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E3C659D-82E6-4C8B-ADBE-EBB1295499E1}" xr6:coauthVersionLast="45" xr6:coauthVersionMax="45" xr10:uidLastSave="{00000000-0000-0000-0000-000000000000}"/>
  <bookViews>
    <workbookView xWindow="-120" yWindow="-120" windowWidth="20730" windowHeight="10545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25" i="38" l="1"/>
  <c r="G26" i="10"/>
  <c r="I35" i="10"/>
  <c r="P35" i="10" s="1"/>
  <c r="I36" i="10"/>
  <c r="P36" i="10" s="1"/>
  <c r="H35" i="10"/>
  <c r="H36" i="10"/>
  <c r="H73" i="10" s="1"/>
  <c r="H42" i="10"/>
  <c r="G42" i="10"/>
  <c r="G43" i="10" s="1"/>
  <c r="P43" i="10" s="1"/>
  <c r="G35" i="10"/>
  <c r="F44" i="51"/>
  <c r="F42" i="51"/>
  <c r="F41" i="51"/>
  <c r="F51" i="51" s="1"/>
  <c r="F38" i="51"/>
  <c r="K73" i="10"/>
  <c r="K74" i="10"/>
  <c r="I73" i="10"/>
  <c r="N22" i="10"/>
  <c r="F33" i="40"/>
  <c r="K38" i="10"/>
  <c r="K44" i="10" s="1"/>
  <c r="J38" i="10"/>
  <c r="J44" i="10" s="1"/>
  <c r="J45" i="10" s="1"/>
  <c r="H38" i="10"/>
  <c r="H43" i="10" s="1"/>
  <c r="G38" i="10"/>
  <c r="N38" i="10"/>
  <c r="N44" i="10"/>
  <c r="N45" i="10" s="1"/>
  <c r="M38" i="10"/>
  <c r="M44" i="10"/>
  <c r="L38" i="10"/>
  <c r="L44" i="10"/>
  <c r="L45" i="10" s="1"/>
  <c r="M27" i="10"/>
  <c r="F45" i="38"/>
  <c r="P61" i="10"/>
  <c r="O64" i="10"/>
  <c r="J73" i="10"/>
  <c r="J74" i="10"/>
  <c r="I74" i="10"/>
  <c r="H74" i="10"/>
  <c r="F40" i="38"/>
  <c r="F23" i="38"/>
  <c r="F46" i="38" s="1"/>
  <c r="F49" i="38" s="1"/>
  <c r="D2" i="43"/>
  <c r="G2" i="40"/>
  <c r="F34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N71" i="10"/>
  <c r="M72" i="10"/>
  <c r="L71" i="10"/>
  <c r="K75" i="10"/>
  <c r="K72" i="10"/>
  <c r="K71" i="10"/>
  <c r="J71" i="10"/>
  <c r="P39" i="10"/>
  <c r="P41" i="10"/>
  <c r="P31" i="10"/>
  <c r="P32" i="10"/>
  <c r="P33" i="10"/>
  <c r="P34" i="10"/>
  <c r="P37" i="10"/>
  <c r="P30" i="10"/>
  <c r="J72" i="10"/>
  <c r="H72" i="10"/>
  <c r="H71" i="10"/>
  <c r="I71" i="10"/>
  <c r="G71" i="10"/>
  <c r="N64" i="10"/>
  <c r="L64" i="10"/>
  <c r="H64" i="10"/>
  <c r="I64" i="10"/>
  <c r="G64" i="10"/>
  <c r="P20" i="10"/>
  <c r="F30" i="49"/>
  <c r="G52" i="10"/>
  <c r="P52" i="10" s="1"/>
  <c r="G51" i="10"/>
  <c r="G73" i="10" s="1"/>
  <c r="G50" i="10"/>
  <c r="G72" i="10"/>
  <c r="J67" i="10"/>
  <c r="B21" i="48"/>
  <c r="N75" i="10"/>
  <c r="N72" i="10"/>
  <c r="M75" i="10"/>
  <c r="L75" i="10"/>
  <c r="L72" i="10"/>
  <c r="J75" i="10"/>
  <c r="K70" i="10"/>
  <c r="K69" i="10"/>
  <c r="K68" i="10"/>
  <c r="J70" i="10"/>
  <c r="J69" i="10"/>
  <c r="J68" i="10"/>
  <c r="P68" i="10" s="1"/>
  <c r="I75" i="10"/>
  <c r="H75" i="10"/>
  <c r="G75" i="10"/>
  <c r="G70" i="10"/>
  <c r="G69" i="10"/>
  <c r="N69" i="10"/>
  <c r="N70" i="10"/>
  <c r="L70" i="10"/>
  <c r="L69" i="10"/>
  <c r="H70" i="10"/>
  <c r="I70" i="10"/>
  <c r="H69" i="10"/>
  <c r="H76" i="10" s="1"/>
  <c r="I69" i="10"/>
  <c r="M22" i="10"/>
  <c r="L22" i="10"/>
  <c r="H22" i="10"/>
  <c r="I22" i="10"/>
  <c r="G22" i="10"/>
  <c r="P62" i="10"/>
  <c r="O22" i="10"/>
  <c r="O66" i="10" s="1"/>
  <c r="P21" i="10"/>
  <c r="P63" i="10"/>
  <c r="P60" i="10"/>
  <c r="K64" i="10"/>
  <c r="J64" i="10"/>
  <c r="P57" i="10"/>
  <c r="P56" i="10"/>
  <c r="M45" i="10"/>
  <c r="P18" i="10"/>
  <c r="P13" i="10"/>
  <c r="K22" i="10"/>
  <c r="J22" i="10"/>
  <c r="L27" i="10"/>
  <c r="N27" i="10"/>
  <c r="K27" i="10"/>
  <c r="J27" i="10"/>
  <c r="P14" i="10"/>
  <c r="P67" i="10"/>
  <c r="P15" i="10"/>
  <c r="P19" i="10"/>
  <c r="P17" i="10"/>
  <c r="P16" i="10"/>
  <c r="P26" i="10"/>
  <c r="O24" i="10"/>
  <c r="O27" i="10"/>
  <c r="I27" i="10"/>
  <c r="P25" i="10"/>
  <c r="G74" i="10"/>
  <c r="P59" i="10"/>
  <c r="P54" i="10"/>
  <c r="F13" i="8"/>
  <c r="F15" i="8" s="1"/>
  <c r="P50" i="10"/>
  <c r="P24" i="10"/>
  <c r="F37" i="41"/>
  <c r="F39" i="41" s="1"/>
  <c r="F20" i="41"/>
  <c r="F22" i="41" s="1"/>
  <c r="F40" i="41" s="1"/>
  <c r="F36" i="40"/>
  <c r="H27" i="10"/>
  <c r="G27" i="10"/>
  <c r="P27" i="10" s="1"/>
  <c r="P58" i="10"/>
  <c r="P55" i="10"/>
  <c r="P74" i="10"/>
  <c r="P66" i="10" l="1"/>
  <c r="O76" i="10"/>
  <c r="P70" i="10"/>
  <c r="J76" i="10"/>
  <c r="K45" i="10"/>
  <c r="H44" i="10"/>
  <c r="P22" i="10"/>
  <c r="P64" i="10"/>
  <c r="B22" i="48" s="1"/>
  <c r="N76" i="10"/>
  <c r="L76" i="10"/>
  <c r="P69" i="10"/>
  <c r="P75" i="10"/>
  <c r="K76" i="10"/>
  <c r="P71" i="10"/>
  <c r="M76" i="10"/>
  <c r="H45" i="10"/>
  <c r="F52" i="51"/>
  <c r="F56" i="51" s="1"/>
  <c r="P73" i="10"/>
  <c r="G76" i="10"/>
  <c r="P51" i="10"/>
  <c r="P42" i="10"/>
  <c r="G44" i="10"/>
  <c r="I38" i="10"/>
  <c r="I72" i="10"/>
  <c r="G45" i="10" l="1"/>
  <c r="I44" i="10"/>
  <c r="I45" i="10" s="1"/>
  <c r="P45" i="10" s="1"/>
  <c r="P38" i="10"/>
  <c r="P44" i="10" s="1"/>
  <c r="P76" i="10"/>
  <c r="P72" i="10"/>
  <c r="I76" i="10"/>
</calcChain>
</file>

<file path=xl/sharedStrings.xml><?xml version="1.0" encoding="utf-8"?>
<sst xmlns="http://schemas.openxmlformats.org/spreadsheetml/2006/main" count="297" uniqueCount="197">
  <si>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</si>
  <si>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</si>
  <si>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</si>
  <si>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</si>
  <si>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</si>
  <si>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</si>
  <si>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</si>
  <si>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</si>
  <si>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</si>
  <si>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</si>
  <si>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</si>
  <si>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</si>
  <si>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</si>
  <si>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</si>
  <si>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</si>
  <si>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</si>
  <si>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</si>
  <si>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</si>
  <si>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</si>
  <si>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</si>
  <si>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</si>
  <si>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</si>
  <si>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</si>
  <si>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</si>
  <si>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</si>
  <si>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</si>
  <si>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</si>
  <si>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</si>
  <si>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</si>
  <si>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</si>
  <si>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</si>
  <si>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</si>
  <si>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</si>
  <si>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</si>
  <si>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</si>
  <si>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</si>
  <si>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</si>
  <si>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</si>
  <si>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</si>
  <si>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</si>
  <si>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</si>
  <si>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</si>
  <si>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</si>
  <si>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</si>
  <si>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</si>
  <si>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</si>
  <si>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</si>
  <si>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</si>
  <si>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</si>
  <si>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</si>
  <si>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</si>
  <si>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</si>
  <si>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</si>
  <si>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</si>
  <si>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</si>
  <si>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</si>
  <si>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</si>
  <si>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</si>
  <si>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</si>
  <si>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</si>
  <si>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</si>
  <si>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</si>
  <si>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</si>
  <si>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</si>
  <si>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</si>
  <si>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</si>
  <si>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</si>
  <si>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</si>
  <si>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</si>
  <si>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</si>
  <si>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</si>
  <si>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</si>
  <si>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</si>
  <si>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</si>
  <si>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</si>
  <si>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</si>
  <si>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</si>
  <si>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</si>
  <si>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</si>
  <si>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</si>
  <si>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</si>
  <si>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</si>
  <si>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</si>
  <si>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</si>
  <si>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</si>
  <si>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</si>
  <si>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</si>
  <si>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</si>
  <si>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</si>
  <si>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</si>
  <si>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</si>
  <si>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</si>
  <si>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</si>
  <si>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</si>
  <si>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</si>
  <si>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</si>
  <si>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</si>
  <si>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</si>
  <si>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</si>
  <si>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</si>
  <si>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</si>
  <si>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</si>
  <si>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</si>
  <si>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</si>
  <si>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</si>
  <si>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</si>
  <si>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</si>
  <si>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</si>
  <si>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</si>
  <si>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</si>
  <si>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</si>
  <si>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</si>
  <si>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</si>
  <si>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</si>
  <si>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</si>
  <si>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</si>
  <si>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</si>
  <si>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</si>
  <si>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</si>
  <si>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</si>
  <si>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</si>
  <si>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</si>
  <si>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</si>
  <si>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</si>
  <si>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</si>
  <si>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</si>
  <si>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</si>
  <si>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</si>
  <si>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</si>
  <si>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</si>
  <si>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</si>
  <si>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</si>
  <si>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</si>
  <si>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</si>
  <si>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</si>
  <si>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</si>
  <si>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</si>
  <si>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</si>
  <si>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</si>
  <si>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</si>
  <si>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</si>
  <si>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</si>
  <si>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</si>
  <si>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</si>
  <si>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</si>
  <si>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</si>
  <si>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</si>
  <si>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 xml:space="preserve">Innovation Evaluation </t>
  </si>
  <si>
    <t>FY 2013-14 Interest Earned on MHSA Funds</t>
  </si>
  <si>
    <t xml:space="preserve">FY 2013-14 </t>
  </si>
  <si>
    <t>FY 2011-12</t>
  </si>
  <si>
    <t>C01 Child Full Service Partnership</t>
  </si>
  <si>
    <t>T01 Transitional Age Youth Full Service Partnership</t>
  </si>
  <si>
    <t>A01 Adult Full Service Partnership</t>
  </si>
  <si>
    <t>A03 Criminal Justice Full Service Partnership</t>
  </si>
  <si>
    <t>OA01 Older Adult Full Service Partnership</t>
  </si>
  <si>
    <t>T0204 TAY Behavioral Health Services</t>
  </si>
  <si>
    <t>A05 Self Help/Family Support</t>
  </si>
  <si>
    <t>OA02 Older Adult Behavioral Health Services</t>
  </si>
  <si>
    <t>H01 Housing</t>
  </si>
  <si>
    <t>LP01 Learning Partnership</t>
  </si>
  <si>
    <t>C02 Child System Development</t>
  </si>
  <si>
    <t>C03 Child Behavioral Health Services</t>
  </si>
  <si>
    <t>A02 Wellness/Recovery</t>
  </si>
  <si>
    <t>A04 Urgent Care/Central Wellness</t>
  </si>
  <si>
    <t>P1 Engagement/Capacity Building</t>
  </si>
  <si>
    <t>P2 Strengthening Families</t>
  </si>
  <si>
    <t>P3 Early Onset</t>
  </si>
  <si>
    <t>P4 Primary Care Integration</t>
  </si>
  <si>
    <t>P5 Suicide Prevention</t>
  </si>
  <si>
    <t>INN-01 Universal Childhood Screening</t>
  </si>
  <si>
    <t>INN-02 Peer Run TAY Inn</t>
  </si>
  <si>
    <t>INN-03 Co-Occurring Disorders Autism/DD</t>
  </si>
  <si>
    <t>INN-04 Old and New - Storytelling</t>
  </si>
  <si>
    <t>INN-06 Services to Newly Released Inmates</t>
  </si>
  <si>
    <t>INN-07 Law Enforcement Post Crisis</t>
  </si>
  <si>
    <t>INN-08 Video Scenarios Training</t>
  </si>
  <si>
    <t>INN-09 ReEntry Point</t>
  </si>
  <si>
    <t>Electronic Health Record</t>
  </si>
  <si>
    <t>Electronic Data Warehouse</t>
  </si>
  <si>
    <t>Computer Learning Center</t>
  </si>
  <si>
    <t>Santa Clara</t>
  </si>
  <si>
    <t>Martha Paine</t>
  </si>
  <si>
    <t>Director GF Financial Services</t>
  </si>
  <si>
    <t>408 885 6860</t>
  </si>
  <si>
    <t>martha.paine#hhs.sccgov.org</t>
  </si>
  <si>
    <t>Annual Mental Health Services Act Revenue and Expenditure Report for 
Fiscal Year 2013-14
Innovation (INN) Summary</t>
  </si>
  <si>
    <t>Annual Mental Health Services Act Revenue and Expenditure Report for 
Fiscal Year 2013-14
Prevention and Early Intervention (PEI) Summary</t>
  </si>
  <si>
    <t>Annual Mental Health Services Act Revenue and Expenditure Report for 
Fiscal Year 2013-14
Workforce Education and Training (WET) Summary</t>
  </si>
  <si>
    <t>Annual Mental Health Services Act Revenue and Expenditure Report 
Fiscal Year 2013-14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</si>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</sst>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3" fillId="0" borderId="4" xfId="0" applyFont="1" applyBorder="1" applyAlignment="1" applyProtection="1">
      <alignment horizontal="left"/>
      <protection locked="0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9" xfId="0" applyFont="1" applyBorder="1" applyAlignment="1" applyProtection="1">
      <protection hidden="1"/>
    </xf>
    <xf numFmtId="0" fontId="11" fillId="0" borderId="9" xfId="0" applyFont="1" applyBorder="1" applyAlignment="1" applyProtection="1">
      <alignment horizontal="right"/>
      <protection hidden="1"/>
    </xf>
    <xf numFmtId="14" fontId="11" fillId="0" borderId="4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9" fillId="0" borderId="0" xfId="0" applyFont="1" applyProtection="1">
      <protection hidden="1"/>
    </xf>
    <xf numFmtId="0" fontId="11" fillId="0" borderId="9" xfId="0" applyFont="1" applyBorder="1" applyAlignment="1" applyProtection="1">
      <protection locked="0"/>
    </xf>
    <xf numFmtId="0" fontId="1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10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Protection="1">
      <protection hidden="1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Border="1" applyAlignment="1" applyProtection="1">
      <protection hidden="1"/>
    </xf>
    <xf numFmtId="0" fontId="11" fillId="0" borderId="0" xfId="0" applyFont="1" applyProtection="1"/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3" borderId="7" xfId="0" applyNumberFormat="1" applyFont="1" applyFill="1" applyBorder="1" applyProtection="1">
      <protection locked="0"/>
    </xf>
    <xf numFmtId="164" fontId="11" fillId="3" borderId="7" xfId="0" applyNumberFormat="1" applyFont="1" applyFill="1" applyBorder="1" applyProtection="1">
      <protection hidden="1"/>
    </xf>
    <xf numFmtId="164" fontId="11" fillId="2" borderId="18" xfId="0" applyNumberFormat="1" applyFont="1" applyFill="1" applyBorder="1" applyProtection="1">
      <protection hidden="1"/>
    </xf>
    <xf numFmtId="164" fontId="11" fillId="2" borderId="6" xfId="0" applyNumberFormat="1" applyFont="1" applyFill="1" applyBorder="1" applyProtection="1">
      <protection hidden="1"/>
    </xf>
    <xf numFmtId="164" fontId="11" fillId="2" borderId="28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2" borderId="30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2" borderId="17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8" xfId="0" applyNumberFormat="1" applyFont="1" applyFill="1" applyBorder="1" applyProtection="1">
      <protection locked="0"/>
    </xf>
    <xf numFmtId="164" fontId="17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0" borderId="7" xfId="0" applyNumberFormat="1" applyFont="1" applyFill="1" applyBorder="1" applyProtection="1">
      <protection locked="0"/>
    </xf>
    <xf numFmtId="164" fontId="11" fillId="0" borderId="6" xfId="0" applyNumberFormat="1" applyFont="1" applyFill="1" applyBorder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9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6" xfId="4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6" xfId="40" applyFont="1" applyBorder="1" applyAlignment="1" applyProtection="1">
      <alignment horizontal="center"/>
      <protection locked="0"/>
    </xf>
    <xf numFmtId="164" fontId="11" fillId="0" borderId="3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center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hidden="1"/>
    </xf>
    <xf numFmtId="164" fontId="11" fillId="0" borderId="6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6" xfId="4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10" xfId="8" applyNumberFormat="1" applyFont="1" applyBorder="1" applyAlignment="1" applyProtection="1">
      <alignment horizontal="right"/>
      <protection hidden="1"/>
    </xf>
    <xf numFmtId="165" fontId="11" fillId="0" borderId="11" xfId="8" applyNumberFormat="1" applyFont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1" fillId="0" borderId="8" xfId="7" applyNumberFormat="1" applyFont="1" applyBorder="1" applyAlignment="1" applyProtection="1">
      <alignment horizontal="right"/>
      <protection locked="0"/>
    </xf>
    <xf numFmtId="164" fontId="11" fillId="0" borderId="32" xfId="7" applyNumberFormat="1" applyFont="1" applyBorder="1" applyAlignment="1" applyProtection="1">
      <alignment horizontal="right"/>
      <protection locked="0"/>
    </xf>
    <xf numFmtId="164" fontId="11" fillId="0" borderId="9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11" xfId="0" applyNumberFormat="1" applyFont="1" applyBorder="1" applyAlignment="1" applyProtection="1">
      <alignment horizontal="right"/>
      <protection hidden="1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3" xfId="0" applyNumberFormat="1" applyFont="1" applyBorder="1" applyAlignment="1" applyProtection="1">
      <protection locked="0"/>
    </xf>
    <xf numFmtId="164" fontId="11" fillId="0" borderId="6" xfId="0" applyNumberFormat="1" applyFont="1" applyBorder="1" applyAlignment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164" fontId="11" fillId="0" borderId="10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0" fontId="3" fillId="0" borderId="0" xfId="0" applyFont="1" applyAlignment="1" applyProtection="1">
      <alignment horizontal="center" wrapText="1"/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164" fontId="11" fillId="0" borderId="3" xfId="40" applyNumberFormat="1" applyFont="1" applyBorder="1" applyProtection="1">
      <protection locked="0"/>
    </xf>
    <xf numFmtId="164" fontId="11" fillId="0" borderId="6" xfId="40" applyNumberFormat="1" applyFont="1" applyBorder="1" applyProtection="1">
      <protection locked="0"/>
    </xf>
    <xf numFmtId="164" fontId="11" fillId="0" borderId="3" xfId="0" applyNumberFormat="1" applyFont="1" applyBorder="1" applyAlignment="1" applyProtection="1">
      <protection hidden="1"/>
    </xf>
    <xf numFmtId="164" fontId="11" fillId="0" borderId="6" xfId="0" applyNumberFormat="1" applyFont="1" applyBorder="1" applyAlignment="1" applyProtection="1">
      <protection hidden="1"/>
    </xf>
    <xf numFmtId="164" fontId="11" fillId="0" borderId="31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0" fillId="0" borderId="5" xfId="0" applyFill="1" applyBorder="1"/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11" fillId="4" borderId="31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5" xfId="0" applyFont="1" applyBorder="1"/>
    <xf numFmtId="164" fontId="4" fillId="0" borderId="10" xfId="0" applyNumberFormat="1" applyFont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horizontal="right"/>
      <protection hidden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0" xfId="0" applyNumberFormat="1" applyFont="1" applyBorder="1" applyAlignment="1" applyProtection="1">
      <alignment horizontal="right"/>
      <protection hidden="1"/>
    </xf>
    <xf numFmtId="164" fontId="1" fillId="0" borderId="11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5703125" style="44" customWidth="1"/>
    <col min="5" max="5" width="42.42578125" style="44" customWidth="1"/>
    <col min="6" max="6" width="6" style="44" customWidth="1"/>
    <col min="7" max="7" width="20.42578125" style="44" customWidth="1"/>
    <col min="8" max="10" width="12.5703125" hidden="1" customWidth="1"/>
    <col min="11" max="16384" width="9.140625" hidden="1"/>
  </cols>
  <sheetData>
    <row r="1" spans="1:10" ht="54.75" customHeight="1" x14ac:dyDescent="0.2">
      <c r="A1" s="222" t="s">
        <v>129</v>
      </c>
      <c r="B1" s="222"/>
      <c r="C1" s="222"/>
      <c r="D1" s="222"/>
      <c r="E1" s="222"/>
      <c r="F1" s="222"/>
      <c r="G1" s="222"/>
    </row>
    <row r="2" spans="1:10" ht="20.100000000000001" customHeight="1" x14ac:dyDescent="0.25">
      <c r="A2" s="223" t="s">
        <v>8</v>
      </c>
      <c r="B2" s="223"/>
      <c r="C2" s="223"/>
      <c r="D2" s="224" t="s">
        <v>181</v>
      </c>
      <c r="E2" s="224"/>
      <c r="F2" s="43" t="s">
        <v>9</v>
      </c>
      <c r="G2" s="37">
        <v>42839</v>
      </c>
    </row>
    <row r="3" spans="1:10" ht="15" customHeight="1" x14ac:dyDescent="0.25">
      <c r="A3" s="51"/>
      <c r="B3" s="51"/>
      <c r="C3" s="51"/>
      <c r="D3" s="225"/>
      <c r="E3" s="225"/>
      <c r="F3" s="226"/>
      <c r="G3" s="226"/>
    </row>
    <row r="4" spans="1:10" x14ac:dyDescent="0.2">
      <c r="A4" s="52"/>
      <c r="B4" s="52"/>
      <c r="C4" s="52"/>
      <c r="D4" s="52"/>
      <c r="E4" s="52"/>
      <c r="F4" s="221"/>
      <c r="G4" s="221"/>
    </row>
    <row r="5" spans="1:10" s="3" customFormat="1" ht="15" customHeight="1" x14ac:dyDescent="0.2">
      <c r="A5" s="202" t="s">
        <v>54</v>
      </c>
      <c r="B5" s="203"/>
      <c r="C5" s="203"/>
      <c r="D5" s="203"/>
      <c r="E5" s="204"/>
      <c r="F5" s="211" t="s">
        <v>59</v>
      </c>
      <c r="G5" s="212"/>
    </row>
    <row r="6" spans="1:10" s="3" customFormat="1" ht="15" customHeight="1" x14ac:dyDescent="0.2">
      <c r="A6" s="205"/>
      <c r="B6" s="206"/>
      <c r="C6" s="206"/>
      <c r="D6" s="206"/>
      <c r="E6" s="207"/>
      <c r="F6" s="213"/>
      <c r="G6" s="214"/>
    </row>
    <row r="7" spans="1:10" s="1" customFormat="1" ht="20.25" customHeight="1" x14ac:dyDescent="0.2">
      <c r="A7" s="208"/>
      <c r="B7" s="209"/>
      <c r="C7" s="209"/>
      <c r="D7" s="209"/>
      <c r="E7" s="210"/>
      <c r="F7" s="215"/>
      <c r="G7" s="216"/>
      <c r="H7" s="2"/>
      <c r="I7" s="2"/>
      <c r="J7" s="2"/>
    </row>
    <row r="8" spans="1:10" ht="15" customHeight="1" x14ac:dyDescent="0.25">
      <c r="A8" s="183" t="s">
        <v>125</v>
      </c>
      <c r="B8" s="217"/>
      <c r="C8" s="217"/>
      <c r="D8" s="217"/>
      <c r="E8" s="218"/>
      <c r="F8" s="219"/>
      <c r="G8" s="220"/>
    </row>
    <row r="9" spans="1:10" ht="15" customHeight="1" x14ac:dyDescent="0.2">
      <c r="A9" s="45">
        <v>1</v>
      </c>
      <c r="B9" s="171" t="s">
        <v>151</v>
      </c>
      <c r="C9" s="200"/>
      <c r="D9" s="200"/>
      <c r="E9" s="201"/>
      <c r="F9" s="173">
        <v>3252989</v>
      </c>
      <c r="G9" s="174"/>
    </row>
    <row r="10" spans="1:10" ht="15" customHeight="1" x14ac:dyDescent="0.2">
      <c r="A10" s="45">
        <v>2</v>
      </c>
      <c r="B10" s="171" t="s">
        <v>152</v>
      </c>
      <c r="C10" s="200"/>
      <c r="D10" s="200"/>
      <c r="E10" s="201"/>
      <c r="F10" s="173">
        <v>3375052</v>
      </c>
      <c r="G10" s="174"/>
    </row>
    <row r="11" spans="1:10" ht="15" customHeight="1" x14ac:dyDescent="0.2">
      <c r="A11" s="45">
        <v>3</v>
      </c>
      <c r="B11" s="171" t="s">
        <v>153</v>
      </c>
      <c r="C11" s="200"/>
      <c r="D11" s="200"/>
      <c r="E11" s="201"/>
      <c r="F11" s="173">
        <v>6656557</v>
      </c>
      <c r="G11" s="174"/>
    </row>
    <row r="12" spans="1:10" ht="15" customHeight="1" x14ac:dyDescent="0.2">
      <c r="A12" s="45">
        <v>4</v>
      </c>
      <c r="B12" s="171" t="s">
        <v>154</v>
      </c>
      <c r="C12" s="200"/>
      <c r="D12" s="200"/>
      <c r="E12" s="201"/>
      <c r="F12" s="173">
        <v>7773715</v>
      </c>
      <c r="G12" s="174"/>
    </row>
    <row r="13" spans="1:10" ht="15" customHeight="1" x14ac:dyDescent="0.2">
      <c r="A13" s="45">
        <v>5</v>
      </c>
      <c r="B13" s="171" t="s">
        <v>155</v>
      </c>
      <c r="C13" s="200"/>
      <c r="D13" s="200"/>
      <c r="E13" s="201"/>
      <c r="F13" s="173">
        <v>590653</v>
      </c>
      <c r="G13" s="174"/>
    </row>
    <row r="14" spans="1:10" ht="15" customHeight="1" x14ac:dyDescent="0.2">
      <c r="A14" s="45">
        <v>6</v>
      </c>
      <c r="B14" s="175" t="s">
        <v>156</v>
      </c>
      <c r="C14" s="193"/>
      <c r="D14" s="193"/>
      <c r="E14" s="194"/>
      <c r="F14" s="173">
        <v>377853</v>
      </c>
      <c r="G14" s="174"/>
    </row>
    <row r="15" spans="1:10" ht="15" customHeight="1" x14ac:dyDescent="0.2">
      <c r="A15" s="45">
        <v>7</v>
      </c>
      <c r="B15" s="175" t="s">
        <v>164</v>
      </c>
      <c r="C15" s="175"/>
      <c r="D15" s="175"/>
      <c r="E15" s="176"/>
      <c r="F15" s="173">
        <v>1738596</v>
      </c>
      <c r="G15" s="174"/>
    </row>
    <row r="16" spans="1:10" ht="15" customHeight="1" x14ac:dyDescent="0.2">
      <c r="A16" s="45">
        <v>8</v>
      </c>
      <c r="B16" s="175" t="s">
        <v>157</v>
      </c>
      <c r="C16" s="193"/>
      <c r="D16" s="193"/>
      <c r="E16" s="194"/>
      <c r="F16" s="173">
        <v>224826</v>
      </c>
      <c r="G16" s="174"/>
    </row>
    <row r="17" spans="1:7" ht="15" customHeight="1" x14ac:dyDescent="0.2">
      <c r="A17" s="45">
        <v>9</v>
      </c>
      <c r="B17" s="175" t="s">
        <v>158</v>
      </c>
      <c r="C17" s="193"/>
      <c r="D17" s="193"/>
      <c r="E17" s="194"/>
      <c r="F17" s="173">
        <v>246617</v>
      </c>
      <c r="G17" s="174"/>
    </row>
    <row r="18" spans="1:7" ht="15" customHeight="1" x14ac:dyDescent="0.2">
      <c r="A18" s="45">
        <v>10</v>
      </c>
      <c r="B18" s="175" t="s">
        <v>159</v>
      </c>
      <c r="C18" s="193"/>
      <c r="D18" s="193"/>
      <c r="E18" s="194"/>
      <c r="F18" s="173">
        <v>3253115</v>
      </c>
      <c r="G18" s="174"/>
    </row>
    <row r="19" spans="1:7" ht="15" customHeight="1" x14ac:dyDescent="0.2">
      <c r="A19" s="45">
        <v>11</v>
      </c>
      <c r="B19" s="175" t="s">
        <v>160</v>
      </c>
      <c r="C19" s="193"/>
      <c r="D19" s="193"/>
      <c r="E19" s="194"/>
      <c r="F19" s="173">
        <v>748305</v>
      </c>
      <c r="G19" s="174"/>
    </row>
    <row r="20" spans="1:7" ht="15" customHeight="1" x14ac:dyDescent="0.2">
      <c r="A20" s="45">
        <v>12</v>
      </c>
      <c r="B20" s="175"/>
      <c r="C20" s="193"/>
      <c r="D20" s="193"/>
      <c r="E20" s="194"/>
      <c r="F20" s="173"/>
      <c r="G20" s="174"/>
    </row>
    <row r="21" spans="1:7" ht="15" customHeight="1" x14ac:dyDescent="0.2">
      <c r="A21" s="45">
        <v>13</v>
      </c>
      <c r="B21" s="175"/>
      <c r="C21" s="193"/>
      <c r="D21" s="193"/>
      <c r="E21" s="194"/>
      <c r="F21" s="173"/>
      <c r="G21" s="174"/>
    </row>
    <row r="22" spans="1:7" ht="15" customHeight="1" x14ac:dyDescent="0.2">
      <c r="A22" s="45">
        <v>14</v>
      </c>
      <c r="B22" s="175"/>
      <c r="C22" s="193"/>
      <c r="D22" s="193"/>
      <c r="E22" s="194"/>
      <c r="F22" s="173"/>
      <c r="G22" s="174"/>
    </row>
    <row r="23" spans="1:7" ht="15" customHeight="1" x14ac:dyDescent="0.2">
      <c r="A23" s="45">
        <v>15</v>
      </c>
      <c r="B23" s="175"/>
      <c r="C23" s="193"/>
      <c r="D23" s="193"/>
      <c r="E23" s="194"/>
      <c r="F23" s="173"/>
      <c r="G23" s="174"/>
    </row>
    <row r="24" spans="1:7" ht="15" customHeight="1" x14ac:dyDescent="0.2">
      <c r="A24" s="45">
        <v>16</v>
      </c>
      <c r="B24" s="175"/>
      <c r="C24" s="193"/>
      <c r="D24" s="193"/>
      <c r="E24" s="194"/>
      <c r="F24" s="173"/>
      <c r="G24" s="174"/>
    </row>
    <row r="25" spans="1:7" ht="15" customHeight="1" x14ac:dyDescent="0.2">
      <c r="A25" s="45">
        <v>17</v>
      </c>
      <c r="B25" s="175"/>
      <c r="C25" s="193"/>
      <c r="D25" s="193"/>
      <c r="E25" s="194"/>
      <c r="F25" s="173"/>
      <c r="G25" s="174"/>
    </row>
    <row r="26" spans="1:7" ht="15" customHeight="1" x14ac:dyDescent="0.2">
      <c r="A26" s="45">
        <v>18</v>
      </c>
      <c r="B26" s="175"/>
      <c r="C26" s="193"/>
      <c r="D26" s="193"/>
      <c r="E26" s="194"/>
      <c r="F26" s="173"/>
      <c r="G26" s="174"/>
    </row>
    <row r="27" spans="1:7" ht="15" customHeight="1" x14ac:dyDescent="0.2">
      <c r="A27" s="45">
        <v>19</v>
      </c>
      <c r="B27" s="175"/>
      <c r="C27" s="193"/>
      <c r="D27" s="193"/>
      <c r="E27" s="194"/>
      <c r="F27" s="173"/>
      <c r="G27" s="174"/>
    </row>
    <row r="28" spans="1:7" ht="15" customHeight="1" x14ac:dyDescent="0.2">
      <c r="A28" s="45">
        <v>20</v>
      </c>
      <c r="B28" s="199"/>
      <c r="C28" s="193"/>
      <c r="D28" s="193"/>
      <c r="E28" s="194"/>
      <c r="F28" s="173"/>
      <c r="G28" s="174"/>
    </row>
    <row r="29" spans="1:7" ht="15" customHeight="1" x14ac:dyDescent="0.2">
      <c r="A29" s="45">
        <v>21</v>
      </c>
      <c r="B29" s="175"/>
      <c r="C29" s="193"/>
      <c r="D29" s="193"/>
      <c r="E29" s="194"/>
      <c r="F29" s="173"/>
      <c r="G29" s="174"/>
    </row>
    <row r="30" spans="1:7" ht="15" customHeight="1" x14ac:dyDescent="0.2">
      <c r="A30" s="45">
        <v>22</v>
      </c>
      <c r="B30" s="175"/>
      <c r="C30" s="193"/>
      <c r="D30" s="193"/>
      <c r="E30" s="194"/>
      <c r="F30" s="173"/>
      <c r="G30" s="174"/>
    </row>
    <row r="31" spans="1:7" ht="15" customHeight="1" x14ac:dyDescent="0.2">
      <c r="A31" s="45">
        <v>23</v>
      </c>
      <c r="B31" s="175"/>
      <c r="C31" s="193"/>
      <c r="D31" s="193"/>
      <c r="E31" s="194"/>
      <c r="F31" s="173"/>
      <c r="G31" s="174"/>
    </row>
    <row r="32" spans="1:7" ht="15" customHeight="1" x14ac:dyDescent="0.2">
      <c r="A32" s="45">
        <v>24</v>
      </c>
      <c r="B32" s="175"/>
      <c r="C32" s="193"/>
      <c r="D32" s="193"/>
      <c r="E32" s="194"/>
      <c r="F32" s="173"/>
      <c r="G32" s="174"/>
    </row>
    <row r="33" spans="1:7" s="5" customFormat="1" ht="15" customHeight="1" x14ac:dyDescent="0.2">
      <c r="A33" s="45">
        <v>25</v>
      </c>
      <c r="B33" s="175"/>
      <c r="C33" s="193"/>
      <c r="D33" s="193"/>
      <c r="E33" s="194"/>
      <c r="F33" s="173"/>
      <c r="G33" s="174"/>
    </row>
    <row r="34" spans="1:7" s="5" customFormat="1" ht="15" customHeight="1" x14ac:dyDescent="0.2">
      <c r="A34" s="54"/>
      <c r="B34" s="195" t="s">
        <v>62</v>
      </c>
      <c r="C34" s="195"/>
      <c r="D34" s="195"/>
      <c r="E34" s="196"/>
      <c r="F34" s="181">
        <f>SUM(F9:G33)</f>
        <v>28238278</v>
      </c>
      <c r="G34" s="182"/>
    </row>
    <row r="35" spans="1:7" s="5" customFormat="1" ht="15" customHeight="1" x14ac:dyDescent="0.25">
      <c r="A35" s="188" t="s">
        <v>126</v>
      </c>
      <c r="B35" s="189"/>
      <c r="C35" s="189"/>
      <c r="D35" s="189"/>
      <c r="E35" s="190"/>
      <c r="F35" s="197"/>
      <c r="G35" s="198"/>
    </row>
    <row r="36" spans="1:7" s="5" customFormat="1" ht="15" customHeight="1" x14ac:dyDescent="0.2">
      <c r="A36" s="45">
        <v>1</v>
      </c>
      <c r="B36" s="171" t="s">
        <v>161</v>
      </c>
      <c r="C36" s="171"/>
      <c r="D36" s="171"/>
      <c r="E36" s="172"/>
      <c r="F36" s="173">
        <v>258980</v>
      </c>
      <c r="G36" s="174"/>
    </row>
    <row r="37" spans="1:7" s="5" customFormat="1" ht="15" customHeight="1" x14ac:dyDescent="0.2">
      <c r="A37" s="45">
        <v>2</v>
      </c>
      <c r="B37" s="171" t="s">
        <v>162</v>
      </c>
      <c r="C37" s="171"/>
      <c r="D37" s="171"/>
      <c r="E37" s="172"/>
      <c r="F37" s="173">
        <v>4621156</v>
      </c>
      <c r="G37" s="174"/>
    </row>
    <row r="38" spans="1:7" s="5" customFormat="1" ht="15" customHeight="1" x14ac:dyDescent="0.2">
      <c r="A38" s="45">
        <v>3</v>
      </c>
      <c r="B38" s="171" t="s">
        <v>156</v>
      </c>
      <c r="C38" s="171"/>
      <c r="D38" s="171"/>
      <c r="E38" s="172"/>
      <c r="F38" s="173">
        <f>1228021+283389</f>
        <v>1511410</v>
      </c>
      <c r="G38" s="174"/>
    </row>
    <row r="39" spans="1:7" s="5" customFormat="1" ht="15" customHeight="1" x14ac:dyDescent="0.2">
      <c r="A39" s="45">
        <v>4</v>
      </c>
      <c r="B39" s="175" t="s">
        <v>163</v>
      </c>
      <c r="C39" s="175"/>
      <c r="D39" s="175"/>
      <c r="E39" s="176"/>
      <c r="F39" s="173">
        <v>14910503</v>
      </c>
      <c r="G39" s="174"/>
    </row>
    <row r="40" spans="1:7" s="5" customFormat="1" ht="15" customHeight="1" x14ac:dyDescent="0.2">
      <c r="A40" s="45">
        <v>5</v>
      </c>
      <c r="B40" s="175" t="s">
        <v>164</v>
      </c>
      <c r="C40" s="175"/>
      <c r="D40" s="175"/>
      <c r="E40" s="176"/>
      <c r="F40" s="173">
        <v>5215787</v>
      </c>
      <c r="G40" s="174"/>
    </row>
    <row r="41" spans="1:7" s="5" customFormat="1" ht="15" customHeight="1" x14ac:dyDescent="0.2">
      <c r="A41" s="45">
        <v>6</v>
      </c>
      <c r="B41" s="175" t="s">
        <v>157</v>
      </c>
      <c r="C41" s="175"/>
      <c r="D41" s="175"/>
      <c r="E41" s="176"/>
      <c r="F41" s="173">
        <f>224826+449653</f>
        <v>674479</v>
      </c>
      <c r="G41" s="174"/>
    </row>
    <row r="42" spans="1:7" s="5" customFormat="1" ht="15" customHeight="1" x14ac:dyDescent="0.2">
      <c r="A42" s="45">
        <v>7</v>
      </c>
      <c r="B42" s="171" t="s">
        <v>158</v>
      </c>
      <c r="C42" s="171"/>
      <c r="D42" s="171"/>
      <c r="E42" s="172"/>
      <c r="F42" s="173">
        <f>863161+369926</f>
        <v>1233087</v>
      </c>
      <c r="G42" s="174"/>
    </row>
    <row r="43" spans="1:7" s="5" customFormat="1" ht="15" customHeight="1" x14ac:dyDescent="0.2">
      <c r="A43" s="45">
        <v>8</v>
      </c>
      <c r="B43" s="171" t="s">
        <v>159</v>
      </c>
      <c r="C43" s="171"/>
      <c r="D43" s="171"/>
      <c r="E43" s="172"/>
      <c r="F43" s="173">
        <v>486098</v>
      </c>
      <c r="G43" s="174"/>
    </row>
    <row r="44" spans="1:7" s="5" customFormat="1" ht="15" customHeight="1" x14ac:dyDescent="0.2">
      <c r="A44" s="45">
        <v>9</v>
      </c>
      <c r="B44" s="171" t="s">
        <v>160</v>
      </c>
      <c r="C44" s="171"/>
      <c r="D44" s="171"/>
      <c r="E44" s="172"/>
      <c r="F44" s="173">
        <f>374152+374152</f>
        <v>748304</v>
      </c>
      <c r="G44" s="174"/>
    </row>
    <row r="45" spans="1:7" s="5" customFormat="1" ht="15" customHeight="1" x14ac:dyDescent="0.2">
      <c r="A45" s="45">
        <v>10</v>
      </c>
      <c r="B45" s="177"/>
      <c r="C45" s="177"/>
      <c r="D45" s="177"/>
      <c r="E45" s="178"/>
      <c r="F45" s="179"/>
      <c r="G45" s="180"/>
    </row>
    <row r="46" spans="1:7" s="5" customFormat="1" ht="15" customHeight="1" x14ac:dyDescent="0.2">
      <c r="A46" s="45">
        <v>11</v>
      </c>
      <c r="B46" s="177"/>
      <c r="C46" s="177"/>
      <c r="D46" s="177"/>
      <c r="E46" s="178"/>
      <c r="F46" s="179"/>
      <c r="G46" s="180"/>
    </row>
    <row r="47" spans="1:7" s="5" customFormat="1" ht="15" customHeight="1" x14ac:dyDescent="0.2">
      <c r="A47" s="45">
        <v>12</v>
      </c>
      <c r="B47" s="175"/>
      <c r="C47" s="175"/>
      <c r="D47" s="175"/>
      <c r="E47" s="176"/>
      <c r="F47" s="173"/>
      <c r="G47" s="174"/>
    </row>
    <row r="48" spans="1:7" s="5" customFormat="1" ht="15" customHeight="1" x14ac:dyDescent="0.2">
      <c r="A48" s="45">
        <v>13</v>
      </c>
      <c r="B48" s="175"/>
      <c r="C48" s="175"/>
      <c r="D48" s="175"/>
      <c r="E48" s="176"/>
      <c r="F48" s="173"/>
      <c r="G48" s="174"/>
    </row>
    <row r="49" spans="1:7" s="5" customFormat="1" ht="15" customHeight="1" x14ac:dyDescent="0.2">
      <c r="A49" s="45">
        <v>14</v>
      </c>
      <c r="B49" s="175"/>
      <c r="C49" s="175"/>
      <c r="D49" s="175"/>
      <c r="E49" s="176"/>
      <c r="F49" s="173"/>
      <c r="G49" s="174"/>
    </row>
    <row r="50" spans="1:7" s="5" customFormat="1" ht="15" customHeight="1" x14ac:dyDescent="0.2">
      <c r="A50" s="45">
        <v>15</v>
      </c>
      <c r="B50" s="175"/>
      <c r="C50" s="175"/>
      <c r="D50" s="175"/>
      <c r="E50" s="176"/>
      <c r="F50" s="173"/>
      <c r="G50" s="174"/>
    </row>
    <row r="51" spans="1:7" s="5" customFormat="1" ht="15" customHeight="1" x14ac:dyDescent="0.2">
      <c r="A51" s="53"/>
      <c r="B51" s="47" t="s">
        <v>127</v>
      </c>
      <c r="C51" s="47"/>
      <c r="D51" s="47"/>
      <c r="E51" s="48"/>
      <c r="F51" s="181">
        <f>SUM(F36:G50)</f>
        <v>29659804</v>
      </c>
      <c r="G51" s="182"/>
    </row>
    <row r="52" spans="1:7" s="5" customFormat="1" ht="15" customHeight="1" x14ac:dyDescent="0.25">
      <c r="A52" s="183" t="s">
        <v>128</v>
      </c>
      <c r="B52" s="184"/>
      <c r="C52" s="184"/>
      <c r="D52" s="184"/>
      <c r="E52" s="185"/>
      <c r="F52" s="186">
        <f>SUM(F34+F51)</f>
        <v>57898082</v>
      </c>
      <c r="G52" s="187"/>
    </row>
    <row r="53" spans="1:7" s="5" customFormat="1" ht="15" customHeight="1" x14ac:dyDescent="0.25">
      <c r="A53" s="188" t="s">
        <v>53</v>
      </c>
      <c r="B53" s="189"/>
      <c r="C53" s="189"/>
      <c r="D53" s="189"/>
      <c r="E53" s="190"/>
      <c r="F53" s="173"/>
      <c r="G53" s="174"/>
    </row>
    <row r="54" spans="1:7" s="5" customFormat="1" ht="15" customHeight="1" x14ac:dyDescent="0.25">
      <c r="A54" s="188" t="s">
        <v>20</v>
      </c>
      <c r="B54" s="189"/>
      <c r="C54" s="189"/>
      <c r="D54" s="189"/>
      <c r="E54" s="190"/>
      <c r="F54" s="173">
        <v>1409651</v>
      </c>
      <c r="G54" s="174"/>
    </row>
    <row r="55" spans="1:7" s="5" customFormat="1" ht="15" customHeight="1" thickBot="1" x14ac:dyDescent="0.3">
      <c r="A55" s="188" t="s">
        <v>40</v>
      </c>
      <c r="B55" s="189"/>
      <c r="C55" s="189"/>
      <c r="D55" s="189"/>
      <c r="E55" s="190"/>
      <c r="F55" s="173"/>
      <c r="G55" s="174"/>
    </row>
    <row r="56" spans="1:7" ht="15" customHeight="1" thickBot="1" x14ac:dyDescent="0.3">
      <c r="A56" s="49" t="s">
        <v>23</v>
      </c>
      <c r="B56" s="50"/>
      <c r="C56" s="50"/>
      <c r="D56" s="50"/>
      <c r="E56" s="50"/>
      <c r="F56" s="191">
        <f>SUM(F52:G55)</f>
        <v>59307733</v>
      </c>
      <c r="G56" s="192"/>
    </row>
  </sheetData>
  <sheetProtection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11.28515625" style="44" customWidth="1"/>
    <col min="2" max="4" width="3.5703125" style="44" customWidth="1"/>
    <col min="5" max="5" width="50.140625" style="44" customWidth="1"/>
    <col min="6" max="6" width="10.85546875" style="44" customWidth="1"/>
    <col min="7" max="7" width="12" style="44" customWidth="1"/>
    <col min="8" max="16384" width="9.140625" hidden="1"/>
  </cols>
  <sheetData>
    <row r="1" spans="1:7" ht="55.5" customHeight="1" x14ac:dyDescent="0.2">
      <c r="A1" s="227" t="s">
        <v>187</v>
      </c>
      <c r="B1" s="227"/>
      <c r="C1" s="227"/>
      <c r="D1" s="227"/>
      <c r="E1" s="227"/>
      <c r="F1" s="227"/>
      <c r="G1" s="227"/>
    </row>
    <row r="2" spans="1:7" ht="25.5" customHeight="1" x14ac:dyDescent="0.25">
      <c r="A2" s="223" t="s">
        <v>8</v>
      </c>
      <c r="B2" s="223"/>
      <c r="C2" s="223"/>
      <c r="D2" s="233" t="str">
        <f>'CSS '!D2:E2</f>
        <v>Santa Clara</v>
      </c>
      <c r="E2" s="233"/>
      <c r="F2" s="42" t="s">
        <v>9</v>
      </c>
      <c r="G2" s="55">
        <f>'CSS '!G2</f>
        <v>42839</v>
      </c>
    </row>
    <row r="3" spans="1:7" ht="15" customHeight="1" x14ac:dyDescent="0.25">
      <c r="A3" s="57"/>
      <c r="B3" s="51"/>
      <c r="C3" s="51"/>
      <c r="D3" s="225"/>
      <c r="E3" s="225"/>
      <c r="F3" s="58"/>
      <c r="G3" s="59"/>
    </row>
    <row r="4" spans="1:7" ht="15" customHeight="1" x14ac:dyDescent="0.2">
      <c r="A4" s="60"/>
      <c r="B4" s="59"/>
      <c r="C4" s="59"/>
      <c r="D4" s="59"/>
      <c r="E4" s="59"/>
      <c r="F4" s="59"/>
      <c r="G4" s="59"/>
    </row>
    <row r="5" spans="1:7" s="3" customFormat="1" ht="19.5" customHeight="1" x14ac:dyDescent="0.25">
      <c r="A5" s="202" t="s">
        <v>55</v>
      </c>
      <c r="B5" s="203"/>
      <c r="C5" s="203"/>
      <c r="D5" s="203"/>
      <c r="E5" s="204"/>
      <c r="F5" s="228" t="s">
        <v>0</v>
      </c>
      <c r="G5" s="229"/>
    </row>
    <row r="6" spans="1:7" s="1" customFormat="1" ht="54.75" customHeight="1" x14ac:dyDescent="0.2">
      <c r="A6" s="208"/>
      <c r="B6" s="209"/>
      <c r="C6" s="209"/>
      <c r="D6" s="209"/>
      <c r="E6" s="210"/>
      <c r="F6" s="215" t="s">
        <v>59</v>
      </c>
      <c r="G6" s="216"/>
    </row>
    <row r="7" spans="1:7" ht="15" customHeight="1" x14ac:dyDescent="0.25">
      <c r="A7" s="183" t="s">
        <v>135</v>
      </c>
      <c r="B7" s="217"/>
      <c r="C7" s="217"/>
      <c r="D7" s="217"/>
      <c r="E7" s="218"/>
      <c r="F7" s="241"/>
      <c r="G7" s="242"/>
    </row>
    <row r="8" spans="1:7" ht="15" customHeight="1" x14ac:dyDescent="0.2">
      <c r="A8" s="45">
        <v>1</v>
      </c>
      <c r="B8" s="171" t="s">
        <v>165</v>
      </c>
      <c r="C8" s="171"/>
      <c r="D8" s="171"/>
      <c r="E8" s="172"/>
      <c r="F8" s="173">
        <v>1034697</v>
      </c>
      <c r="G8" s="174"/>
    </row>
    <row r="9" spans="1:7" ht="15" customHeight="1" x14ac:dyDescent="0.2">
      <c r="A9" s="45">
        <v>2</v>
      </c>
      <c r="B9" s="171" t="s">
        <v>166</v>
      </c>
      <c r="C9" s="171"/>
      <c r="D9" s="171"/>
      <c r="E9" s="172"/>
      <c r="F9" s="173">
        <v>5851094</v>
      </c>
      <c r="G9" s="174"/>
    </row>
    <row r="10" spans="1:7" ht="15" customHeight="1" x14ac:dyDescent="0.2">
      <c r="A10" s="45">
        <v>3</v>
      </c>
      <c r="B10" s="171" t="s">
        <v>167</v>
      </c>
      <c r="C10" s="171"/>
      <c r="D10" s="171"/>
      <c r="E10" s="172"/>
      <c r="F10" s="173">
        <v>297616</v>
      </c>
      <c r="G10" s="174"/>
    </row>
    <row r="11" spans="1:7" ht="15" customHeight="1" x14ac:dyDescent="0.2">
      <c r="A11" s="45">
        <v>4</v>
      </c>
      <c r="B11" s="171" t="s">
        <v>168</v>
      </c>
      <c r="C11" s="171"/>
      <c r="D11" s="171"/>
      <c r="E11" s="172"/>
      <c r="F11" s="173">
        <v>1019122</v>
      </c>
      <c r="G11" s="174"/>
    </row>
    <row r="12" spans="1:7" ht="15" customHeight="1" x14ac:dyDescent="0.2">
      <c r="A12" s="45">
        <v>5</v>
      </c>
      <c r="B12" s="171" t="s">
        <v>169</v>
      </c>
      <c r="C12" s="171"/>
      <c r="D12" s="171"/>
      <c r="E12" s="172"/>
      <c r="F12" s="173">
        <v>679757</v>
      </c>
      <c r="G12" s="174"/>
    </row>
    <row r="13" spans="1:7" ht="15" customHeight="1" x14ac:dyDescent="0.2">
      <c r="A13" s="45">
        <v>6</v>
      </c>
      <c r="B13" s="171"/>
      <c r="C13" s="171"/>
      <c r="D13" s="171"/>
      <c r="E13" s="172"/>
      <c r="F13" s="173"/>
      <c r="G13" s="174"/>
    </row>
    <row r="14" spans="1:7" ht="15" customHeight="1" x14ac:dyDescent="0.2">
      <c r="A14" s="45">
        <v>7</v>
      </c>
      <c r="B14" s="171"/>
      <c r="C14" s="171"/>
      <c r="D14" s="171"/>
      <c r="E14" s="172"/>
      <c r="F14" s="173"/>
      <c r="G14" s="174"/>
    </row>
    <row r="15" spans="1:7" ht="15" customHeight="1" x14ac:dyDescent="0.2">
      <c r="A15" s="45">
        <v>8</v>
      </c>
      <c r="B15" s="175"/>
      <c r="C15" s="175"/>
      <c r="D15" s="175"/>
      <c r="E15" s="176"/>
      <c r="F15" s="173"/>
      <c r="G15" s="174"/>
    </row>
    <row r="16" spans="1:7" ht="15" customHeight="1" x14ac:dyDescent="0.2">
      <c r="A16" s="45">
        <v>9</v>
      </c>
      <c r="B16" s="175"/>
      <c r="C16" s="175"/>
      <c r="D16" s="175"/>
      <c r="E16" s="176"/>
      <c r="F16" s="173"/>
      <c r="G16" s="174"/>
    </row>
    <row r="17" spans="1:7" ht="15" customHeight="1" x14ac:dyDescent="0.2">
      <c r="A17" s="45">
        <v>10</v>
      </c>
      <c r="B17" s="175"/>
      <c r="C17" s="175"/>
      <c r="D17" s="175"/>
      <c r="E17" s="176"/>
      <c r="F17" s="173"/>
      <c r="G17" s="174"/>
    </row>
    <row r="18" spans="1:7" ht="15" customHeight="1" x14ac:dyDescent="0.2">
      <c r="A18" s="45">
        <v>11</v>
      </c>
      <c r="B18" s="175"/>
      <c r="C18" s="175"/>
      <c r="D18" s="175"/>
      <c r="E18" s="176"/>
      <c r="F18" s="173"/>
      <c r="G18" s="174"/>
    </row>
    <row r="19" spans="1:7" ht="15" customHeight="1" x14ac:dyDescent="0.2">
      <c r="A19" s="45">
        <v>12</v>
      </c>
      <c r="B19" s="175"/>
      <c r="C19" s="175"/>
      <c r="D19" s="175"/>
      <c r="E19" s="176"/>
      <c r="F19" s="173"/>
      <c r="G19" s="174"/>
    </row>
    <row r="20" spans="1:7" ht="15" customHeight="1" x14ac:dyDescent="0.2">
      <c r="A20" s="45">
        <v>13</v>
      </c>
      <c r="B20" s="175"/>
      <c r="C20" s="175"/>
      <c r="D20" s="175"/>
      <c r="E20" s="176"/>
      <c r="F20" s="173"/>
      <c r="G20" s="174"/>
    </row>
    <row r="21" spans="1:7" ht="15" customHeight="1" x14ac:dyDescent="0.2">
      <c r="A21" s="45">
        <v>14</v>
      </c>
      <c r="B21" s="175"/>
      <c r="C21" s="175"/>
      <c r="D21" s="175"/>
      <c r="E21" s="176"/>
      <c r="F21" s="173"/>
      <c r="G21" s="174"/>
    </row>
    <row r="22" spans="1:7" ht="15" customHeight="1" x14ac:dyDescent="0.2">
      <c r="A22" s="45">
        <v>15</v>
      </c>
      <c r="B22" s="175"/>
      <c r="C22" s="175"/>
      <c r="D22" s="175"/>
      <c r="E22" s="175"/>
      <c r="F22" s="173"/>
      <c r="G22" s="174"/>
    </row>
    <row r="23" spans="1:7" s="5" customFormat="1" ht="15" customHeight="1" x14ac:dyDescent="0.2">
      <c r="A23" s="54"/>
      <c r="B23" s="195" t="s">
        <v>136</v>
      </c>
      <c r="C23" s="195"/>
      <c r="D23" s="195"/>
      <c r="E23" s="196"/>
      <c r="F23" s="181">
        <f>SUM(F8:G22)</f>
        <v>8882286</v>
      </c>
      <c r="G23" s="182"/>
    </row>
    <row r="24" spans="1:7" ht="15" customHeight="1" x14ac:dyDescent="0.25">
      <c r="A24" s="188" t="s">
        <v>134</v>
      </c>
      <c r="B24" s="189"/>
      <c r="C24" s="189"/>
      <c r="D24" s="189"/>
      <c r="E24" s="190"/>
      <c r="F24" s="197"/>
      <c r="G24" s="198"/>
    </row>
    <row r="25" spans="1:7" ht="15" customHeight="1" x14ac:dyDescent="0.2">
      <c r="A25" s="45">
        <v>1</v>
      </c>
      <c r="B25" s="171" t="s">
        <v>166</v>
      </c>
      <c r="C25" s="171"/>
      <c r="D25" s="171"/>
      <c r="E25" s="172"/>
      <c r="F25" s="173">
        <f>5851094-289900</f>
        <v>5561194</v>
      </c>
      <c r="G25" s="174"/>
    </row>
    <row r="26" spans="1:7" ht="15" customHeight="1" x14ac:dyDescent="0.2">
      <c r="A26" s="45">
        <v>2</v>
      </c>
      <c r="B26" s="171" t="s">
        <v>167</v>
      </c>
      <c r="C26" s="171"/>
      <c r="D26" s="171"/>
      <c r="E26" s="172"/>
      <c r="F26" s="173">
        <v>1190464</v>
      </c>
      <c r="G26" s="174"/>
    </row>
    <row r="27" spans="1:7" ht="15" customHeight="1" x14ac:dyDescent="0.2">
      <c r="A27" s="45">
        <v>3</v>
      </c>
      <c r="B27" s="171" t="s">
        <v>168</v>
      </c>
      <c r="C27" s="171"/>
      <c r="D27" s="171"/>
      <c r="E27" s="172"/>
      <c r="F27" s="173">
        <v>4076486</v>
      </c>
      <c r="G27" s="174"/>
    </row>
    <row r="28" spans="1:7" ht="15" customHeight="1" x14ac:dyDescent="0.2">
      <c r="A28" s="45">
        <v>4</v>
      </c>
      <c r="B28" s="171" t="s">
        <v>169</v>
      </c>
      <c r="C28" s="171"/>
      <c r="D28" s="171"/>
      <c r="E28" s="172"/>
      <c r="F28" s="173">
        <v>75529</v>
      </c>
      <c r="G28" s="174"/>
    </row>
    <row r="29" spans="1:7" ht="15" customHeight="1" x14ac:dyDescent="0.2">
      <c r="A29" s="45">
        <v>5</v>
      </c>
      <c r="B29" s="175"/>
      <c r="C29" s="175"/>
      <c r="D29" s="175"/>
      <c r="E29" s="176"/>
      <c r="F29" s="173"/>
      <c r="G29" s="174"/>
    </row>
    <row r="30" spans="1:7" ht="15" customHeight="1" x14ac:dyDescent="0.2">
      <c r="A30" s="45">
        <v>6</v>
      </c>
      <c r="B30" s="175"/>
      <c r="C30" s="175"/>
      <c r="D30" s="175"/>
      <c r="E30" s="176"/>
      <c r="F30" s="173"/>
      <c r="G30" s="174"/>
    </row>
    <row r="31" spans="1:7" ht="15" customHeight="1" x14ac:dyDescent="0.2">
      <c r="A31" s="45">
        <v>7</v>
      </c>
      <c r="B31" s="175"/>
      <c r="C31" s="175"/>
      <c r="D31" s="175"/>
      <c r="E31" s="176"/>
      <c r="F31" s="173"/>
      <c r="G31" s="174"/>
    </row>
    <row r="32" spans="1:7" ht="15" customHeight="1" x14ac:dyDescent="0.2">
      <c r="A32" s="45">
        <v>8</v>
      </c>
      <c r="B32" s="175"/>
      <c r="C32" s="175"/>
      <c r="D32" s="175"/>
      <c r="E32" s="176"/>
      <c r="F32" s="173"/>
      <c r="G32" s="174"/>
    </row>
    <row r="33" spans="1:7" ht="15" customHeight="1" x14ac:dyDescent="0.2">
      <c r="A33" s="45">
        <v>9</v>
      </c>
      <c r="B33" s="175"/>
      <c r="C33" s="175"/>
      <c r="D33" s="175"/>
      <c r="E33" s="176"/>
      <c r="F33" s="173"/>
      <c r="G33" s="174"/>
    </row>
    <row r="34" spans="1:7" ht="15" customHeight="1" x14ac:dyDescent="0.2">
      <c r="A34" s="45">
        <v>10</v>
      </c>
      <c r="B34" s="175"/>
      <c r="C34" s="175"/>
      <c r="D34" s="175"/>
      <c r="E34" s="176"/>
      <c r="F34" s="173"/>
      <c r="G34" s="174"/>
    </row>
    <row r="35" spans="1:7" ht="15" customHeight="1" x14ac:dyDescent="0.2">
      <c r="A35" s="45">
        <v>11</v>
      </c>
      <c r="B35" s="175"/>
      <c r="C35" s="175"/>
      <c r="D35" s="175"/>
      <c r="E35" s="176"/>
      <c r="F35" s="173"/>
      <c r="G35" s="174"/>
    </row>
    <row r="36" spans="1:7" ht="15" customHeight="1" x14ac:dyDescent="0.2">
      <c r="A36" s="45">
        <v>12</v>
      </c>
      <c r="B36" s="175"/>
      <c r="C36" s="175"/>
      <c r="D36" s="175"/>
      <c r="E36" s="176"/>
      <c r="F36" s="173"/>
      <c r="G36" s="174"/>
    </row>
    <row r="37" spans="1:7" ht="15" customHeight="1" x14ac:dyDescent="0.2">
      <c r="A37" s="45">
        <v>13</v>
      </c>
      <c r="B37" s="175"/>
      <c r="C37" s="175"/>
      <c r="D37" s="175"/>
      <c r="E37" s="176"/>
      <c r="F37" s="173"/>
      <c r="G37" s="174"/>
    </row>
    <row r="38" spans="1:7" ht="15" customHeight="1" x14ac:dyDescent="0.2">
      <c r="A38" s="45">
        <v>14</v>
      </c>
      <c r="B38" s="175"/>
      <c r="C38" s="175"/>
      <c r="D38" s="175"/>
      <c r="E38" s="176"/>
      <c r="F38" s="173"/>
      <c r="G38" s="174"/>
    </row>
    <row r="39" spans="1:7" ht="15" customHeight="1" x14ac:dyDescent="0.2">
      <c r="A39" s="45">
        <v>15</v>
      </c>
      <c r="B39" s="175"/>
      <c r="C39" s="175"/>
      <c r="D39" s="175"/>
      <c r="E39" s="176"/>
      <c r="F39" s="173"/>
      <c r="G39" s="174"/>
    </row>
    <row r="40" spans="1:7" s="5" customFormat="1" ht="15" customHeight="1" x14ac:dyDescent="0.2">
      <c r="A40" s="54"/>
      <c r="B40" s="195" t="s">
        <v>136</v>
      </c>
      <c r="C40" s="195"/>
      <c r="D40" s="195"/>
      <c r="E40" s="196"/>
      <c r="F40" s="181">
        <f>SUM(F25:G39)</f>
        <v>10903673</v>
      </c>
      <c r="G40" s="182"/>
    </row>
    <row r="41" spans="1:7" ht="15" customHeight="1" x14ac:dyDescent="0.25">
      <c r="A41" s="188" t="s">
        <v>140</v>
      </c>
      <c r="B41" s="189"/>
      <c r="C41" s="189"/>
      <c r="D41" s="189"/>
      <c r="E41" s="190"/>
      <c r="F41" s="197"/>
      <c r="G41" s="198"/>
    </row>
    <row r="42" spans="1:7" ht="15" customHeight="1" x14ac:dyDescent="0.2">
      <c r="A42" s="45">
        <v>1</v>
      </c>
      <c r="B42" s="175"/>
      <c r="C42" s="175"/>
      <c r="D42" s="175"/>
      <c r="E42" s="176"/>
      <c r="F42" s="173"/>
      <c r="G42" s="174"/>
    </row>
    <row r="43" spans="1:7" ht="15" customHeight="1" x14ac:dyDescent="0.2">
      <c r="A43" s="45">
        <v>2</v>
      </c>
      <c r="B43" s="175"/>
      <c r="C43" s="175"/>
      <c r="D43" s="175"/>
      <c r="E43" s="176"/>
      <c r="F43" s="173"/>
      <c r="G43" s="174"/>
    </row>
    <row r="44" spans="1:7" ht="15" customHeight="1" x14ac:dyDescent="0.2">
      <c r="A44" s="45">
        <v>3</v>
      </c>
      <c r="B44" s="175"/>
      <c r="C44" s="175"/>
      <c r="D44" s="175"/>
      <c r="E44" s="176"/>
      <c r="F44" s="173"/>
      <c r="G44" s="174"/>
    </row>
    <row r="45" spans="1:7" s="5" customFormat="1" ht="15" customHeight="1" x14ac:dyDescent="0.2">
      <c r="A45" s="54"/>
      <c r="B45" s="195" t="s">
        <v>137</v>
      </c>
      <c r="C45" s="195"/>
      <c r="D45" s="195"/>
      <c r="E45" s="196"/>
      <c r="F45" s="181">
        <f>SUM(F42:G44)</f>
        <v>0</v>
      </c>
      <c r="G45" s="182"/>
    </row>
    <row r="46" spans="1:7" ht="22.5" customHeight="1" x14ac:dyDescent="0.25">
      <c r="A46" s="230" t="s">
        <v>138</v>
      </c>
      <c r="B46" s="231"/>
      <c r="C46" s="231"/>
      <c r="D46" s="231"/>
      <c r="E46" s="232"/>
      <c r="F46" s="239">
        <f>F23+F40+F45</f>
        <v>19785959</v>
      </c>
      <c r="G46" s="240"/>
    </row>
    <row r="47" spans="1:7" s="5" customFormat="1" ht="15" customHeight="1" x14ac:dyDescent="0.25">
      <c r="A47" s="188" t="s">
        <v>56</v>
      </c>
      <c r="B47" s="189"/>
      <c r="C47" s="189"/>
      <c r="D47" s="189"/>
      <c r="E47" s="190"/>
      <c r="F47" s="173"/>
      <c r="G47" s="174"/>
    </row>
    <row r="48" spans="1:7" s="5" customFormat="1" ht="15.75" customHeight="1" thickBot="1" x14ac:dyDescent="0.3">
      <c r="A48" s="188" t="s">
        <v>21</v>
      </c>
      <c r="B48" s="189"/>
      <c r="C48" s="189"/>
      <c r="D48" s="189"/>
      <c r="E48" s="190"/>
      <c r="F48" s="173">
        <v>96153</v>
      </c>
      <c r="G48" s="174"/>
    </row>
    <row r="49" spans="1:7" ht="19.5" customHeight="1" thickBot="1" x14ac:dyDescent="0.3">
      <c r="A49" s="234" t="s">
        <v>22</v>
      </c>
      <c r="B49" s="235"/>
      <c r="C49" s="235"/>
      <c r="D49" s="235"/>
      <c r="E49" s="236"/>
      <c r="F49" s="237">
        <f>SUM(F46:G48)</f>
        <v>19882112</v>
      </c>
      <c r="G49" s="238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6.5703125" style="44" customWidth="1"/>
    <col min="2" max="4" width="3.5703125" style="44" customWidth="1"/>
    <col min="5" max="5" width="39.140625" style="44" customWidth="1"/>
    <col min="6" max="6" width="7.42578125" style="44" customWidth="1"/>
    <col min="7" max="7" width="16.42578125" style="44" customWidth="1"/>
    <col min="8" max="8" width="12.42578125" hidden="1" customWidth="1"/>
    <col min="9" max="11" width="0" hidden="1" customWidth="1"/>
    <col min="12" max="16384" width="9.140625" hidden="1"/>
  </cols>
  <sheetData>
    <row r="1" spans="1:8" ht="66.75" customHeight="1" x14ac:dyDescent="0.2">
      <c r="A1" s="222" t="s">
        <v>186</v>
      </c>
      <c r="B1" s="222"/>
      <c r="C1" s="222"/>
      <c r="D1" s="222"/>
      <c r="E1" s="222"/>
      <c r="F1" s="222"/>
      <c r="G1" s="222"/>
    </row>
    <row r="2" spans="1:8" ht="33" customHeight="1" x14ac:dyDescent="0.25">
      <c r="A2" s="223" t="s">
        <v>8</v>
      </c>
      <c r="B2" s="223"/>
      <c r="C2" s="223"/>
      <c r="D2" s="233" t="str">
        <f>'CSS '!D2:E2</f>
        <v>Santa Clara</v>
      </c>
      <c r="E2" s="233"/>
      <c r="F2" s="42" t="s">
        <v>9</v>
      </c>
      <c r="G2" s="55">
        <f>'CSS '!G2</f>
        <v>42839</v>
      </c>
      <c r="H2" s="33"/>
    </row>
    <row r="3" spans="1:8" ht="15" customHeight="1" x14ac:dyDescent="0.25">
      <c r="A3" s="51"/>
      <c r="B3" s="51"/>
      <c r="C3" s="51"/>
      <c r="D3" s="225"/>
      <c r="E3" s="225"/>
      <c r="F3" s="58"/>
      <c r="G3" s="52"/>
    </row>
    <row r="4" spans="1:8" ht="15" customHeight="1" x14ac:dyDescent="0.2">
      <c r="A4" s="52"/>
      <c r="B4" s="52"/>
      <c r="C4" s="52"/>
      <c r="D4" s="52"/>
      <c r="E4" s="52"/>
      <c r="F4" s="52"/>
      <c r="G4" s="52"/>
    </row>
    <row r="5" spans="1:8" s="3" customFormat="1" ht="22.5" customHeight="1" x14ac:dyDescent="0.25">
      <c r="A5" s="202" t="s">
        <v>57</v>
      </c>
      <c r="B5" s="203"/>
      <c r="C5" s="203"/>
      <c r="D5" s="203"/>
      <c r="E5" s="204"/>
      <c r="F5" s="228" t="s">
        <v>0</v>
      </c>
      <c r="G5" s="229"/>
    </row>
    <row r="6" spans="1:8" s="1" customFormat="1" ht="42" customHeight="1" x14ac:dyDescent="0.2">
      <c r="A6" s="208"/>
      <c r="B6" s="209"/>
      <c r="C6" s="209"/>
      <c r="D6" s="209"/>
      <c r="E6" s="210"/>
      <c r="F6" s="215" t="s">
        <v>59</v>
      </c>
      <c r="G6" s="216"/>
    </row>
    <row r="7" spans="1:8" ht="15" customHeight="1" x14ac:dyDescent="0.25">
      <c r="A7" s="183" t="s">
        <v>34</v>
      </c>
      <c r="B7" s="184"/>
      <c r="C7" s="184"/>
      <c r="D7" s="184"/>
      <c r="E7" s="185"/>
      <c r="F7" s="254"/>
      <c r="G7" s="255"/>
    </row>
    <row r="8" spans="1:8" ht="15" customHeight="1" x14ac:dyDescent="0.2">
      <c r="A8" s="45">
        <v>1</v>
      </c>
      <c r="B8" s="175" t="s">
        <v>170</v>
      </c>
      <c r="C8" s="175"/>
      <c r="D8" s="175"/>
      <c r="E8" s="176"/>
      <c r="F8" s="243">
        <v>69517</v>
      </c>
      <c r="G8" s="244"/>
    </row>
    <row r="9" spans="1:8" ht="15" customHeight="1" x14ac:dyDescent="0.2">
      <c r="A9" s="45">
        <v>2</v>
      </c>
      <c r="B9" s="175" t="s">
        <v>171</v>
      </c>
      <c r="C9" s="175"/>
      <c r="D9" s="175"/>
      <c r="E9" s="176"/>
      <c r="F9" s="243">
        <v>1167761</v>
      </c>
      <c r="G9" s="244"/>
    </row>
    <row r="10" spans="1:8" ht="15" customHeight="1" x14ac:dyDescent="0.2">
      <c r="A10" s="45">
        <v>3</v>
      </c>
      <c r="B10" s="175" t="s">
        <v>172</v>
      </c>
      <c r="C10" s="175"/>
      <c r="D10" s="175"/>
      <c r="E10" s="176"/>
      <c r="F10" s="243">
        <v>3551</v>
      </c>
      <c r="G10" s="244"/>
    </row>
    <row r="11" spans="1:8" ht="15" customHeight="1" x14ac:dyDescent="0.2">
      <c r="A11" s="45">
        <v>4</v>
      </c>
      <c r="B11" s="175" t="s">
        <v>173</v>
      </c>
      <c r="C11" s="175"/>
      <c r="D11" s="175"/>
      <c r="E11" s="176"/>
      <c r="F11" s="243">
        <v>367287</v>
      </c>
      <c r="G11" s="244"/>
    </row>
    <row r="12" spans="1:8" ht="15" customHeight="1" x14ac:dyDescent="0.2">
      <c r="A12" s="45">
        <v>5</v>
      </c>
      <c r="B12" s="175" t="s">
        <v>174</v>
      </c>
      <c r="C12" s="175"/>
      <c r="D12" s="175"/>
      <c r="E12" s="176"/>
      <c r="F12" s="243">
        <v>990120</v>
      </c>
      <c r="G12" s="244"/>
    </row>
    <row r="13" spans="1:8" ht="15" customHeight="1" x14ac:dyDescent="0.2">
      <c r="A13" s="45">
        <v>6</v>
      </c>
      <c r="B13" s="175" t="s">
        <v>175</v>
      </c>
      <c r="C13" s="175"/>
      <c r="D13" s="175"/>
      <c r="E13" s="176"/>
      <c r="F13" s="243">
        <v>3854</v>
      </c>
      <c r="G13" s="244"/>
    </row>
    <row r="14" spans="1:8" ht="15" customHeight="1" x14ac:dyDescent="0.2">
      <c r="A14" s="45">
        <v>7</v>
      </c>
      <c r="B14" s="175" t="s">
        <v>176</v>
      </c>
      <c r="C14" s="175"/>
      <c r="D14" s="175"/>
      <c r="E14" s="176"/>
      <c r="F14" s="243">
        <v>1698</v>
      </c>
      <c r="G14" s="244"/>
    </row>
    <row r="15" spans="1:8" ht="15" customHeight="1" x14ac:dyDescent="0.2">
      <c r="A15" s="45">
        <v>8</v>
      </c>
      <c r="B15" s="175" t="s">
        <v>177</v>
      </c>
      <c r="C15" s="175"/>
      <c r="D15" s="175"/>
      <c r="E15" s="176"/>
      <c r="F15" s="243">
        <v>432510</v>
      </c>
      <c r="G15" s="244"/>
    </row>
    <row r="16" spans="1:8" ht="15" customHeight="1" x14ac:dyDescent="0.2">
      <c r="A16" s="45">
        <v>9</v>
      </c>
      <c r="B16" s="175"/>
      <c r="C16" s="175"/>
      <c r="D16" s="175"/>
      <c r="E16" s="176"/>
      <c r="F16" s="243"/>
      <c r="G16" s="244"/>
    </row>
    <row r="17" spans="1:7" ht="15" customHeight="1" x14ac:dyDescent="0.2">
      <c r="A17" s="45">
        <v>10</v>
      </c>
      <c r="B17" s="175"/>
      <c r="C17" s="175"/>
      <c r="D17" s="175"/>
      <c r="E17" s="176"/>
      <c r="F17" s="243"/>
      <c r="G17" s="244"/>
    </row>
    <row r="18" spans="1:7" ht="15" customHeight="1" x14ac:dyDescent="0.2">
      <c r="A18" s="45">
        <v>11</v>
      </c>
      <c r="B18" s="175"/>
      <c r="C18" s="175"/>
      <c r="D18" s="175"/>
      <c r="E18" s="176"/>
      <c r="F18" s="243"/>
      <c r="G18" s="244"/>
    </row>
    <row r="19" spans="1:7" ht="15" customHeight="1" x14ac:dyDescent="0.2">
      <c r="A19" s="45">
        <v>12</v>
      </c>
      <c r="B19" s="175"/>
      <c r="C19" s="175"/>
      <c r="D19" s="175"/>
      <c r="E19" s="176"/>
      <c r="F19" s="243"/>
      <c r="G19" s="244"/>
    </row>
    <row r="20" spans="1:7" ht="15" customHeight="1" x14ac:dyDescent="0.2">
      <c r="A20" s="45">
        <v>13</v>
      </c>
      <c r="B20" s="175"/>
      <c r="C20" s="175"/>
      <c r="D20" s="175"/>
      <c r="E20" s="176"/>
      <c r="F20" s="243"/>
      <c r="G20" s="244"/>
    </row>
    <row r="21" spans="1:7" ht="15" customHeight="1" x14ac:dyDescent="0.2">
      <c r="A21" s="45">
        <v>14</v>
      </c>
      <c r="B21" s="175"/>
      <c r="C21" s="175"/>
      <c r="D21" s="175"/>
      <c r="E21" s="176"/>
      <c r="F21" s="243"/>
      <c r="G21" s="244"/>
    </row>
    <row r="22" spans="1:7" ht="15" customHeight="1" x14ac:dyDescent="0.2">
      <c r="A22" s="45">
        <v>15</v>
      </c>
      <c r="B22" s="175"/>
      <c r="C22" s="175"/>
      <c r="D22" s="175"/>
      <c r="E22" s="176"/>
      <c r="F22" s="243"/>
      <c r="G22" s="244"/>
    </row>
    <row r="23" spans="1:7" ht="15" customHeight="1" x14ac:dyDescent="0.2">
      <c r="A23" s="45">
        <v>16</v>
      </c>
      <c r="B23" s="175"/>
      <c r="C23" s="175"/>
      <c r="D23" s="175"/>
      <c r="E23" s="176"/>
      <c r="F23" s="243"/>
      <c r="G23" s="244"/>
    </row>
    <row r="24" spans="1:7" ht="15" customHeight="1" x14ac:dyDescent="0.2">
      <c r="A24" s="45">
        <v>17</v>
      </c>
      <c r="B24" s="175"/>
      <c r="C24" s="175"/>
      <c r="D24" s="175"/>
      <c r="E24" s="176"/>
      <c r="F24" s="243"/>
      <c r="G24" s="244"/>
    </row>
    <row r="25" spans="1:7" ht="15" customHeight="1" x14ac:dyDescent="0.2">
      <c r="A25" s="45">
        <v>18</v>
      </c>
      <c r="B25" s="175"/>
      <c r="C25" s="175"/>
      <c r="D25" s="175"/>
      <c r="E25" s="176"/>
      <c r="F25" s="243"/>
      <c r="G25" s="244"/>
    </row>
    <row r="26" spans="1:7" ht="15" customHeight="1" x14ac:dyDescent="0.2">
      <c r="A26" s="45">
        <v>19</v>
      </c>
      <c r="B26" s="175"/>
      <c r="C26" s="175"/>
      <c r="D26" s="175"/>
      <c r="E26" s="176"/>
      <c r="F26" s="243"/>
      <c r="G26" s="244"/>
    </row>
    <row r="27" spans="1:7" ht="15" customHeight="1" x14ac:dyDescent="0.2">
      <c r="A27" s="45">
        <v>20</v>
      </c>
      <c r="B27" s="175"/>
      <c r="C27" s="175"/>
      <c r="D27" s="175"/>
      <c r="E27" s="176"/>
      <c r="F27" s="243"/>
      <c r="G27" s="244"/>
    </row>
    <row r="28" spans="1:7" ht="15" customHeight="1" x14ac:dyDescent="0.2">
      <c r="A28" s="45">
        <v>21</v>
      </c>
      <c r="B28" s="175"/>
      <c r="C28" s="175"/>
      <c r="D28" s="175"/>
      <c r="E28" s="176"/>
      <c r="F28" s="243"/>
      <c r="G28" s="244"/>
    </row>
    <row r="29" spans="1:7" ht="15" customHeight="1" x14ac:dyDescent="0.2">
      <c r="A29" s="45">
        <v>22</v>
      </c>
      <c r="B29" s="175"/>
      <c r="C29" s="175"/>
      <c r="D29" s="175"/>
      <c r="E29" s="176"/>
      <c r="F29" s="243"/>
      <c r="G29" s="244"/>
    </row>
    <row r="30" spans="1:7" ht="15" customHeight="1" x14ac:dyDescent="0.2">
      <c r="A30" s="45">
        <v>23</v>
      </c>
      <c r="B30" s="175"/>
      <c r="C30" s="175"/>
      <c r="D30" s="175"/>
      <c r="E30" s="176"/>
      <c r="F30" s="243"/>
      <c r="G30" s="244"/>
    </row>
    <row r="31" spans="1:7" ht="15" customHeight="1" x14ac:dyDescent="0.2">
      <c r="A31" s="45">
        <v>24</v>
      </c>
      <c r="B31" s="175"/>
      <c r="C31" s="175"/>
      <c r="D31" s="175"/>
      <c r="E31" s="176"/>
      <c r="F31" s="243"/>
      <c r="G31" s="244"/>
    </row>
    <row r="32" spans="1:7" s="5" customFormat="1" ht="15" customHeight="1" x14ac:dyDescent="0.2">
      <c r="A32" s="45">
        <v>25</v>
      </c>
      <c r="B32" s="233"/>
      <c r="C32" s="233"/>
      <c r="D32" s="233"/>
      <c r="E32" s="250"/>
      <c r="F32" s="258"/>
      <c r="G32" s="259"/>
    </row>
    <row r="33" spans="1:11" s="5" customFormat="1" ht="15" customHeight="1" x14ac:dyDescent="0.25">
      <c r="A33" s="251" t="s">
        <v>139</v>
      </c>
      <c r="B33" s="252"/>
      <c r="C33" s="252"/>
      <c r="D33" s="252"/>
      <c r="E33" s="253"/>
      <c r="F33" s="256">
        <f>SUM(F8:G32)</f>
        <v>3036298</v>
      </c>
      <c r="G33" s="257"/>
    </row>
    <row r="34" spans="1:11" s="5" customFormat="1" ht="15" customHeight="1" x14ac:dyDescent="0.25">
      <c r="A34" s="247" t="s">
        <v>147</v>
      </c>
      <c r="B34" s="248"/>
      <c r="C34" s="248"/>
      <c r="D34" s="248"/>
      <c r="E34" s="249"/>
      <c r="F34" s="256">
        <v>0</v>
      </c>
      <c r="G34" s="257"/>
    </row>
    <row r="35" spans="1:11" s="5" customFormat="1" ht="15" customHeight="1" thickBot="1" x14ac:dyDescent="0.3">
      <c r="A35" s="245" t="s">
        <v>26</v>
      </c>
      <c r="B35" s="246"/>
      <c r="C35" s="246"/>
      <c r="D35" s="246"/>
      <c r="E35" s="246"/>
      <c r="F35" s="262">
        <v>622246</v>
      </c>
      <c r="G35" s="263"/>
    </row>
    <row r="36" spans="1:11" ht="15" customHeight="1" thickBot="1" x14ac:dyDescent="0.3">
      <c r="A36" s="234" t="s">
        <v>27</v>
      </c>
      <c r="B36" s="235"/>
      <c r="C36" s="235"/>
      <c r="D36" s="235"/>
      <c r="E36" s="236"/>
      <c r="F36" s="260">
        <f>SUM(F33:G35)</f>
        <v>3658544</v>
      </c>
      <c r="G36" s="261"/>
      <c r="H36" s="27"/>
      <c r="I36" s="27"/>
    </row>
    <row r="37" spans="1:11" hidden="1" x14ac:dyDescent="0.2">
      <c r="H37" s="27"/>
      <c r="I37" s="27"/>
    </row>
    <row r="38" spans="1:11" hidden="1" x14ac:dyDescent="0.2">
      <c r="H38" s="27"/>
      <c r="I38" s="27"/>
    </row>
    <row r="40" spans="1:11" hidden="1" x14ac:dyDescent="0.2">
      <c r="A40" s="63"/>
      <c r="B40" s="63"/>
      <c r="C40" s="63"/>
      <c r="D40" s="63"/>
      <c r="E40" s="63"/>
      <c r="F40" s="63"/>
      <c r="G40" s="63"/>
      <c r="H40" s="32"/>
      <c r="I40" s="32"/>
      <c r="J40" s="32"/>
      <c r="K40" s="31"/>
    </row>
    <row r="41" spans="1:11" hidden="1" x14ac:dyDescent="0.2">
      <c r="A41" s="63"/>
      <c r="B41" s="63"/>
      <c r="C41" s="63"/>
      <c r="D41" s="63"/>
      <c r="E41" s="63"/>
      <c r="F41" s="63"/>
      <c r="G41" s="63"/>
      <c r="H41" s="32"/>
      <c r="I41" s="32"/>
      <c r="J41" s="32"/>
      <c r="K41" s="31"/>
    </row>
    <row r="42" spans="1:11" hidden="1" x14ac:dyDescent="0.2">
      <c r="A42" s="64"/>
      <c r="B42" s="64"/>
      <c r="C42" s="64"/>
      <c r="D42" s="64"/>
      <c r="E42" s="64"/>
      <c r="F42" s="64"/>
      <c r="G42" s="64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11:G11"/>
    <mergeCell ref="F17:G17"/>
    <mergeCell ref="F5:G5"/>
    <mergeCell ref="F8:G8"/>
    <mergeCell ref="F9:G9"/>
    <mergeCell ref="F12:G12"/>
    <mergeCell ref="F13:G13"/>
    <mergeCell ref="F14:G14"/>
    <mergeCell ref="F15:G15"/>
    <mergeCell ref="F16:G16"/>
    <mergeCell ref="F33:G33"/>
    <mergeCell ref="F32:G32"/>
    <mergeCell ref="F31:G31"/>
    <mergeCell ref="F30:G30"/>
    <mergeCell ref="F29:G29"/>
    <mergeCell ref="F28:G28"/>
    <mergeCell ref="F18:G18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B14:E14"/>
    <mergeCell ref="B13:E13"/>
    <mergeCell ref="B12:E12"/>
    <mergeCell ref="B11:E11"/>
    <mergeCell ref="B17:E17"/>
    <mergeCell ref="B16:E16"/>
    <mergeCell ref="B15:E15"/>
    <mergeCell ref="B32:E32"/>
    <mergeCell ref="B30:E30"/>
    <mergeCell ref="B31:E31"/>
    <mergeCell ref="F25:G25"/>
    <mergeCell ref="B25:E25"/>
    <mergeCell ref="A36:E36"/>
    <mergeCell ref="A35:E35"/>
    <mergeCell ref="A34:E34"/>
    <mergeCell ref="A33:E33"/>
    <mergeCell ref="F27:G27"/>
    <mergeCell ref="F36:G36"/>
    <mergeCell ref="F35:G35"/>
    <mergeCell ref="F34:G34"/>
    <mergeCell ref="B29:E29"/>
    <mergeCell ref="B28:E28"/>
    <mergeCell ref="B27:E27"/>
    <mergeCell ref="F26:G26"/>
    <mergeCell ref="B26:E26"/>
    <mergeCell ref="B23:E23"/>
    <mergeCell ref="F20:G20"/>
    <mergeCell ref="B20:E20"/>
    <mergeCell ref="F24:G24"/>
    <mergeCell ref="B24:E24"/>
    <mergeCell ref="F23:G23"/>
    <mergeCell ref="F22:G22"/>
    <mergeCell ref="B22:E22"/>
    <mergeCell ref="F19:G19"/>
    <mergeCell ref="B19:E19"/>
    <mergeCell ref="B18:E18"/>
    <mergeCell ref="F21:G21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8.7109375" customWidth="1"/>
    <col min="2" max="4" width="3.5703125" customWidth="1"/>
    <col min="5" max="5" width="33.4257812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275" t="s">
        <v>188</v>
      </c>
      <c r="B1" s="275"/>
      <c r="C1" s="275"/>
      <c r="D1" s="275"/>
      <c r="E1" s="275"/>
      <c r="F1" s="275"/>
      <c r="G1" s="275"/>
    </row>
    <row r="2" spans="1:7" ht="20.100000000000001" customHeight="1" x14ac:dyDescent="0.25">
      <c r="A2" s="223" t="s">
        <v>8</v>
      </c>
      <c r="B2" s="223"/>
      <c r="C2" s="73"/>
      <c r="D2" s="233" t="str">
        <f>'CSS '!D2:E2</f>
        <v>Santa Clara</v>
      </c>
      <c r="E2" s="233"/>
      <c r="F2" s="42" t="s">
        <v>9</v>
      </c>
      <c r="G2" s="37">
        <f>'CSS '!G2</f>
        <v>42839</v>
      </c>
    </row>
    <row r="3" spans="1:7" ht="15" customHeight="1" x14ac:dyDescent="0.25">
      <c r="A3" s="51"/>
      <c r="B3" s="51"/>
      <c r="C3" s="51"/>
      <c r="D3" s="225"/>
      <c r="E3" s="225"/>
      <c r="F3" s="58"/>
      <c r="G3" s="52"/>
    </row>
    <row r="4" spans="1:7" ht="15" customHeight="1" x14ac:dyDescent="0.2">
      <c r="A4" s="52"/>
      <c r="B4" s="52"/>
      <c r="C4" s="52"/>
      <c r="D4" s="52"/>
      <c r="E4" s="52"/>
      <c r="F4" s="52"/>
      <c r="G4" s="52"/>
    </row>
    <row r="5" spans="1:7" s="3" customFormat="1" ht="15" customHeight="1" x14ac:dyDescent="0.25">
      <c r="A5" s="202" t="s">
        <v>58</v>
      </c>
      <c r="B5" s="203"/>
      <c r="C5" s="203"/>
      <c r="D5" s="203"/>
      <c r="E5" s="204"/>
      <c r="F5" s="228" t="s">
        <v>0</v>
      </c>
      <c r="G5" s="229"/>
    </row>
    <row r="6" spans="1:7" s="1" customFormat="1" ht="42" customHeight="1" x14ac:dyDescent="0.25">
      <c r="A6" s="208"/>
      <c r="B6" s="209"/>
      <c r="C6" s="209"/>
      <c r="D6" s="209"/>
      <c r="E6" s="210"/>
      <c r="F6" s="271" t="s">
        <v>59</v>
      </c>
      <c r="G6" s="272"/>
    </row>
    <row r="7" spans="1:7" ht="15" customHeight="1" x14ac:dyDescent="0.25">
      <c r="A7" s="65" t="s">
        <v>39</v>
      </c>
      <c r="B7" s="66"/>
      <c r="C7" s="66"/>
      <c r="D7" s="66"/>
      <c r="E7" s="67"/>
      <c r="F7" s="273"/>
      <c r="G7" s="274"/>
    </row>
    <row r="8" spans="1:7" ht="15" customHeight="1" x14ac:dyDescent="0.2">
      <c r="A8" s="60"/>
      <c r="B8" s="68" t="s">
        <v>10</v>
      </c>
      <c r="C8" s="68"/>
      <c r="D8" s="68"/>
      <c r="E8" s="69"/>
      <c r="F8" s="264">
        <v>1232093</v>
      </c>
      <c r="G8" s="265"/>
    </row>
    <row r="9" spans="1:7" ht="15" customHeight="1" x14ac:dyDescent="0.2">
      <c r="A9" s="60"/>
      <c r="B9" s="68" t="s">
        <v>11</v>
      </c>
      <c r="C9" s="68"/>
      <c r="D9" s="68"/>
      <c r="E9" s="69"/>
      <c r="F9" s="264">
        <v>691921</v>
      </c>
      <c r="G9" s="265"/>
    </row>
    <row r="10" spans="1:7" ht="15" customHeight="1" x14ac:dyDescent="0.2">
      <c r="A10" s="60"/>
      <c r="B10" s="68" t="s">
        <v>12</v>
      </c>
      <c r="C10" s="68"/>
      <c r="D10" s="68"/>
      <c r="E10" s="69"/>
      <c r="F10" s="264"/>
      <c r="G10" s="265"/>
    </row>
    <row r="11" spans="1:7" ht="15" customHeight="1" x14ac:dyDescent="0.2">
      <c r="A11" s="60"/>
      <c r="B11" s="68" t="s">
        <v>13</v>
      </c>
      <c r="C11" s="68"/>
      <c r="D11" s="68"/>
      <c r="E11" s="69"/>
      <c r="F11" s="264"/>
      <c r="G11" s="265"/>
    </row>
    <row r="12" spans="1:7" ht="15" customHeight="1" x14ac:dyDescent="0.2">
      <c r="A12" s="60"/>
      <c r="B12" s="68" t="s">
        <v>14</v>
      </c>
      <c r="C12" s="68"/>
      <c r="D12" s="68"/>
      <c r="E12" s="69"/>
      <c r="F12" s="264">
        <v>422928</v>
      </c>
      <c r="G12" s="265"/>
    </row>
    <row r="13" spans="1:7" ht="15" customHeight="1" x14ac:dyDescent="0.25">
      <c r="A13" s="268" t="s">
        <v>63</v>
      </c>
      <c r="B13" s="217"/>
      <c r="C13" s="217"/>
      <c r="D13" s="217"/>
      <c r="E13" s="217"/>
      <c r="F13" s="269">
        <f>SUM(F8:G12)</f>
        <v>2346942</v>
      </c>
      <c r="G13" s="270"/>
    </row>
    <row r="14" spans="1:7" s="5" customFormat="1" ht="15" customHeight="1" thickBot="1" x14ac:dyDescent="0.3">
      <c r="A14" s="188" t="s">
        <v>24</v>
      </c>
      <c r="B14" s="189"/>
      <c r="C14" s="189"/>
      <c r="D14" s="189"/>
      <c r="E14" s="189"/>
      <c r="F14" s="266"/>
      <c r="G14" s="267"/>
    </row>
    <row r="15" spans="1:7" ht="15" customHeight="1" x14ac:dyDescent="0.25">
      <c r="A15" s="70" t="s">
        <v>25</v>
      </c>
      <c r="B15" s="71"/>
      <c r="C15" s="71"/>
      <c r="D15" s="71"/>
      <c r="E15" s="72"/>
      <c r="F15" s="276">
        <f>SUM(F13:G14)</f>
        <v>2346942</v>
      </c>
      <c r="G15" s="277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1" width="9.28515625" customWidth="1"/>
    <col min="2" max="4" width="3.5703125" customWidth="1"/>
    <col min="5" max="5" width="34.140625" customWidth="1"/>
    <col min="6" max="6" width="8.42578125" customWidth="1"/>
    <col min="7" max="7" width="23" customWidth="1"/>
    <col min="8" max="8" width="0" style="75" hidden="1" customWidth="1"/>
    <col min="9" max="16384" width="9.140625" hidden="1"/>
  </cols>
  <sheetData>
    <row r="1" spans="1:8" ht="58.5" customHeight="1" x14ac:dyDescent="0.2">
      <c r="A1" s="222" t="s">
        <v>189</v>
      </c>
      <c r="B1" s="222"/>
      <c r="C1" s="222"/>
      <c r="D1" s="222"/>
      <c r="E1" s="222"/>
      <c r="F1" s="222"/>
      <c r="G1" s="222"/>
    </row>
    <row r="2" spans="1:8" ht="20.100000000000001" customHeight="1" x14ac:dyDescent="0.25">
      <c r="A2" s="223" t="s">
        <v>8</v>
      </c>
      <c r="B2" s="223"/>
      <c r="C2" s="73"/>
      <c r="D2" s="233" t="str">
        <f>'CSS '!D2:E2</f>
        <v>Santa Clara</v>
      </c>
      <c r="E2" s="233"/>
      <c r="F2" s="42" t="s">
        <v>9</v>
      </c>
      <c r="G2" s="55">
        <f>'CSS '!G2</f>
        <v>42839</v>
      </c>
    </row>
    <row r="3" spans="1:8" ht="15" customHeight="1" x14ac:dyDescent="0.25">
      <c r="A3" s="51"/>
      <c r="B3" s="51"/>
      <c r="C3" s="51"/>
      <c r="D3" s="225"/>
      <c r="E3" s="225"/>
      <c r="F3" s="58"/>
      <c r="G3" s="52"/>
    </row>
    <row r="4" spans="1:8" ht="15" customHeight="1" x14ac:dyDescent="0.2">
      <c r="A4" s="52"/>
      <c r="B4" s="52"/>
      <c r="C4" s="52"/>
      <c r="D4" s="52"/>
      <c r="E4" s="52"/>
      <c r="F4" s="52"/>
      <c r="G4" s="52"/>
    </row>
    <row r="5" spans="1:8" s="3" customFormat="1" ht="15" customHeight="1" x14ac:dyDescent="0.25">
      <c r="A5" s="202" t="s">
        <v>71</v>
      </c>
      <c r="B5" s="203"/>
      <c r="C5" s="203"/>
      <c r="D5" s="203"/>
      <c r="E5" s="204"/>
      <c r="F5" s="228" t="s">
        <v>0</v>
      </c>
      <c r="G5" s="229"/>
      <c r="H5" s="76"/>
    </row>
    <row r="6" spans="1:8" s="1" customFormat="1" ht="42" customHeight="1" x14ac:dyDescent="0.25">
      <c r="A6" s="208"/>
      <c r="B6" s="209"/>
      <c r="C6" s="209"/>
      <c r="D6" s="209"/>
      <c r="E6" s="210"/>
      <c r="F6" s="271" t="s">
        <v>60</v>
      </c>
      <c r="G6" s="272"/>
      <c r="H6" s="77"/>
    </row>
    <row r="7" spans="1:8" ht="15" customHeight="1" x14ac:dyDescent="0.25">
      <c r="A7" s="183" t="s">
        <v>35</v>
      </c>
      <c r="B7" s="217"/>
      <c r="C7" s="217"/>
      <c r="D7" s="217"/>
      <c r="E7" s="218"/>
      <c r="F7" s="281"/>
      <c r="G7" s="282"/>
    </row>
    <row r="8" spans="1:8" ht="15" customHeight="1" x14ac:dyDescent="0.2">
      <c r="A8" s="45">
        <v>1</v>
      </c>
      <c r="B8" s="175" t="s">
        <v>178</v>
      </c>
      <c r="C8" s="193"/>
      <c r="D8" s="193"/>
      <c r="E8" s="194"/>
      <c r="F8" s="266">
        <v>1633297</v>
      </c>
      <c r="G8" s="267"/>
    </row>
    <row r="9" spans="1:8" ht="15" customHeight="1" x14ac:dyDescent="0.2">
      <c r="A9" s="45">
        <v>2</v>
      </c>
      <c r="B9" s="175" t="s">
        <v>179</v>
      </c>
      <c r="C9" s="193"/>
      <c r="D9" s="193"/>
      <c r="E9" s="194"/>
      <c r="F9" s="266">
        <v>170965</v>
      </c>
      <c r="G9" s="267"/>
    </row>
    <row r="10" spans="1:8" ht="15" customHeight="1" x14ac:dyDescent="0.2">
      <c r="A10" s="45">
        <v>3</v>
      </c>
      <c r="B10" s="175" t="s">
        <v>180</v>
      </c>
      <c r="C10" s="193"/>
      <c r="D10" s="193"/>
      <c r="E10" s="194"/>
      <c r="F10" s="266">
        <v>65906</v>
      </c>
      <c r="G10" s="267"/>
    </row>
    <row r="11" spans="1:8" ht="15" customHeight="1" x14ac:dyDescent="0.2">
      <c r="A11" s="45">
        <v>4</v>
      </c>
      <c r="B11" s="175"/>
      <c r="C11" s="193"/>
      <c r="D11" s="193"/>
      <c r="E11" s="194"/>
      <c r="F11" s="266"/>
      <c r="G11" s="267"/>
    </row>
    <row r="12" spans="1:8" ht="15" customHeight="1" x14ac:dyDescent="0.2">
      <c r="A12" s="45">
        <v>5</v>
      </c>
      <c r="B12" s="175"/>
      <c r="C12" s="193"/>
      <c r="D12" s="193"/>
      <c r="E12" s="194"/>
      <c r="F12" s="266"/>
      <c r="G12" s="267"/>
    </row>
    <row r="13" spans="1:8" ht="15" customHeight="1" x14ac:dyDescent="0.2">
      <c r="A13" s="45">
        <v>6</v>
      </c>
      <c r="B13" s="175"/>
      <c r="C13" s="193"/>
      <c r="D13" s="193"/>
      <c r="E13" s="194"/>
      <c r="F13" s="266"/>
      <c r="G13" s="267"/>
    </row>
    <row r="14" spans="1:8" ht="15" customHeight="1" x14ac:dyDescent="0.2">
      <c r="A14" s="45">
        <v>7</v>
      </c>
      <c r="B14" s="175"/>
      <c r="C14" s="193"/>
      <c r="D14" s="193"/>
      <c r="E14" s="194"/>
      <c r="F14" s="266"/>
      <c r="G14" s="267"/>
    </row>
    <row r="15" spans="1:8" ht="15" customHeight="1" x14ac:dyDescent="0.2">
      <c r="A15" s="45">
        <v>8</v>
      </c>
      <c r="B15" s="175"/>
      <c r="C15" s="193"/>
      <c r="D15" s="193"/>
      <c r="E15" s="194"/>
      <c r="F15" s="266"/>
      <c r="G15" s="267"/>
    </row>
    <row r="16" spans="1:8" ht="15" customHeight="1" x14ac:dyDescent="0.2">
      <c r="A16" s="45">
        <v>9</v>
      </c>
      <c r="B16" s="175"/>
      <c r="C16" s="193"/>
      <c r="D16" s="193"/>
      <c r="E16" s="194"/>
      <c r="F16" s="266"/>
      <c r="G16" s="267"/>
    </row>
    <row r="17" spans="1:7" ht="15" customHeight="1" x14ac:dyDescent="0.2">
      <c r="A17" s="45">
        <v>10</v>
      </c>
      <c r="B17" s="175"/>
      <c r="C17" s="193"/>
      <c r="D17" s="193"/>
      <c r="E17" s="194"/>
      <c r="F17" s="266"/>
      <c r="G17" s="267"/>
    </row>
    <row r="18" spans="1:7" ht="15" customHeight="1" x14ac:dyDescent="0.2">
      <c r="A18" s="45">
        <v>11</v>
      </c>
      <c r="B18" s="175"/>
      <c r="C18" s="193"/>
      <c r="D18" s="193"/>
      <c r="E18" s="194"/>
      <c r="F18" s="266"/>
      <c r="G18" s="267"/>
    </row>
    <row r="19" spans="1:7" ht="15" customHeight="1" x14ac:dyDescent="0.2">
      <c r="A19" s="45">
        <v>12</v>
      </c>
      <c r="B19" s="175"/>
      <c r="C19" s="193"/>
      <c r="D19" s="193"/>
      <c r="E19" s="194"/>
      <c r="F19" s="266"/>
      <c r="G19" s="267"/>
    </row>
    <row r="20" spans="1:7" ht="15" customHeight="1" x14ac:dyDescent="0.25">
      <c r="A20" s="268" t="s">
        <v>64</v>
      </c>
      <c r="B20" s="217"/>
      <c r="C20" s="217"/>
      <c r="D20" s="217"/>
      <c r="E20" s="217"/>
      <c r="F20" s="279">
        <f>SUM(F8:G19)</f>
        <v>1870168</v>
      </c>
      <c r="G20" s="280"/>
    </row>
    <row r="21" spans="1:7" ht="15" customHeight="1" x14ac:dyDescent="0.25">
      <c r="A21" s="245" t="s">
        <v>32</v>
      </c>
      <c r="B21" s="246"/>
      <c r="C21" s="246"/>
      <c r="D21" s="246"/>
      <c r="E21" s="246"/>
      <c r="F21" s="266"/>
      <c r="G21" s="267"/>
    </row>
    <row r="22" spans="1:7" ht="15" customHeight="1" x14ac:dyDescent="0.25">
      <c r="A22" s="278" t="s">
        <v>33</v>
      </c>
      <c r="B22" s="224"/>
      <c r="C22" s="224"/>
      <c r="D22" s="224"/>
      <c r="E22" s="224"/>
      <c r="F22" s="287">
        <f>SUM(F20:G21)</f>
        <v>1870168</v>
      </c>
      <c r="G22" s="288"/>
    </row>
    <row r="23" spans="1:7" ht="15" customHeight="1" x14ac:dyDescent="0.25">
      <c r="A23" s="74" t="s">
        <v>29</v>
      </c>
      <c r="B23" s="68"/>
      <c r="C23" s="68"/>
      <c r="D23" s="68"/>
      <c r="E23" s="69"/>
      <c r="F23" s="285"/>
      <c r="G23" s="286"/>
    </row>
    <row r="24" spans="1:7" ht="15" customHeight="1" x14ac:dyDescent="0.2">
      <c r="A24" s="45">
        <v>1</v>
      </c>
      <c r="B24" s="171"/>
      <c r="C24" s="200"/>
      <c r="D24" s="200"/>
      <c r="E24" s="201"/>
      <c r="F24" s="283"/>
      <c r="G24" s="284"/>
    </row>
    <row r="25" spans="1:7" ht="15" customHeight="1" x14ac:dyDescent="0.2">
      <c r="A25" s="45">
        <v>2</v>
      </c>
      <c r="B25" s="171"/>
      <c r="C25" s="200"/>
      <c r="D25" s="200"/>
      <c r="E25" s="201"/>
      <c r="F25" s="283"/>
      <c r="G25" s="284"/>
    </row>
    <row r="26" spans="1:7" ht="15" customHeight="1" x14ac:dyDescent="0.2">
      <c r="A26" s="45">
        <v>3</v>
      </c>
      <c r="B26" s="171"/>
      <c r="C26" s="200"/>
      <c r="D26" s="200"/>
      <c r="E26" s="201"/>
      <c r="F26" s="283"/>
      <c r="G26" s="284"/>
    </row>
    <row r="27" spans="1:7" ht="15" customHeight="1" x14ac:dyDescent="0.2">
      <c r="A27" s="45">
        <v>4</v>
      </c>
      <c r="B27" s="171"/>
      <c r="C27" s="200"/>
      <c r="D27" s="200"/>
      <c r="E27" s="201"/>
      <c r="F27" s="283"/>
      <c r="G27" s="284"/>
    </row>
    <row r="28" spans="1:7" ht="15" customHeight="1" x14ac:dyDescent="0.2">
      <c r="A28" s="45">
        <v>5</v>
      </c>
      <c r="B28" s="171"/>
      <c r="C28" s="200"/>
      <c r="D28" s="200"/>
      <c r="E28" s="201"/>
      <c r="F28" s="283"/>
      <c r="G28" s="284"/>
    </row>
    <row r="29" spans="1:7" ht="15" customHeight="1" x14ac:dyDescent="0.2">
      <c r="A29" s="45">
        <v>6</v>
      </c>
      <c r="B29" s="171"/>
      <c r="C29" s="200"/>
      <c r="D29" s="200"/>
      <c r="E29" s="201"/>
      <c r="F29" s="283"/>
      <c r="G29" s="284"/>
    </row>
    <row r="30" spans="1:7" ht="15" customHeight="1" x14ac:dyDescent="0.2">
      <c r="A30" s="45">
        <v>7</v>
      </c>
      <c r="B30" s="175"/>
      <c r="C30" s="193"/>
      <c r="D30" s="193"/>
      <c r="E30" s="194"/>
      <c r="F30" s="283"/>
      <c r="G30" s="284"/>
    </row>
    <row r="31" spans="1:7" ht="15" customHeight="1" x14ac:dyDescent="0.2">
      <c r="A31" s="45">
        <v>8</v>
      </c>
      <c r="B31" s="175"/>
      <c r="C31" s="193"/>
      <c r="D31" s="193"/>
      <c r="E31" s="194"/>
      <c r="F31" s="283"/>
      <c r="G31" s="284"/>
    </row>
    <row r="32" spans="1:7" ht="15" customHeight="1" x14ac:dyDescent="0.2">
      <c r="A32" s="45">
        <v>9</v>
      </c>
      <c r="B32" s="175"/>
      <c r="C32" s="193"/>
      <c r="D32" s="193"/>
      <c r="E32" s="194"/>
      <c r="F32" s="283"/>
      <c r="G32" s="284"/>
    </row>
    <row r="33" spans="1:8" ht="15" customHeight="1" x14ac:dyDescent="0.2">
      <c r="A33" s="45">
        <v>10</v>
      </c>
      <c r="B33" s="175"/>
      <c r="C33" s="193"/>
      <c r="D33" s="193"/>
      <c r="E33" s="194"/>
      <c r="F33" s="283"/>
      <c r="G33" s="284"/>
    </row>
    <row r="34" spans="1:8" ht="15" customHeight="1" x14ac:dyDescent="0.2">
      <c r="A34" s="45">
        <v>11</v>
      </c>
      <c r="B34" s="175"/>
      <c r="C34" s="193"/>
      <c r="D34" s="193"/>
      <c r="E34" s="194"/>
      <c r="F34" s="283"/>
      <c r="G34" s="284"/>
    </row>
    <row r="35" spans="1:8" s="5" customFormat="1" ht="15" customHeight="1" x14ac:dyDescent="0.2">
      <c r="A35" s="45">
        <v>12</v>
      </c>
      <c r="B35" s="175"/>
      <c r="C35" s="193"/>
      <c r="D35" s="193"/>
      <c r="E35" s="194"/>
      <c r="F35" s="283"/>
      <c r="G35" s="284"/>
      <c r="H35" s="78"/>
    </row>
    <row r="36" spans="1:8" s="5" customFormat="1" ht="15" customHeight="1" x14ac:dyDescent="0.2">
      <c r="A36" s="45">
        <v>13</v>
      </c>
      <c r="B36" s="175"/>
      <c r="C36" s="175"/>
      <c r="D36" s="175"/>
      <c r="E36" s="176"/>
      <c r="F36" s="283"/>
      <c r="G36" s="284"/>
      <c r="H36" s="78"/>
    </row>
    <row r="37" spans="1:8" s="5" customFormat="1" ht="15" customHeight="1" x14ac:dyDescent="0.25">
      <c r="A37" s="183" t="s">
        <v>65</v>
      </c>
      <c r="B37" s="184"/>
      <c r="C37" s="184"/>
      <c r="D37" s="184"/>
      <c r="E37" s="185"/>
      <c r="F37" s="279">
        <f>SUM(F24:G36)</f>
        <v>0</v>
      </c>
      <c r="G37" s="280"/>
      <c r="H37" s="78"/>
    </row>
    <row r="38" spans="1:8" ht="15" customHeight="1" x14ac:dyDescent="0.25">
      <c r="A38" s="188" t="s">
        <v>36</v>
      </c>
      <c r="B38" s="189"/>
      <c r="C38" s="189"/>
      <c r="D38" s="189"/>
      <c r="E38" s="190"/>
      <c r="F38" s="266"/>
      <c r="G38" s="267"/>
    </row>
    <row r="39" spans="1:8" ht="15" customHeight="1" thickBot="1" x14ac:dyDescent="0.3">
      <c r="A39" s="188" t="s">
        <v>37</v>
      </c>
      <c r="B39" s="189"/>
      <c r="C39" s="189"/>
      <c r="D39" s="189"/>
      <c r="E39" s="190"/>
      <c r="F39" s="266">
        <f>F37+F38</f>
        <v>0</v>
      </c>
      <c r="G39" s="267"/>
    </row>
    <row r="40" spans="1:8" ht="16.5" thickBot="1" x14ac:dyDescent="0.3">
      <c r="A40" s="289" t="s">
        <v>28</v>
      </c>
      <c r="B40" s="290"/>
      <c r="C40" s="290"/>
      <c r="D40" s="290"/>
      <c r="E40" s="291"/>
      <c r="F40" s="292">
        <f>F22+F39</f>
        <v>1870168</v>
      </c>
      <c r="G40" s="293"/>
    </row>
    <row r="41" spans="1:8" ht="15" hidden="1" x14ac:dyDescent="0.2">
      <c r="A41" s="44"/>
      <c r="B41" s="44"/>
      <c r="C41" s="44"/>
      <c r="D41" s="44"/>
      <c r="E41" s="44"/>
      <c r="F41" s="44"/>
      <c r="G41" s="44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sqref="A1:G1"/>
    </sheetView>
  </sheetViews>
  <sheetFormatPr defaultColWidth="0" defaultRowHeight="12.75" zeroHeight="1" x14ac:dyDescent="0.2"/>
  <cols>
    <col min="1" max="1" width="5.28515625" customWidth="1"/>
    <col min="2" max="2" width="4.28515625" customWidth="1"/>
    <col min="3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75" t="s">
        <v>145</v>
      </c>
      <c r="B1" s="275"/>
      <c r="C1" s="275"/>
      <c r="D1" s="275"/>
      <c r="E1" s="275"/>
      <c r="F1" s="275"/>
      <c r="G1" s="275"/>
    </row>
    <row r="2" spans="1:8" ht="15" customHeight="1" x14ac:dyDescent="0.25">
      <c r="A2" s="223" t="s">
        <v>8</v>
      </c>
      <c r="B2" s="223"/>
      <c r="C2" s="73"/>
      <c r="D2" s="233" t="str">
        <f>'CSS '!D2:E2</f>
        <v>Santa Clara</v>
      </c>
      <c r="E2" s="233"/>
      <c r="F2" s="42" t="s">
        <v>9</v>
      </c>
      <c r="G2" s="55">
        <f>'CSS '!G2</f>
        <v>42839</v>
      </c>
    </row>
    <row r="3" spans="1:8" ht="15" customHeight="1" x14ac:dyDescent="0.25">
      <c r="A3" s="51"/>
      <c r="B3" s="51"/>
      <c r="C3" s="51"/>
      <c r="D3" s="225"/>
      <c r="E3" s="225"/>
      <c r="F3" s="58"/>
      <c r="G3" s="52"/>
    </row>
    <row r="4" spans="1:8" ht="15" customHeight="1" x14ac:dyDescent="0.2">
      <c r="A4" s="52"/>
      <c r="B4" s="52"/>
      <c r="C4" s="52"/>
      <c r="D4" s="52"/>
      <c r="E4" s="52"/>
      <c r="F4" s="52"/>
      <c r="G4" s="52"/>
    </row>
    <row r="5" spans="1:8" s="3" customFormat="1" ht="15.75" customHeight="1" x14ac:dyDescent="0.25">
      <c r="A5" s="294"/>
      <c r="B5" s="225"/>
      <c r="C5" s="225"/>
      <c r="D5" s="225"/>
      <c r="E5" s="295"/>
      <c r="F5" s="228" t="s">
        <v>0</v>
      </c>
      <c r="G5" s="229"/>
    </row>
    <row r="6" spans="1:8" s="1" customFormat="1" ht="27" customHeight="1" x14ac:dyDescent="0.25">
      <c r="A6" s="296"/>
      <c r="B6" s="297"/>
      <c r="C6" s="297"/>
      <c r="D6" s="297"/>
      <c r="E6" s="298"/>
      <c r="F6" s="271" t="s">
        <v>68</v>
      </c>
      <c r="G6" s="272"/>
    </row>
    <row r="7" spans="1:8" ht="36.75" customHeight="1" x14ac:dyDescent="0.2">
      <c r="A7" s="300" t="s">
        <v>100</v>
      </c>
      <c r="B7" s="301"/>
      <c r="C7" s="301"/>
      <c r="D7" s="301"/>
      <c r="E7" s="302"/>
      <c r="F7" s="181">
        <v>289900</v>
      </c>
      <c r="G7" s="182"/>
    </row>
    <row r="8" spans="1:8" s="79" customFormat="1" ht="15" x14ac:dyDescent="0.2">
      <c r="A8" s="303"/>
      <c r="B8" s="304"/>
      <c r="C8" s="304"/>
      <c r="D8" s="304"/>
      <c r="E8" s="304"/>
      <c r="F8" s="304"/>
      <c r="G8" s="305"/>
    </row>
    <row r="9" spans="1:8" ht="15.75" x14ac:dyDescent="0.25">
      <c r="A9" s="247" t="s">
        <v>31</v>
      </c>
      <c r="B9" s="248"/>
      <c r="C9" s="248"/>
      <c r="D9" s="248"/>
      <c r="E9" s="249"/>
      <c r="F9" s="181"/>
      <c r="G9" s="182"/>
    </row>
    <row r="10" spans="1:8" ht="15" x14ac:dyDescent="0.2">
      <c r="A10" s="306"/>
      <c r="B10" s="307"/>
      <c r="C10" s="307"/>
      <c r="D10" s="307"/>
      <c r="E10" s="307"/>
      <c r="F10" s="307"/>
      <c r="G10" s="308"/>
    </row>
    <row r="11" spans="1:8" ht="15.75" x14ac:dyDescent="0.25">
      <c r="A11" s="247" t="s">
        <v>69</v>
      </c>
      <c r="B11" s="248"/>
      <c r="C11" s="248"/>
      <c r="D11" s="248"/>
      <c r="E11" s="249"/>
      <c r="F11" s="181"/>
      <c r="G11" s="182"/>
    </row>
    <row r="12" spans="1:8" hidden="1" x14ac:dyDescent="0.2">
      <c r="A12" s="299"/>
      <c r="B12" s="299"/>
      <c r="C12" s="299"/>
      <c r="D12" s="299"/>
      <c r="E12" s="299"/>
      <c r="F12" s="299"/>
      <c r="G12" s="299"/>
      <c r="H12" s="27"/>
    </row>
    <row r="13" spans="1:8" hidden="1" x14ac:dyDescent="0.2">
      <c r="A13" s="310"/>
      <c r="B13" s="310"/>
      <c r="C13" s="310"/>
      <c r="D13" s="310"/>
      <c r="E13" s="310"/>
      <c r="F13" s="311"/>
      <c r="G13" s="311"/>
    </row>
    <row r="14" spans="1:8" hidden="1" x14ac:dyDescent="0.2">
      <c r="A14" s="309"/>
      <c r="B14" s="309"/>
      <c r="C14" s="309"/>
      <c r="D14" s="309"/>
      <c r="E14" s="309"/>
      <c r="F14" s="309"/>
      <c r="G14" s="309"/>
    </row>
    <row r="15" spans="1:8" hidden="1" x14ac:dyDescent="0.2">
      <c r="A15" s="310"/>
      <c r="B15" s="310"/>
      <c r="C15" s="310"/>
      <c r="D15" s="310"/>
      <c r="E15" s="310"/>
      <c r="F15" s="311"/>
      <c r="G15" s="311"/>
    </row>
    <row r="16" spans="1:8" hidden="1" x14ac:dyDescent="0.2">
      <c r="A16" s="309"/>
      <c r="B16" s="309"/>
      <c r="C16" s="309"/>
      <c r="D16" s="309"/>
      <c r="E16" s="309"/>
      <c r="F16" s="309"/>
      <c r="G16" s="309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26" t="s">
        <v>110</v>
      </c>
      <c r="B1" s="326"/>
      <c r="C1" s="326"/>
      <c r="D1" s="326"/>
      <c r="E1" s="326"/>
      <c r="F1" s="326"/>
      <c r="G1" s="326"/>
    </row>
    <row r="2" spans="1:7" ht="20.100000000000001" customHeight="1" x14ac:dyDescent="0.2">
      <c r="A2" s="337" t="s">
        <v>8</v>
      </c>
      <c r="B2" s="337"/>
      <c r="C2" s="337"/>
      <c r="D2" s="338" t="str">
        <f>'CSS '!D2:E2</f>
        <v>Santa Clara</v>
      </c>
      <c r="E2" s="338"/>
      <c r="F2" s="24" t="s">
        <v>9</v>
      </c>
      <c r="G2" s="28">
        <f>'CSS '!G2</f>
        <v>42839</v>
      </c>
    </row>
    <row r="3" spans="1:7" ht="15" customHeight="1" x14ac:dyDescent="0.2">
      <c r="A3" s="25"/>
      <c r="B3" s="25"/>
      <c r="C3" s="25"/>
      <c r="D3" s="339"/>
      <c r="E3" s="339"/>
      <c r="F3" s="23"/>
    </row>
    <row r="4" spans="1:7" ht="15" customHeight="1" x14ac:dyDescent="0.2"/>
    <row r="5" spans="1:7" s="3" customFormat="1" ht="15" customHeight="1" x14ac:dyDescent="0.2">
      <c r="A5" s="340" t="s">
        <v>111</v>
      </c>
      <c r="B5" s="339"/>
      <c r="C5" s="339"/>
      <c r="D5" s="339"/>
      <c r="E5" s="341"/>
      <c r="F5" s="340" t="s">
        <v>0</v>
      </c>
      <c r="G5" s="341"/>
    </row>
    <row r="6" spans="1:7" s="1" customFormat="1" ht="42" customHeight="1" x14ac:dyDescent="0.2">
      <c r="A6" s="342"/>
      <c r="B6" s="337"/>
      <c r="C6" s="337"/>
      <c r="D6" s="337"/>
      <c r="E6" s="343"/>
      <c r="F6" s="344" t="s">
        <v>59</v>
      </c>
      <c r="G6" s="345"/>
    </row>
    <row r="7" spans="1:7" ht="15" customHeight="1" x14ac:dyDescent="0.2">
      <c r="A7" s="333" t="s">
        <v>117</v>
      </c>
      <c r="B7" s="334"/>
      <c r="C7" s="334"/>
      <c r="D7" s="334"/>
      <c r="E7" s="334"/>
      <c r="F7" s="335"/>
      <c r="G7" s="336"/>
    </row>
    <row r="8" spans="1:7" ht="15" customHeight="1" x14ac:dyDescent="0.2">
      <c r="A8" s="4">
        <v>1</v>
      </c>
      <c r="B8" s="316"/>
      <c r="C8" s="313"/>
      <c r="D8" s="313"/>
      <c r="E8" s="313"/>
      <c r="F8" s="314"/>
      <c r="G8" s="315"/>
    </row>
    <row r="9" spans="1:7" ht="15" customHeight="1" x14ac:dyDescent="0.2">
      <c r="A9" s="4">
        <v>2</v>
      </c>
      <c r="B9" s="316"/>
      <c r="C9" s="313"/>
      <c r="D9" s="313"/>
      <c r="E9" s="313"/>
      <c r="F9" s="314"/>
      <c r="G9" s="315"/>
    </row>
    <row r="10" spans="1:7" ht="15" customHeight="1" x14ac:dyDescent="0.2">
      <c r="A10" s="4">
        <v>3</v>
      </c>
      <c r="B10" s="316"/>
      <c r="C10" s="313"/>
      <c r="D10" s="313"/>
      <c r="E10" s="313"/>
      <c r="F10" s="314"/>
      <c r="G10" s="315"/>
    </row>
    <row r="11" spans="1:7" ht="15" customHeight="1" x14ac:dyDescent="0.2">
      <c r="A11" s="4">
        <v>4</v>
      </c>
      <c r="B11" s="316"/>
      <c r="C11" s="313"/>
      <c r="D11" s="313"/>
      <c r="E11" s="313"/>
      <c r="F11" s="314"/>
      <c r="G11" s="315"/>
    </row>
    <row r="12" spans="1:7" ht="15" customHeight="1" x14ac:dyDescent="0.2">
      <c r="A12" s="4">
        <v>5</v>
      </c>
      <c r="B12" s="316"/>
      <c r="C12" s="313"/>
      <c r="D12" s="313"/>
      <c r="E12" s="313"/>
      <c r="F12" s="314"/>
      <c r="G12" s="315"/>
    </row>
    <row r="13" spans="1:7" ht="15" customHeight="1" x14ac:dyDescent="0.2">
      <c r="A13" s="4">
        <v>6</v>
      </c>
      <c r="B13" s="316"/>
      <c r="C13" s="313"/>
      <c r="D13" s="313"/>
      <c r="E13" s="313"/>
      <c r="F13" s="314"/>
      <c r="G13" s="315"/>
    </row>
    <row r="14" spans="1:7" ht="15" customHeight="1" x14ac:dyDescent="0.2">
      <c r="A14" s="4">
        <v>7</v>
      </c>
      <c r="B14" s="316"/>
      <c r="C14" s="313"/>
      <c r="D14" s="313"/>
      <c r="E14" s="313"/>
      <c r="F14" s="314"/>
      <c r="G14" s="315"/>
    </row>
    <row r="15" spans="1:7" ht="15" customHeight="1" x14ac:dyDescent="0.2">
      <c r="A15" s="4">
        <v>8</v>
      </c>
      <c r="B15" s="316"/>
      <c r="C15" s="313"/>
      <c r="D15" s="313"/>
      <c r="E15" s="313"/>
      <c r="F15" s="314"/>
      <c r="G15" s="315"/>
    </row>
    <row r="16" spans="1:7" ht="15" customHeight="1" x14ac:dyDescent="0.2">
      <c r="A16" s="4">
        <v>9</v>
      </c>
      <c r="B16" s="316"/>
      <c r="C16" s="313"/>
      <c r="D16" s="313"/>
      <c r="E16" s="313"/>
      <c r="F16" s="314"/>
      <c r="G16" s="315"/>
    </row>
    <row r="17" spans="1:7" ht="15" customHeight="1" x14ac:dyDescent="0.2">
      <c r="A17" s="4">
        <v>10</v>
      </c>
      <c r="B17" s="316"/>
      <c r="C17" s="313"/>
      <c r="D17" s="313"/>
      <c r="E17" s="313"/>
      <c r="F17" s="314"/>
      <c r="G17" s="315"/>
    </row>
    <row r="18" spans="1:7" ht="15" customHeight="1" x14ac:dyDescent="0.2">
      <c r="A18" s="4">
        <v>11</v>
      </c>
      <c r="B18" s="316"/>
      <c r="C18" s="313"/>
      <c r="D18" s="313"/>
      <c r="E18" s="313"/>
      <c r="F18" s="314"/>
      <c r="G18" s="315"/>
    </row>
    <row r="19" spans="1:7" ht="15" customHeight="1" x14ac:dyDescent="0.2">
      <c r="A19" s="4">
        <v>12</v>
      </c>
      <c r="B19" s="316"/>
      <c r="C19" s="313"/>
      <c r="D19" s="313"/>
      <c r="E19" s="313"/>
      <c r="F19" s="314"/>
      <c r="G19" s="315"/>
    </row>
    <row r="20" spans="1:7" ht="15" customHeight="1" x14ac:dyDescent="0.2">
      <c r="A20" s="4">
        <v>13</v>
      </c>
      <c r="B20" s="316"/>
      <c r="C20" s="313"/>
      <c r="D20" s="313"/>
      <c r="E20" s="313"/>
      <c r="F20" s="314"/>
      <c r="G20" s="315"/>
    </row>
    <row r="21" spans="1:7" ht="15" customHeight="1" x14ac:dyDescent="0.2">
      <c r="A21" s="4">
        <v>14</v>
      </c>
      <c r="B21" s="316"/>
      <c r="C21" s="313"/>
      <c r="D21" s="313"/>
      <c r="E21" s="313"/>
      <c r="F21" s="314"/>
      <c r="G21" s="315"/>
    </row>
    <row r="22" spans="1:7" ht="15" customHeight="1" x14ac:dyDescent="0.2">
      <c r="A22" s="4">
        <v>15</v>
      </c>
      <c r="B22" s="316"/>
      <c r="C22" s="313"/>
      <c r="D22" s="313"/>
      <c r="E22" s="313"/>
      <c r="F22" s="314"/>
      <c r="G22" s="315"/>
    </row>
    <row r="23" spans="1:7" ht="15" customHeight="1" x14ac:dyDescent="0.2">
      <c r="A23" s="4">
        <v>16</v>
      </c>
      <c r="B23" s="316"/>
      <c r="C23" s="313"/>
      <c r="D23" s="313"/>
      <c r="E23" s="313"/>
      <c r="F23" s="314"/>
      <c r="G23" s="315"/>
    </row>
    <row r="24" spans="1:7" ht="15" customHeight="1" x14ac:dyDescent="0.2">
      <c r="A24" s="4">
        <v>17</v>
      </c>
      <c r="B24" s="316"/>
      <c r="C24" s="313"/>
      <c r="D24" s="313"/>
      <c r="E24" s="313"/>
      <c r="F24" s="314"/>
      <c r="G24" s="315"/>
    </row>
    <row r="25" spans="1:7" ht="15" customHeight="1" x14ac:dyDescent="0.2">
      <c r="A25" s="4">
        <v>18</v>
      </c>
      <c r="B25" s="312"/>
      <c r="C25" s="313"/>
      <c r="D25" s="313"/>
      <c r="E25" s="313"/>
      <c r="F25" s="314"/>
      <c r="G25" s="315"/>
    </row>
    <row r="26" spans="1:7" ht="15" customHeight="1" x14ac:dyDescent="0.2">
      <c r="A26" s="4">
        <v>19</v>
      </c>
      <c r="B26" s="316"/>
      <c r="C26" s="313"/>
      <c r="D26" s="313"/>
      <c r="E26" s="313"/>
      <c r="F26" s="314"/>
      <c r="G26" s="315"/>
    </row>
    <row r="27" spans="1:7" ht="15" customHeight="1" x14ac:dyDescent="0.2">
      <c r="A27" s="4">
        <v>20</v>
      </c>
      <c r="B27" s="316"/>
      <c r="C27" s="313"/>
      <c r="D27" s="313"/>
      <c r="E27" s="313"/>
      <c r="F27" s="327"/>
      <c r="G27" s="328"/>
    </row>
    <row r="28" spans="1:7" s="5" customFormat="1" ht="15" customHeight="1" x14ac:dyDescent="0.2">
      <c r="A28" s="329" t="s">
        <v>122</v>
      </c>
      <c r="B28" s="330"/>
      <c r="C28" s="330"/>
      <c r="D28" s="330"/>
      <c r="E28" s="330"/>
      <c r="F28" s="331">
        <f>SUM(F8:F27)</f>
        <v>0</v>
      </c>
      <c r="G28" s="332"/>
    </row>
    <row r="29" spans="1:7" s="5" customFormat="1" ht="15" customHeight="1" thickBot="1" x14ac:dyDescent="0.25">
      <c r="A29" s="317" t="s">
        <v>112</v>
      </c>
      <c r="B29" s="318"/>
      <c r="C29" s="318"/>
      <c r="D29" s="318"/>
      <c r="E29" s="318"/>
      <c r="F29" s="319"/>
      <c r="G29" s="320"/>
    </row>
    <row r="30" spans="1:7" ht="15" customHeight="1" thickBot="1" x14ac:dyDescent="0.25">
      <c r="A30" s="321" t="s">
        <v>113</v>
      </c>
      <c r="B30" s="322"/>
      <c r="C30" s="322"/>
      <c r="D30" s="322"/>
      <c r="E30" s="323"/>
      <c r="F30" s="324">
        <f>SUM(F28:F29)</f>
        <v>0</v>
      </c>
      <c r="G30" s="325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B20:E20"/>
    <mergeCell ref="F20:G20"/>
    <mergeCell ref="F26:G26"/>
    <mergeCell ref="B21:E21"/>
    <mergeCell ref="F21:G21"/>
    <mergeCell ref="B22:E22"/>
    <mergeCell ref="B25:E25"/>
    <mergeCell ref="F25:G25"/>
    <mergeCell ref="B26:E26"/>
    <mergeCell ref="B19:E19"/>
    <mergeCell ref="F19:G19"/>
    <mergeCell ref="F22:G22"/>
    <mergeCell ref="B23:E23"/>
    <mergeCell ref="F23:G23"/>
    <mergeCell ref="F24:G24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8" zoomScale="70" zoomScaleNormal="70" zoomScaleSheetLayoutView="70" zoomScalePageLayoutView="70" workbookViewId="0">
      <selection activeCell="A47" sqref="A47:K47"/>
    </sheetView>
  </sheetViews>
  <sheetFormatPr defaultColWidth="0" defaultRowHeight="15" zeroHeight="1" x14ac:dyDescent="0.2"/>
  <cols>
    <col min="1" max="1" width="3.42578125" style="95" customWidth="1"/>
    <col min="2" max="5" width="3.5703125" style="95" customWidth="1"/>
    <col min="6" max="6" width="49.5703125" style="95" customWidth="1"/>
    <col min="7" max="7" width="17" style="95" customWidth="1"/>
    <col min="8" max="8" width="17.28515625" style="95" customWidth="1"/>
    <col min="9" max="9" width="14.5703125" style="95" customWidth="1"/>
    <col min="10" max="10" width="17.5703125" style="95" customWidth="1"/>
    <col min="11" max="11" width="20" style="95" customWidth="1"/>
    <col min="12" max="12" width="14.5703125" style="95" customWidth="1"/>
    <col min="13" max="13" width="18" style="95" customWidth="1"/>
    <col min="14" max="14" width="16.42578125" style="95" customWidth="1"/>
    <col min="15" max="15" width="14.5703125" style="95" customWidth="1"/>
    <col min="16" max="16" width="18.7109375" style="95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53" t="s">
        <v>82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119" ht="15.75" x14ac:dyDescent="0.25">
      <c r="A2" s="353" t="s">
        <v>107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119" ht="15.75" x14ac:dyDescent="0.25">
      <c r="A3" s="145" t="s">
        <v>133</v>
      </c>
      <c r="B3" s="146"/>
      <c r="C3" s="147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19" s="14" customFormat="1" ht="15.75" x14ac:dyDescent="0.25">
      <c r="A4" s="137"/>
      <c r="B4" s="138"/>
      <c r="C4" s="138"/>
      <c r="D4" s="138"/>
      <c r="E4" s="138"/>
      <c r="F4" s="138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126" t="s">
        <v>132</v>
      </c>
      <c r="B5" s="144"/>
      <c r="C5" s="144"/>
      <c r="D5" s="351" t="str">
        <f>'CSS '!D2:E2</f>
        <v>Santa Clara</v>
      </c>
      <c r="E5" s="351"/>
      <c r="F5" s="351"/>
      <c r="G5" s="52"/>
      <c r="H5" s="52"/>
      <c r="I5" s="52"/>
      <c r="J5" s="52"/>
      <c r="K5" s="140"/>
      <c r="L5" s="52"/>
      <c r="M5" s="52"/>
      <c r="N5" s="52"/>
      <c r="O5" s="96" t="s">
        <v>81</v>
      </c>
      <c r="P5" s="97"/>
    </row>
    <row r="6" spans="1:119" ht="15" customHeight="1" x14ac:dyDescent="0.25">
      <c r="A6" s="352"/>
      <c r="B6" s="352"/>
      <c r="C6" s="352"/>
      <c r="D6" s="352"/>
      <c r="E6" s="352"/>
      <c r="F6" s="352"/>
      <c r="G6" s="141"/>
      <c r="H6" s="141"/>
      <c r="I6" s="141"/>
      <c r="J6" s="141"/>
      <c r="K6" s="141"/>
      <c r="L6" s="141"/>
      <c r="M6" s="141"/>
      <c r="N6" s="142"/>
      <c r="O6" s="143"/>
      <c r="P6" s="143"/>
    </row>
    <row r="7" spans="1:119" ht="31.5" customHeight="1" x14ac:dyDescent="0.25">
      <c r="A7" s="348" t="s">
        <v>102</v>
      </c>
      <c r="B7" s="349"/>
      <c r="C7" s="349"/>
      <c r="D7" s="349"/>
      <c r="E7" s="349"/>
      <c r="F7" s="350"/>
      <c r="G7" s="98"/>
      <c r="H7" s="52"/>
      <c r="I7" s="52"/>
      <c r="J7" s="52"/>
      <c r="K7" s="52"/>
      <c r="L7" s="52"/>
      <c r="M7" s="52"/>
      <c r="N7" s="52"/>
      <c r="O7" s="52"/>
      <c r="P7" s="52"/>
    </row>
    <row r="8" spans="1:119" ht="15" customHeight="1" x14ac:dyDescent="0.2">
      <c r="A8" s="365"/>
      <c r="B8" s="365"/>
      <c r="C8" s="365"/>
      <c r="D8" s="365"/>
      <c r="E8" s="365"/>
      <c r="F8" s="365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19" s="9" customFormat="1" ht="20.100000000000001" customHeight="1" x14ac:dyDescent="0.25">
      <c r="A9" s="202" t="s">
        <v>108</v>
      </c>
      <c r="B9" s="203"/>
      <c r="C9" s="203"/>
      <c r="D9" s="203"/>
      <c r="E9" s="203"/>
      <c r="F9" s="204"/>
      <c r="G9" s="148" t="s">
        <v>0</v>
      </c>
      <c r="H9" s="148" t="s">
        <v>1</v>
      </c>
      <c r="I9" s="148" t="s">
        <v>7</v>
      </c>
      <c r="J9" s="148" t="s">
        <v>2</v>
      </c>
      <c r="K9" s="148" t="s">
        <v>3</v>
      </c>
      <c r="L9" s="148" t="s">
        <v>4</v>
      </c>
      <c r="M9" s="148" t="s">
        <v>5</v>
      </c>
      <c r="N9" s="148" t="s">
        <v>6</v>
      </c>
      <c r="O9" s="148" t="s">
        <v>41</v>
      </c>
      <c r="P9" s="148" t="s">
        <v>121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205"/>
      <c r="B10" s="206"/>
      <c r="C10" s="206"/>
      <c r="D10" s="206"/>
      <c r="E10" s="206"/>
      <c r="F10" s="207"/>
      <c r="G10" s="346" t="s">
        <v>15</v>
      </c>
      <c r="H10" s="346" t="s">
        <v>17</v>
      </c>
      <c r="I10" s="346" t="s">
        <v>38</v>
      </c>
      <c r="J10" s="346" t="s">
        <v>16</v>
      </c>
      <c r="K10" s="346" t="s">
        <v>18</v>
      </c>
      <c r="L10" s="346" t="s">
        <v>30</v>
      </c>
      <c r="M10" s="346" t="s">
        <v>31</v>
      </c>
      <c r="N10" s="346" t="s">
        <v>70</v>
      </c>
      <c r="O10" s="346" t="s">
        <v>52</v>
      </c>
      <c r="P10" s="346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208"/>
      <c r="B11" s="209"/>
      <c r="C11" s="209"/>
      <c r="D11" s="209"/>
      <c r="E11" s="209"/>
      <c r="F11" s="210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4.95" customHeight="1" x14ac:dyDescent="0.25">
      <c r="A12" s="149">
        <v>1</v>
      </c>
      <c r="B12" s="268" t="s">
        <v>190</v>
      </c>
      <c r="C12" s="217"/>
      <c r="D12" s="217"/>
      <c r="E12" s="217"/>
      <c r="F12" s="218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19" ht="24.95" customHeight="1" x14ac:dyDescent="0.25">
      <c r="A13" s="83"/>
      <c r="B13" s="74"/>
      <c r="C13" s="39" t="s">
        <v>42</v>
      </c>
      <c r="D13" s="175" t="s">
        <v>66</v>
      </c>
      <c r="E13" s="175"/>
      <c r="F13" s="176"/>
      <c r="G13" s="100"/>
      <c r="H13" s="100"/>
      <c r="I13" s="100"/>
      <c r="J13" s="100"/>
      <c r="K13" s="100"/>
      <c r="L13" s="100"/>
      <c r="M13" s="100"/>
      <c r="N13" s="100"/>
      <c r="O13" s="101">
        <v>19941232</v>
      </c>
      <c r="P13" s="101">
        <f>O13</f>
        <v>19941232</v>
      </c>
    </row>
    <row r="14" spans="1:119" ht="24.95" customHeight="1" x14ac:dyDescent="0.25">
      <c r="A14" s="83"/>
      <c r="B14" s="74"/>
      <c r="C14" s="39" t="s">
        <v>43</v>
      </c>
      <c r="D14" s="175" t="s">
        <v>84</v>
      </c>
      <c r="E14" s="175"/>
      <c r="F14" s="176"/>
      <c r="G14" s="100"/>
      <c r="H14" s="100"/>
      <c r="I14" s="100"/>
      <c r="J14" s="101"/>
      <c r="K14" s="100"/>
      <c r="L14" s="100"/>
      <c r="M14" s="100"/>
      <c r="N14" s="100"/>
      <c r="O14" s="100"/>
      <c r="P14" s="101">
        <f t="shared" ref="P14:P22" si="0">SUM(G14:O14)</f>
        <v>0</v>
      </c>
    </row>
    <row r="15" spans="1:119" ht="24.95" customHeight="1" x14ac:dyDescent="0.25">
      <c r="A15" s="83"/>
      <c r="B15" s="74"/>
      <c r="C15" s="128" t="s">
        <v>44</v>
      </c>
      <c r="D15" s="175" t="s">
        <v>72</v>
      </c>
      <c r="E15" s="175"/>
      <c r="F15" s="176"/>
      <c r="G15" s="100"/>
      <c r="H15" s="100"/>
      <c r="I15" s="100"/>
      <c r="J15" s="101"/>
      <c r="K15" s="101"/>
      <c r="L15" s="100"/>
      <c r="M15" s="100"/>
      <c r="N15" s="100"/>
      <c r="O15" s="100"/>
      <c r="P15" s="101">
        <f t="shared" si="0"/>
        <v>0</v>
      </c>
    </row>
    <row r="16" spans="1:119" s="14" customFormat="1" ht="24.95" customHeight="1" x14ac:dyDescent="0.2">
      <c r="A16" s="150"/>
      <c r="B16" s="151"/>
      <c r="C16" s="128" t="s">
        <v>45</v>
      </c>
      <c r="D16" s="362" t="s">
        <v>73</v>
      </c>
      <c r="E16" s="362"/>
      <c r="F16" s="363"/>
      <c r="G16" s="101"/>
      <c r="H16" s="101"/>
      <c r="I16" s="101"/>
      <c r="J16" s="101"/>
      <c r="K16" s="101"/>
      <c r="L16" s="101"/>
      <c r="M16" s="101"/>
      <c r="N16" s="101"/>
      <c r="O16" s="103"/>
      <c r="P16" s="101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4.95" customHeight="1" x14ac:dyDescent="0.2">
      <c r="A17" s="150"/>
      <c r="B17" s="151"/>
      <c r="C17" s="128" t="s">
        <v>46</v>
      </c>
      <c r="D17" s="354" t="s">
        <v>74</v>
      </c>
      <c r="E17" s="354"/>
      <c r="F17" s="355"/>
      <c r="G17" s="101"/>
      <c r="H17" s="101"/>
      <c r="I17" s="101"/>
      <c r="J17" s="101">
        <v>2387405</v>
      </c>
      <c r="K17" s="101">
        <v>4421423</v>
      </c>
      <c r="L17" s="101"/>
      <c r="M17" s="101"/>
      <c r="N17" s="101"/>
      <c r="O17" s="103"/>
      <c r="P17" s="101">
        <f t="shared" si="0"/>
        <v>6808828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4.95" customHeight="1" x14ac:dyDescent="0.2">
      <c r="A18" s="150"/>
      <c r="B18" s="151"/>
      <c r="C18" s="128" t="s">
        <v>47</v>
      </c>
      <c r="D18" s="354" t="s">
        <v>75</v>
      </c>
      <c r="E18" s="354"/>
      <c r="F18" s="355"/>
      <c r="G18" s="101"/>
      <c r="H18" s="101"/>
      <c r="I18" s="101">
        <v>5083718</v>
      </c>
      <c r="J18" s="101">
        <v>2000000</v>
      </c>
      <c r="K18" s="101">
        <v>9459000</v>
      </c>
      <c r="L18" s="101">
        <v>289900</v>
      </c>
      <c r="M18" s="101"/>
      <c r="N18" s="101"/>
      <c r="O18" s="103"/>
      <c r="P18" s="101">
        <f t="shared" si="0"/>
        <v>16832618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4.95" customHeight="1" x14ac:dyDescent="0.2">
      <c r="A19" s="150"/>
      <c r="B19" s="151"/>
      <c r="C19" s="128" t="s">
        <v>48</v>
      </c>
      <c r="D19" s="354" t="s">
        <v>76</v>
      </c>
      <c r="E19" s="354"/>
      <c r="F19" s="355"/>
      <c r="G19" s="101">
        <v>2467488</v>
      </c>
      <c r="H19" s="101">
        <v>9112373</v>
      </c>
      <c r="I19" s="101">
        <v>2324632</v>
      </c>
      <c r="J19" s="101">
        <v>48141</v>
      </c>
      <c r="K19" s="101">
        <v>135115</v>
      </c>
      <c r="L19" s="101">
        <v>291950</v>
      </c>
      <c r="M19" s="101"/>
      <c r="N19" s="101"/>
      <c r="O19" s="103"/>
      <c r="P19" s="101">
        <f t="shared" si="0"/>
        <v>14379699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4.95" customHeight="1" x14ac:dyDescent="0.2">
      <c r="A20" s="150"/>
      <c r="B20" s="151"/>
      <c r="C20" s="128" t="s">
        <v>49</v>
      </c>
      <c r="D20" s="354" t="s">
        <v>88</v>
      </c>
      <c r="E20" s="354"/>
      <c r="F20" s="355"/>
      <c r="G20" s="101">
        <v>50429698</v>
      </c>
      <c r="H20" s="101">
        <v>12615018</v>
      </c>
      <c r="I20" s="101">
        <v>3317690</v>
      </c>
      <c r="J20" s="101">
        <v>0</v>
      </c>
      <c r="K20" s="101">
        <v>0</v>
      </c>
      <c r="L20" s="103"/>
      <c r="M20" s="103"/>
      <c r="N20" s="103"/>
      <c r="O20" s="103"/>
      <c r="P20" s="101">
        <f t="shared" si="0"/>
        <v>66362406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4.95" customHeight="1" thickBot="1" x14ac:dyDescent="0.25">
      <c r="A21" s="150"/>
      <c r="B21" s="151"/>
      <c r="C21" s="39" t="s">
        <v>50</v>
      </c>
      <c r="D21" s="354" t="s">
        <v>124</v>
      </c>
      <c r="E21" s="354"/>
      <c r="F21" s="355"/>
      <c r="G21" s="101">
        <v>255183</v>
      </c>
      <c r="H21" s="101">
        <v>170128</v>
      </c>
      <c r="I21" s="101">
        <v>72544</v>
      </c>
      <c r="J21" s="101">
        <v>28710</v>
      </c>
      <c r="K21" s="101">
        <v>87836</v>
      </c>
      <c r="L21" s="101">
        <v>1642</v>
      </c>
      <c r="M21" s="101"/>
      <c r="N21" s="101"/>
      <c r="O21" s="104"/>
      <c r="P21" s="105">
        <f t="shared" si="0"/>
        <v>616043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4.95" customHeight="1" thickBot="1" x14ac:dyDescent="0.25">
      <c r="A22" s="83"/>
      <c r="B22" s="45" t="s">
        <v>51</v>
      </c>
      <c r="C22" s="233" t="s">
        <v>87</v>
      </c>
      <c r="D22" s="233"/>
      <c r="E22" s="233"/>
      <c r="F22" s="233"/>
      <c r="G22" s="152">
        <f>SUM(G16:G21)</f>
        <v>53152369</v>
      </c>
      <c r="H22" s="152">
        <f>SUM(H16:H21)</f>
        <v>21897519</v>
      </c>
      <c r="I22" s="152">
        <f>SUM(I16:I21)</f>
        <v>10798584</v>
      </c>
      <c r="J22" s="152">
        <f>SUM(J14:J21)</f>
        <v>4464256</v>
      </c>
      <c r="K22" s="152">
        <f>SUM(K15:K21)</f>
        <v>14103374</v>
      </c>
      <c r="L22" s="152">
        <f>SUM(L16:L21)</f>
        <v>583492</v>
      </c>
      <c r="M22" s="152">
        <f>SUM(M16:M21)</f>
        <v>0</v>
      </c>
      <c r="N22" s="152">
        <f>SUM(N16:N21)</f>
        <v>0</v>
      </c>
      <c r="O22" s="152">
        <f>O13</f>
        <v>19941232</v>
      </c>
      <c r="P22" s="152">
        <f t="shared" si="0"/>
        <v>124940826</v>
      </c>
    </row>
    <row r="23" spans="1:119" ht="24.95" customHeight="1" x14ac:dyDescent="0.25">
      <c r="A23" s="149">
        <v>2</v>
      </c>
      <c r="B23" s="183" t="s">
        <v>191</v>
      </c>
      <c r="C23" s="184"/>
      <c r="D23" s="184"/>
      <c r="E23" s="184"/>
      <c r="F23" s="185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3"/>
    </row>
    <row r="24" spans="1:119" ht="24.95" customHeight="1" x14ac:dyDescent="0.2">
      <c r="A24" s="83"/>
      <c r="B24" s="45"/>
      <c r="C24" s="68" t="s">
        <v>42</v>
      </c>
      <c r="D24" s="68" t="s">
        <v>90</v>
      </c>
      <c r="E24" s="68"/>
      <c r="F24" s="69"/>
      <c r="G24" s="101"/>
      <c r="H24" s="101"/>
      <c r="I24" s="103"/>
      <c r="J24" s="103"/>
      <c r="K24" s="103"/>
      <c r="L24" s="103"/>
      <c r="M24" s="103"/>
      <c r="N24" s="103"/>
      <c r="O24" s="101">
        <f>(-G24-H24)</f>
        <v>0</v>
      </c>
      <c r="P24" s="101">
        <f>G24+H24+O24</f>
        <v>0</v>
      </c>
    </row>
    <row r="25" spans="1:119" ht="24.95" customHeight="1" x14ac:dyDescent="0.2">
      <c r="A25" s="83"/>
      <c r="B25" s="45"/>
      <c r="C25" s="39" t="s">
        <v>43</v>
      </c>
      <c r="D25" s="68" t="s">
        <v>144</v>
      </c>
      <c r="E25" s="68"/>
      <c r="F25" s="69"/>
      <c r="G25" s="101">
        <v>43171010</v>
      </c>
      <c r="H25" s="101">
        <v>10792752</v>
      </c>
      <c r="I25" s="101">
        <v>2840198</v>
      </c>
      <c r="J25" s="103"/>
      <c r="K25" s="103"/>
      <c r="L25" s="103"/>
      <c r="M25" s="101"/>
      <c r="N25" s="103"/>
      <c r="O25" s="103"/>
      <c r="P25" s="101">
        <f>SUM(G25:O25)</f>
        <v>56803960</v>
      </c>
    </row>
    <row r="26" spans="1:119" ht="24.95" customHeight="1" thickBot="1" x14ac:dyDescent="0.25">
      <c r="A26" s="83"/>
      <c r="B26" s="45"/>
      <c r="C26" s="39" t="s">
        <v>44</v>
      </c>
      <c r="D26" s="39" t="s">
        <v>148</v>
      </c>
      <c r="E26" s="39"/>
      <c r="F26" s="40"/>
      <c r="G26" s="153">
        <f>36+283466</f>
        <v>283502</v>
      </c>
      <c r="H26" s="153">
        <v>118597</v>
      </c>
      <c r="I26" s="153">
        <v>53419</v>
      </c>
      <c r="J26" s="153">
        <v>12521</v>
      </c>
      <c r="K26" s="153">
        <v>57917</v>
      </c>
      <c r="L26" s="153">
        <v>1241</v>
      </c>
      <c r="M26" s="153"/>
      <c r="N26" s="153"/>
      <c r="O26" s="105">
        <v>84115</v>
      </c>
      <c r="P26" s="105">
        <f>SUM(G26:O26)</f>
        <v>611312</v>
      </c>
    </row>
    <row r="27" spans="1:119" ht="24.95" customHeight="1" thickBot="1" x14ac:dyDescent="0.25">
      <c r="A27" s="86"/>
      <c r="B27" s="154" t="s">
        <v>45</v>
      </c>
      <c r="C27" s="364" t="s">
        <v>87</v>
      </c>
      <c r="D27" s="364"/>
      <c r="E27" s="364"/>
      <c r="F27" s="364"/>
      <c r="G27" s="152">
        <f>SUM(G24:G26)</f>
        <v>43454512</v>
      </c>
      <c r="H27" s="152">
        <f>SUM(H24:H26)</f>
        <v>10911349</v>
      </c>
      <c r="I27" s="152">
        <f>SUM(I25:I26)</f>
        <v>2893617</v>
      </c>
      <c r="J27" s="152">
        <f>J26</f>
        <v>12521</v>
      </c>
      <c r="K27" s="152">
        <f>K26</f>
        <v>57917</v>
      </c>
      <c r="L27" s="152">
        <f>L26</f>
        <v>1241</v>
      </c>
      <c r="M27" s="152">
        <f>SUM(M25:M26)</f>
        <v>0</v>
      </c>
      <c r="N27" s="152">
        <f>N26</f>
        <v>0</v>
      </c>
      <c r="O27" s="152">
        <f>SUM(O24+O26)</f>
        <v>84115</v>
      </c>
      <c r="P27" s="152">
        <f>SUM(G27:O27)</f>
        <v>57415272</v>
      </c>
      <c r="S27" s="15"/>
    </row>
    <row r="28" spans="1:119" ht="24.95" customHeight="1" x14ac:dyDescent="0.25">
      <c r="A28" s="149">
        <v>3</v>
      </c>
      <c r="B28" s="183" t="s">
        <v>192</v>
      </c>
      <c r="C28" s="184"/>
      <c r="D28" s="184"/>
      <c r="E28" s="184"/>
      <c r="F28" s="185"/>
      <c r="G28" s="106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119" ht="24.95" customHeight="1" x14ac:dyDescent="0.25">
      <c r="A29" s="155"/>
      <c r="B29" s="156" t="s">
        <v>118</v>
      </c>
      <c r="C29" s="175" t="s">
        <v>115</v>
      </c>
      <c r="D29" s="175"/>
      <c r="E29" s="175"/>
      <c r="F29" s="176"/>
      <c r="G29" s="106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19" ht="24.95" customHeight="1" x14ac:dyDescent="0.2">
      <c r="A30" s="83"/>
      <c r="B30" s="156"/>
      <c r="C30" s="38" t="s">
        <v>42</v>
      </c>
      <c r="D30" s="367" t="s">
        <v>85</v>
      </c>
      <c r="E30" s="367"/>
      <c r="F30" s="368"/>
      <c r="G30" s="107"/>
      <c r="H30" s="103"/>
      <c r="I30" s="103"/>
      <c r="J30" s="110"/>
      <c r="K30" s="103"/>
      <c r="L30" s="103"/>
      <c r="M30" s="103"/>
      <c r="N30" s="103"/>
      <c r="O30" s="103"/>
      <c r="P30" s="101">
        <f t="shared" ref="P30:P37" si="1">SUM(G30:O30)</f>
        <v>0</v>
      </c>
    </row>
    <row r="31" spans="1:119" ht="24.95" customHeight="1" x14ac:dyDescent="0.2">
      <c r="A31" s="83"/>
      <c r="B31" s="156"/>
      <c r="C31" s="38" t="s">
        <v>43</v>
      </c>
      <c r="D31" s="367" t="s">
        <v>77</v>
      </c>
      <c r="E31" s="367"/>
      <c r="F31" s="368"/>
      <c r="G31" s="107"/>
      <c r="H31" s="103"/>
      <c r="I31" s="103"/>
      <c r="J31" s="110"/>
      <c r="K31" s="110"/>
      <c r="L31" s="103"/>
      <c r="M31" s="103"/>
      <c r="N31" s="103"/>
      <c r="O31" s="103"/>
      <c r="P31" s="101">
        <f t="shared" si="1"/>
        <v>0</v>
      </c>
    </row>
    <row r="32" spans="1:119" ht="24.95" customHeight="1" x14ac:dyDescent="0.2">
      <c r="A32" s="83"/>
      <c r="B32" s="156"/>
      <c r="C32" s="38" t="s">
        <v>44</v>
      </c>
      <c r="D32" s="175" t="s">
        <v>78</v>
      </c>
      <c r="E32" s="175"/>
      <c r="F32" s="176"/>
      <c r="G32" s="107"/>
      <c r="H32" s="103"/>
      <c r="I32" s="103"/>
      <c r="J32" s="101"/>
      <c r="K32" s="101"/>
      <c r="L32" s="103"/>
      <c r="M32" s="101"/>
      <c r="N32" s="103"/>
      <c r="O32" s="103"/>
      <c r="P32" s="101">
        <f t="shared" si="1"/>
        <v>0</v>
      </c>
    </row>
    <row r="33" spans="1:16" ht="24.95" customHeight="1" x14ac:dyDescent="0.2">
      <c r="A33" s="83"/>
      <c r="B33" s="156"/>
      <c r="C33" s="38" t="s">
        <v>45</v>
      </c>
      <c r="D33" s="175" t="s">
        <v>79</v>
      </c>
      <c r="E33" s="175"/>
      <c r="F33" s="176"/>
      <c r="G33" s="107"/>
      <c r="H33" s="103"/>
      <c r="I33" s="103"/>
      <c r="J33" s="157">
        <v>2346942</v>
      </c>
      <c r="K33" s="157">
        <v>1870168</v>
      </c>
      <c r="L33" s="103"/>
      <c r="M33" s="101"/>
      <c r="N33" s="103"/>
      <c r="O33" s="103"/>
      <c r="P33" s="101">
        <f t="shared" si="1"/>
        <v>4217110</v>
      </c>
    </row>
    <row r="34" spans="1:16" ht="24.95" customHeight="1" x14ac:dyDescent="0.2">
      <c r="A34" s="83"/>
      <c r="B34" s="156"/>
      <c r="C34" s="38" t="s">
        <v>46</v>
      </c>
      <c r="D34" s="175" t="s">
        <v>80</v>
      </c>
      <c r="E34" s="175"/>
      <c r="F34" s="176"/>
      <c r="G34" s="108"/>
      <c r="H34" s="109"/>
      <c r="I34" s="103"/>
      <c r="J34" s="101"/>
      <c r="K34" s="101"/>
      <c r="L34" s="109"/>
      <c r="M34" s="101"/>
      <c r="N34" s="103"/>
      <c r="O34" s="103"/>
      <c r="P34" s="101">
        <f t="shared" si="1"/>
        <v>0</v>
      </c>
    </row>
    <row r="35" spans="1:16" ht="24.95" customHeight="1" x14ac:dyDescent="0.2">
      <c r="A35" s="83"/>
      <c r="B35" s="156"/>
      <c r="C35" s="38" t="s">
        <v>47</v>
      </c>
      <c r="D35" s="175" t="s">
        <v>92</v>
      </c>
      <c r="E35" s="175"/>
      <c r="F35" s="176"/>
      <c r="G35" s="121">
        <f>+G19</f>
        <v>2467488</v>
      </c>
      <c r="H35" s="121">
        <f>+H19</f>
        <v>9112373</v>
      </c>
      <c r="I35" s="121">
        <f>+I19</f>
        <v>2324632</v>
      </c>
      <c r="J35" s="101"/>
      <c r="K35" s="101"/>
      <c r="L35" s="101">
        <v>289900</v>
      </c>
      <c r="M35" s="101"/>
      <c r="N35" s="101"/>
      <c r="O35" s="103"/>
      <c r="P35" s="101">
        <f t="shared" si="1"/>
        <v>14194393</v>
      </c>
    </row>
    <row r="36" spans="1:16" ht="24.95" customHeight="1" x14ac:dyDescent="0.2">
      <c r="A36" s="83"/>
      <c r="B36" s="156"/>
      <c r="C36" s="38" t="s">
        <v>48</v>
      </c>
      <c r="D36" s="175" t="s">
        <v>89</v>
      </c>
      <c r="E36" s="175"/>
      <c r="F36" s="176"/>
      <c r="G36" s="121">
        <v>41648237</v>
      </c>
      <c r="H36" s="121">
        <f>12613864-H35</f>
        <v>3501491</v>
      </c>
      <c r="I36" s="121">
        <f>3152488-I35</f>
        <v>827856</v>
      </c>
      <c r="J36" s="110"/>
      <c r="K36" s="110"/>
      <c r="L36" s="103"/>
      <c r="M36" s="103"/>
      <c r="N36" s="103"/>
      <c r="O36" s="103"/>
      <c r="P36" s="101">
        <f t="shared" si="1"/>
        <v>45977584</v>
      </c>
    </row>
    <row r="37" spans="1:16" ht="24.95" customHeight="1" x14ac:dyDescent="0.2">
      <c r="A37" s="83"/>
      <c r="B37" s="156"/>
      <c r="C37" s="38" t="s">
        <v>49</v>
      </c>
      <c r="D37" s="175" t="s">
        <v>109</v>
      </c>
      <c r="E37" s="175"/>
      <c r="F37" s="176"/>
      <c r="G37" s="122">
        <v>0</v>
      </c>
      <c r="H37" s="122"/>
      <c r="I37" s="122"/>
      <c r="J37" s="111"/>
      <c r="K37" s="111"/>
      <c r="L37" s="112"/>
      <c r="M37" s="105"/>
      <c r="N37" s="112"/>
      <c r="O37" s="112"/>
      <c r="P37" s="105">
        <f t="shared" si="1"/>
        <v>0</v>
      </c>
    </row>
    <row r="38" spans="1:16" ht="24.95" customHeight="1" x14ac:dyDescent="0.25">
      <c r="A38" s="83"/>
      <c r="B38" s="369" t="s">
        <v>146</v>
      </c>
      <c r="C38" s="370"/>
      <c r="D38" s="370"/>
      <c r="E38" s="370"/>
      <c r="F38" s="371"/>
      <c r="G38" s="158">
        <f>G35+G36+G37</f>
        <v>44115725</v>
      </c>
      <c r="H38" s="158">
        <f>H35+H36+H37</f>
        <v>12613864</v>
      </c>
      <c r="I38" s="158">
        <f>I35+I36+I37</f>
        <v>3152488</v>
      </c>
      <c r="J38" s="113">
        <f>J30+J31+J32+J33+J34+J35+J36+J37</f>
        <v>2346942</v>
      </c>
      <c r="K38" s="113">
        <f>K31+K32+K33+K34+K35+K36+K37</f>
        <v>1870168</v>
      </c>
      <c r="L38" s="113">
        <f>L35</f>
        <v>289900</v>
      </c>
      <c r="M38" s="158">
        <f>M32+M33+M34+M35+M37</f>
        <v>0</v>
      </c>
      <c r="N38" s="114">
        <f>N35</f>
        <v>0</v>
      </c>
      <c r="O38" s="115"/>
      <c r="P38" s="132">
        <f>SUM(G38:O38)</f>
        <v>64389087</v>
      </c>
    </row>
    <row r="39" spans="1:16" ht="24.95" customHeight="1" x14ac:dyDescent="0.2">
      <c r="A39" s="83"/>
      <c r="B39" s="156"/>
      <c r="C39" s="38" t="s">
        <v>50</v>
      </c>
      <c r="D39" s="175" t="s">
        <v>86</v>
      </c>
      <c r="E39" s="175"/>
      <c r="F39" s="176"/>
      <c r="G39" s="159"/>
      <c r="H39" s="159"/>
      <c r="I39" s="159"/>
      <c r="J39" s="159"/>
      <c r="K39" s="159"/>
      <c r="L39" s="159"/>
      <c r="M39" s="159"/>
      <c r="N39" s="159"/>
      <c r="O39" s="104"/>
      <c r="P39" s="160">
        <f>SUM(G39:O39)</f>
        <v>0</v>
      </c>
    </row>
    <row r="40" spans="1:16" ht="24.95" customHeight="1" x14ac:dyDescent="0.2">
      <c r="A40" s="83"/>
      <c r="B40" s="156" t="s">
        <v>119</v>
      </c>
      <c r="C40" s="175" t="s">
        <v>116</v>
      </c>
      <c r="D40" s="175"/>
      <c r="E40" s="175"/>
      <c r="F40" s="176"/>
      <c r="G40" s="116"/>
      <c r="H40" s="116"/>
      <c r="I40" s="116"/>
      <c r="J40" s="116"/>
      <c r="K40" s="116"/>
      <c r="L40" s="116"/>
      <c r="M40" s="116"/>
      <c r="N40" s="116"/>
      <c r="O40" s="104"/>
      <c r="P40" s="104"/>
    </row>
    <row r="41" spans="1:16" ht="24.95" customHeight="1" x14ac:dyDescent="0.25">
      <c r="A41" s="83"/>
      <c r="B41" s="46"/>
      <c r="C41" s="38" t="s">
        <v>42</v>
      </c>
      <c r="D41" s="38" t="s">
        <v>104</v>
      </c>
      <c r="E41" s="38"/>
      <c r="F41" s="38"/>
      <c r="G41" s="101"/>
      <c r="H41" s="121"/>
      <c r="I41" s="121"/>
      <c r="J41" s="121"/>
      <c r="K41" s="121"/>
      <c r="L41" s="121"/>
      <c r="M41" s="121"/>
      <c r="N41" s="121"/>
      <c r="O41" s="103"/>
      <c r="P41" s="101">
        <f>SUM(G41:O41)</f>
        <v>0</v>
      </c>
    </row>
    <row r="42" spans="1:16" ht="24.95" customHeight="1" x14ac:dyDescent="0.25">
      <c r="A42" s="83"/>
      <c r="B42" s="46"/>
      <c r="C42" s="38" t="s">
        <v>43</v>
      </c>
      <c r="D42" s="38" t="s">
        <v>105</v>
      </c>
      <c r="E42" s="38"/>
      <c r="F42" s="41"/>
      <c r="G42" s="121">
        <f>5626938-244841-1280628-563203</f>
        <v>3538266</v>
      </c>
      <c r="H42" s="121">
        <f>563203+1280628+244841</f>
        <v>2088672</v>
      </c>
      <c r="I42" s="121"/>
      <c r="J42" s="121"/>
      <c r="K42" s="121"/>
      <c r="L42" s="121"/>
      <c r="M42" s="121"/>
      <c r="N42" s="121"/>
      <c r="O42" s="103"/>
      <c r="P42" s="101">
        <f>SUM(G42:O42)</f>
        <v>5626938</v>
      </c>
    </row>
    <row r="43" spans="1:16" ht="24.95" customHeight="1" x14ac:dyDescent="0.25">
      <c r="A43" s="83"/>
      <c r="B43" s="46"/>
      <c r="C43" s="38" t="s">
        <v>44</v>
      </c>
      <c r="D43" s="175" t="s">
        <v>101</v>
      </c>
      <c r="E43" s="175"/>
      <c r="F43" s="176"/>
      <c r="G43" s="121">
        <f>59307733-G38-G42</f>
        <v>11653742</v>
      </c>
      <c r="H43" s="121">
        <f>20172012-H38-H42-289900</f>
        <v>5179576</v>
      </c>
      <c r="I43" s="121">
        <v>506056</v>
      </c>
      <c r="J43" s="121"/>
      <c r="K43" s="121"/>
      <c r="L43" s="121"/>
      <c r="M43" s="121"/>
      <c r="N43" s="121"/>
      <c r="O43" s="103"/>
      <c r="P43" s="101">
        <f>SUM(G43:O43)</f>
        <v>17339374</v>
      </c>
    </row>
    <row r="44" spans="1:16" ht="24.95" customHeight="1" thickBot="1" x14ac:dyDescent="0.25">
      <c r="A44" s="86"/>
      <c r="B44" s="154" t="s">
        <v>45</v>
      </c>
      <c r="C44" s="233" t="s">
        <v>120</v>
      </c>
      <c r="D44" s="233"/>
      <c r="E44" s="233"/>
      <c r="F44" s="250"/>
      <c r="G44" s="122">
        <f>SUM(G38:G43)</f>
        <v>59307733</v>
      </c>
      <c r="H44" s="122">
        <f t="shared" ref="H44:N44" si="2">SUM(H38:H43)</f>
        <v>19882112</v>
      </c>
      <c r="I44" s="122">
        <f t="shared" si="2"/>
        <v>3658544</v>
      </c>
      <c r="J44" s="122">
        <f t="shared" si="2"/>
        <v>2346942</v>
      </c>
      <c r="K44" s="122">
        <f t="shared" si="2"/>
        <v>1870168</v>
      </c>
      <c r="L44" s="122">
        <f t="shared" si="2"/>
        <v>289900</v>
      </c>
      <c r="M44" s="122">
        <f t="shared" si="2"/>
        <v>0</v>
      </c>
      <c r="N44" s="122">
        <f t="shared" si="2"/>
        <v>0</v>
      </c>
      <c r="O44" s="117"/>
      <c r="P44" s="122">
        <f>SUM(P38:P43)</f>
        <v>87355399</v>
      </c>
    </row>
    <row r="45" spans="1:16" ht="24.95" customHeight="1" thickBot="1" x14ac:dyDescent="0.25">
      <c r="A45" s="86"/>
      <c r="B45" s="154" t="s">
        <v>46</v>
      </c>
      <c r="C45" s="233" t="s">
        <v>67</v>
      </c>
      <c r="D45" s="233"/>
      <c r="E45" s="233"/>
      <c r="F45" s="233"/>
      <c r="G45" s="152">
        <f>IF(G44='CSS '!F56,'CSS '!F56,"ERROR")</f>
        <v>59307733</v>
      </c>
      <c r="H45" s="152">
        <f>IF(H44=PEI!F49,PEI!F49,"ERROR")</f>
        <v>19882112</v>
      </c>
      <c r="I45" s="152">
        <f>IF(I44=INN!F36,INN!F36,"ERROR")</f>
        <v>3658544</v>
      </c>
      <c r="J45" s="152">
        <f>IF(J44=WET!F15,WET!F15,"ERROR")</f>
        <v>2346942</v>
      </c>
      <c r="K45" s="152">
        <f>IF(K44=CFTN!F40,CFTN!F40,"ERROR")</f>
        <v>1870168</v>
      </c>
      <c r="L45" s="152">
        <f>IF(L44='Other MHSA Funds'!F7,'Other MHSA Funds'!F7,"ERROR")</f>
        <v>289900</v>
      </c>
      <c r="M45" s="152">
        <f>IF(M44='Other MHSA Funds'!F9,'Other MHSA Funds'!F9,"ERROR")</f>
        <v>0</v>
      </c>
      <c r="N45" s="152">
        <f>IF('RER Summary'!N44='Other MHSA Funds'!F11,'Other MHSA Funds'!F11,"ERROR")</f>
        <v>0</v>
      </c>
      <c r="O45" s="118"/>
      <c r="P45" s="152">
        <f>SUM(G45:O45)</f>
        <v>87355399</v>
      </c>
    </row>
    <row r="46" spans="1:16" s="6" customFormat="1" x14ac:dyDescent="0.2">
      <c r="A46" s="59"/>
      <c r="B46" s="59"/>
      <c r="C46" s="59"/>
      <c r="D46" s="59"/>
      <c r="E46" s="59"/>
      <c r="F46" s="59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s="6" customFormat="1" x14ac:dyDescent="0.2">
      <c r="A47" s="367" t="s">
        <v>141</v>
      </c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52"/>
      <c r="M47" s="52"/>
      <c r="N47" s="52"/>
      <c r="O47" s="52"/>
      <c r="P47" s="52"/>
    </row>
    <row r="48" spans="1:16" s="6" customForma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19" ht="24.95" customHeight="1" x14ac:dyDescent="0.25">
      <c r="A49" s="155">
        <v>4</v>
      </c>
      <c r="B49" s="188" t="s">
        <v>193</v>
      </c>
      <c r="C49" s="189"/>
      <c r="D49" s="189"/>
      <c r="E49" s="189"/>
      <c r="F49" s="19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19" ht="24.95" customHeight="1" x14ac:dyDescent="0.25">
      <c r="A50" s="83"/>
      <c r="B50" s="161"/>
      <c r="C50" s="162" t="s">
        <v>42</v>
      </c>
      <c r="D50" s="362" t="s">
        <v>150</v>
      </c>
      <c r="E50" s="362"/>
      <c r="F50" s="363"/>
      <c r="G50" s="101">
        <f>-J50-K50-O50</f>
        <v>0</v>
      </c>
      <c r="H50" s="103"/>
      <c r="I50" s="103"/>
      <c r="J50" s="101"/>
      <c r="K50" s="101"/>
      <c r="L50" s="103"/>
      <c r="M50" s="103"/>
      <c r="N50" s="103"/>
      <c r="O50" s="101"/>
      <c r="P50" s="101">
        <f>G50+J50+K50+O50</f>
        <v>0</v>
      </c>
      <c r="Q50" s="15"/>
    </row>
    <row r="51" spans="1:119" ht="24.95" customHeight="1" x14ac:dyDescent="0.25">
      <c r="A51" s="83"/>
      <c r="B51" s="161"/>
      <c r="C51" s="162" t="s">
        <v>43</v>
      </c>
      <c r="D51" s="362" t="s">
        <v>83</v>
      </c>
      <c r="E51" s="362"/>
      <c r="F51" s="363"/>
      <c r="G51" s="101">
        <f>-J51-K51-O51</f>
        <v>0</v>
      </c>
      <c r="H51" s="103"/>
      <c r="I51" s="103"/>
      <c r="J51" s="101"/>
      <c r="K51" s="101"/>
      <c r="L51" s="103"/>
      <c r="M51" s="103"/>
      <c r="N51" s="103"/>
      <c r="O51" s="101"/>
      <c r="P51" s="101">
        <f>G51+J51+K51+O51</f>
        <v>0</v>
      </c>
      <c r="Q51" s="15"/>
    </row>
    <row r="52" spans="1:119" ht="24.95" customHeight="1" x14ac:dyDescent="0.25">
      <c r="A52" s="86"/>
      <c r="B52" s="163"/>
      <c r="C52" s="164" t="s">
        <v>44</v>
      </c>
      <c r="D52" s="364" t="s">
        <v>149</v>
      </c>
      <c r="E52" s="364"/>
      <c r="F52" s="366"/>
      <c r="G52" s="101">
        <f>-J52-K52-O52</f>
        <v>0</v>
      </c>
      <c r="H52" s="119"/>
      <c r="I52" s="119"/>
      <c r="J52" s="101"/>
      <c r="K52" s="101"/>
      <c r="L52" s="119"/>
      <c r="M52" s="119"/>
      <c r="N52" s="119"/>
      <c r="O52" s="101"/>
      <c r="P52" s="165">
        <f>G52+J52+K52+O52</f>
        <v>0</v>
      </c>
      <c r="Q52" s="15"/>
    </row>
    <row r="53" spans="1:119" ht="24.95" customHeight="1" x14ac:dyDescent="0.25">
      <c r="A53" s="56">
        <v>5</v>
      </c>
      <c r="B53" s="183" t="s">
        <v>194</v>
      </c>
      <c r="C53" s="184"/>
      <c r="D53" s="184"/>
      <c r="E53" s="184"/>
      <c r="F53" s="185"/>
      <c r="G53" s="120"/>
      <c r="H53" s="99"/>
      <c r="I53" s="99"/>
      <c r="J53" s="99"/>
      <c r="K53" s="99"/>
      <c r="L53" s="99"/>
      <c r="M53" s="99"/>
      <c r="N53" s="99"/>
      <c r="O53" s="99"/>
      <c r="P53" s="99"/>
      <c r="Q53" s="15"/>
    </row>
    <row r="54" spans="1:119" ht="24.95" customHeight="1" x14ac:dyDescent="0.25">
      <c r="A54" s="45"/>
      <c r="B54" s="74"/>
      <c r="C54" s="39" t="s">
        <v>42</v>
      </c>
      <c r="D54" s="175" t="s">
        <v>66</v>
      </c>
      <c r="E54" s="175"/>
      <c r="F54" s="176"/>
      <c r="G54" s="107"/>
      <c r="H54" s="103"/>
      <c r="I54" s="103"/>
      <c r="J54" s="103"/>
      <c r="K54" s="103"/>
      <c r="L54" s="103"/>
      <c r="M54" s="103"/>
      <c r="N54" s="103"/>
      <c r="O54" s="101"/>
      <c r="P54" s="101">
        <f>O54</f>
        <v>0</v>
      </c>
    </row>
    <row r="55" spans="1:119" ht="24.95" customHeight="1" x14ac:dyDescent="0.25">
      <c r="A55" s="45"/>
      <c r="B55" s="74"/>
      <c r="C55" s="128" t="s">
        <v>43</v>
      </c>
      <c r="D55" s="175" t="s">
        <v>84</v>
      </c>
      <c r="E55" s="175"/>
      <c r="F55" s="176"/>
      <c r="G55" s="107"/>
      <c r="H55" s="103"/>
      <c r="I55" s="103"/>
      <c r="J55" s="101"/>
      <c r="K55" s="103"/>
      <c r="L55" s="103"/>
      <c r="M55" s="103"/>
      <c r="N55" s="103"/>
      <c r="O55" s="103"/>
      <c r="P55" s="101">
        <f t="shared" ref="P55:P64" si="3">SUM(G55:O55)</f>
        <v>0</v>
      </c>
    </row>
    <row r="56" spans="1:119" ht="24.95" customHeight="1" x14ac:dyDescent="0.25">
      <c r="A56" s="45"/>
      <c r="B56" s="74"/>
      <c r="C56" s="128" t="s">
        <v>44</v>
      </c>
      <c r="D56" s="175" t="s">
        <v>72</v>
      </c>
      <c r="E56" s="175"/>
      <c r="F56" s="176"/>
      <c r="G56" s="107"/>
      <c r="H56" s="103"/>
      <c r="I56" s="103"/>
      <c r="J56" s="101"/>
      <c r="K56" s="110"/>
      <c r="L56" s="103"/>
      <c r="M56" s="103"/>
      <c r="N56" s="103"/>
      <c r="O56" s="103"/>
      <c r="P56" s="101">
        <f t="shared" si="3"/>
        <v>0</v>
      </c>
    </row>
    <row r="57" spans="1:119" ht="24.95" customHeight="1" x14ac:dyDescent="0.25">
      <c r="A57" s="45"/>
      <c r="B57" s="74"/>
      <c r="C57" s="39" t="s">
        <v>45</v>
      </c>
      <c r="D57" s="175" t="s">
        <v>73</v>
      </c>
      <c r="E57" s="175"/>
      <c r="F57" s="176"/>
      <c r="G57" s="107"/>
      <c r="H57" s="103"/>
      <c r="I57" s="103"/>
      <c r="J57" s="101"/>
      <c r="K57" s="101"/>
      <c r="L57" s="103"/>
      <c r="M57" s="101"/>
      <c r="N57" s="103"/>
      <c r="O57" s="103"/>
      <c r="P57" s="101">
        <f t="shared" si="3"/>
        <v>0</v>
      </c>
    </row>
    <row r="58" spans="1:119" ht="24.95" customHeight="1" x14ac:dyDescent="0.25">
      <c r="A58" s="45"/>
      <c r="B58" s="74"/>
      <c r="C58" s="39" t="s">
        <v>46</v>
      </c>
      <c r="D58" s="175" t="s">
        <v>74</v>
      </c>
      <c r="E58" s="175"/>
      <c r="F58" s="176"/>
      <c r="G58" s="107"/>
      <c r="H58" s="107"/>
      <c r="I58" s="107"/>
      <c r="J58" s="101"/>
      <c r="K58" s="101"/>
      <c r="L58" s="103"/>
      <c r="M58" s="101"/>
      <c r="N58" s="103"/>
      <c r="O58" s="103"/>
      <c r="P58" s="101">
        <f t="shared" si="3"/>
        <v>0</v>
      </c>
    </row>
    <row r="59" spans="1:119" ht="24.95" customHeight="1" x14ac:dyDescent="0.25">
      <c r="A59" s="45"/>
      <c r="B59" s="74"/>
      <c r="C59" s="39" t="s">
        <v>47</v>
      </c>
      <c r="D59" s="193" t="s">
        <v>75</v>
      </c>
      <c r="E59" s="193"/>
      <c r="F59" s="194"/>
      <c r="G59" s="107"/>
      <c r="H59" s="107"/>
      <c r="I59" s="107"/>
      <c r="J59" s="101"/>
      <c r="K59" s="101"/>
      <c r="L59" s="103"/>
      <c r="M59" s="101"/>
      <c r="N59" s="103"/>
      <c r="O59" s="103"/>
      <c r="P59" s="101">
        <f t="shared" si="3"/>
        <v>0</v>
      </c>
    </row>
    <row r="60" spans="1:119" s="17" customFormat="1" ht="24.95" customHeight="1" x14ac:dyDescent="0.25">
      <c r="A60" s="45"/>
      <c r="B60" s="74"/>
      <c r="C60" s="39" t="s">
        <v>48</v>
      </c>
      <c r="D60" s="354" t="s">
        <v>76</v>
      </c>
      <c r="E60" s="354"/>
      <c r="F60" s="355"/>
      <c r="G60" s="121"/>
      <c r="H60" s="121"/>
      <c r="I60" s="121"/>
      <c r="J60" s="121"/>
      <c r="K60" s="121"/>
      <c r="L60" s="121"/>
      <c r="M60" s="121"/>
      <c r="N60" s="121"/>
      <c r="O60" s="112"/>
      <c r="P60" s="101">
        <f t="shared" si="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4.95" customHeight="1" x14ac:dyDescent="0.25">
      <c r="A61" s="45"/>
      <c r="B61" s="74"/>
      <c r="C61" s="39" t="s">
        <v>49</v>
      </c>
      <c r="D61" s="354" t="s">
        <v>88</v>
      </c>
      <c r="E61" s="354"/>
      <c r="F61" s="355"/>
      <c r="G61" s="121"/>
      <c r="H61" s="105"/>
      <c r="I61" s="105"/>
      <c r="J61" s="111"/>
      <c r="K61" s="111"/>
      <c r="L61" s="112"/>
      <c r="M61" s="112"/>
      <c r="N61" s="112"/>
      <c r="O61" s="112"/>
      <c r="P61" s="101">
        <f t="shared" si="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4.95" customHeight="1" x14ac:dyDescent="0.25">
      <c r="A62" s="45"/>
      <c r="B62" s="74"/>
      <c r="C62" s="39" t="s">
        <v>50</v>
      </c>
      <c r="D62" s="354" t="s">
        <v>114</v>
      </c>
      <c r="E62" s="354"/>
      <c r="F62" s="355"/>
      <c r="G62" s="121"/>
      <c r="H62" s="105"/>
      <c r="I62" s="105"/>
      <c r="J62" s="111"/>
      <c r="K62" s="111"/>
      <c r="L62" s="112"/>
      <c r="M62" s="112"/>
      <c r="N62" s="112"/>
      <c r="O62" s="112"/>
      <c r="P62" s="101">
        <f t="shared" si="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4.95" customHeight="1" thickBot="1" x14ac:dyDescent="0.25">
      <c r="A63" s="45"/>
      <c r="B63" s="45"/>
      <c r="C63" s="128" t="s">
        <v>51</v>
      </c>
      <c r="D63" s="362" t="s">
        <v>106</v>
      </c>
      <c r="E63" s="362"/>
      <c r="F63" s="363"/>
      <c r="G63" s="122"/>
      <c r="H63" s="105"/>
      <c r="I63" s="105"/>
      <c r="J63" s="105"/>
      <c r="K63" s="105"/>
      <c r="L63" s="105"/>
      <c r="M63" s="105"/>
      <c r="N63" s="105"/>
      <c r="O63" s="112"/>
      <c r="P63" s="105">
        <f t="shared" si="3"/>
        <v>0</v>
      </c>
    </row>
    <row r="64" spans="1:119" ht="24.95" customHeight="1" thickBot="1" x14ac:dyDescent="0.25">
      <c r="A64" s="154"/>
      <c r="B64" s="45" t="s">
        <v>61</v>
      </c>
      <c r="C64" s="128" t="s">
        <v>87</v>
      </c>
      <c r="D64" s="39"/>
      <c r="E64" s="39"/>
      <c r="F64" s="39"/>
      <c r="G64" s="152">
        <f>SUM(G60:G63)</f>
        <v>0</v>
      </c>
      <c r="H64" s="152">
        <f>SUM(H60:H63)</f>
        <v>0</v>
      </c>
      <c r="I64" s="152">
        <f>SUM(I60:I63)</f>
        <v>0</v>
      </c>
      <c r="J64" s="152">
        <f>SUM(J55:J63)</f>
        <v>0</v>
      </c>
      <c r="K64" s="152">
        <f>SUM(K56:K63)</f>
        <v>0</v>
      </c>
      <c r="L64" s="152">
        <f>SUM(L60:L63)</f>
        <v>0</v>
      </c>
      <c r="M64" s="152">
        <f>SUM(M57:M63)</f>
        <v>0</v>
      </c>
      <c r="N64" s="152">
        <f>SUM(N60:N63)</f>
        <v>0</v>
      </c>
      <c r="O64" s="152">
        <f>O54</f>
        <v>0</v>
      </c>
      <c r="P64" s="152">
        <f t="shared" si="3"/>
        <v>0</v>
      </c>
    </row>
    <row r="65" spans="1:119" ht="24.95" customHeight="1" x14ac:dyDescent="0.25">
      <c r="A65" s="56">
        <v>6</v>
      </c>
      <c r="B65" s="183" t="s">
        <v>195</v>
      </c>
      <c r="C65" s="184"/>
      <c r="D65" s="184"/>
      <c r="E65" s="184"/>
      <c r="F65" s="185"/>
      <c r="G65" s="106"/>
      <c r="H65" s="100"/>
      <c r="I65" s="100"/>
      <c r="J65" s="100"/>
      <c r="K65" s="100"/>
      <c r="L65" s="100"/>
      <c r="M65" s="100"/>
      <c r="N65" s="100"/>
      <c r="O65" s="123"/>
      <c r="P65" s="100"/>
      <c r="Q65" s="15"/>
    </row>
    <row r="66" spans="1:119" ht="24.95" customHeight="1" x14ac:dyDescent="0.25">
      <c r="A66" s="45"/>
      <c r="B66" s="74"/>
      <c r="C66" s="39" t="s">
        <v>42</v>
      </c>
      <c r="D66" s="175" t="s">
        <v>91</v>
      </c>
      <c r="E66" s="175"/>
      <c r="F66" s="176"/>
      <c r="G66" s="107"/>
      <c r="H66" s="103"/>
      <c r="I66" s="103"/>
      <c r="J66" s="103"/>
      <c r="K66" s="103"/>
      <c r="L66" s="103"/>
      <c r="M66" s="103"/>
      <c r="N66" s="103"/>
      <c r="O66" s="165">
        <f>SUM(O22+O27+O50+O51+O52+O64)</f>
        <v>20025347</v>
      </c>
      <c r="P66" s="101">
        <f>O66</f>
        <v>20025347</v>
      </c>
    </row>
    <row r="67" spans="1:119" ht="24.95" customHeight="1" x14ac:dyDescent="0.25">
      <c r="A67" s="45"/>
      <c r="B67" s="74"/>
      <c r="C67" s="128" t="s">
        <v>43</v>
      </c>
      <c r="D67" s="175" t="s">
        <v>84</v>
      </c>
      <c r="E67" s="175"/>
      <c r="F67" s="176"/>
      <c r="G67" s="107"/>
      <c r="H67" s="103"/>
      <c r="I67" s="103"/>
      <c r="J67" s="101">
        <f>J14-J30+J55</f>
        <v>0</v>
      </c>
      <c r="K67" s="103"/>
      <c r="L67" s="103"/>
      <c r="M67" s="103"/>
      <c r="N67" s="103"/>
      <c r="O67" s="103"/>
      <c r="P67" s="101">
        <f t="shared" ref="P67:P76" si="4">SUM(G67:O67)</f>
        <v>0</v>
      </c>
    </row>
    <row r="68" spans="1:119" ht="24.95" customHeight="1" x14ac:dyDescent="0.25">
      <c r="A68" s="45"/>
      <c r="B68" s="74"/>
      <c r="C68" s="128" t="s">
        <v>44</v>
      </c>
      <c r="D68" s="175" t="s">
        <v>72</v>
      </c>
      <c r="E68" s="175"/>
      <c r="F68" s="176"/>
      <c r="G68" s="107"/>
      <c r="H68" s="103"/>
      <c r="I68" s="103"/>
      <c r="J68" s="101">
        <f>J15-J31+J56</f>
        <v>0</v>
      </c>
      <c r="K68" s="101">
        <f>K15-K31+K56</f>
        <v>0</v>
      </c>
      <c r="L68" s="103"/>
      <c r="M68" s="103"/>
      <c r="N68" s="103"/>
      <c r="O68" s="103"/>
      <c r="P68" s="101">
        <f t="shared" si="4"/>
        <v>0</v>
      </c>
    </row>
    <row r="69" spans="1:119" ht="24.95" customHeight="1" x14ac:dyDescent="0.25">
      <c r="A69" s="45"/>
      <c r="B69" s="74"/>
      <c r="C69" s="39" t="s">
        <v>45</v>
      </c>
      <c r="D69" s="175" t="s">
        <v>73</v>
      </c>
      <c r="E69" s="175"/>
      <c r="F69" s="176"/>
      <c r="G69" s="121">
        <f t="shared" ref="G69:I71" si="5">G16</f>
        <v>0</v>
      </c>
      <c r="H69" s="121">
        <f t="shared" si="5"/>
        <v>0</v>
      </c>
      <c r="I69" s="121">
        <f t="shared" si="5"/>
        <v>0</v>
      </c>
      <c r="J69" s="101">
        <f>J16-J32+J57</f>
        <v>0</v>
      </c>
      <c r="K69" s="101">
        <f>K16-K32+K57</f>
        <v>0</v>
      </c>
      <c r="L69" s="121">
        <f>L16</f>
        <v>0</v>
      </c>
      <c r="M69" s="101">
        <f>M16-M32+M57</f>
        <v>0</v>
      </c>
      <c r="N69" s="121">
        <f>N16</f>
        <v>0</v>
      </c>
      <c r="O69" s="103"/>
      <c r="P69" s="101">
        <f t="shared" si="4"/>
        <v>0</v>
      </c>
    </row>
    <row r="70" spans="1:119" ht="24.95" customHeight="1" x14ac:dyDescent="0.25">
      <c r="A70" s="45"/>
      <c r="B70" s="74"/>
      <c r="C70" s="39" t="s">
        <v>46</v>
      </c>
      <c r="D70" s="175" t="s">
        <v>74</v>
      </c>
      <c r="E70" s="175"/>
      <c r="F70" s="176"/>
      <c r="G70" s="121">
        <f t="shared" si="5"/>
        <v>0</v>
      </c>
      <c r="H70" s="121">
        <f t="shared" si="5"/>
        <v>0</v>
      </c>
      <c r="I70" s="121">
        <f t="shared" si="5"/>
        <v>0</v>
      </c>
      <c r="J70" s="101">
        <f>J17-J33+J58</f>
        <v>40463</v>
      </c>
      <c r="K70" s="101">
        <f>K17-K33+K58</f>
        <v>2551255</v>
      </c>
      <c r="L70" s="121">
        <f>L17</f>
        <v>0</v>
      </c>
      <c r="M70" s="101">
        <f>M17-M33+M58</f>
        <v>0</v>
      </c>
      <c r="N70" s="121">
        <f>N17</f>
        <v>0</v>
      </c>
      <c r="O70" s="103"/>
      <c r="P70" s="101">
        <f t="shared" si="4"/>
        <v>2591718</v>
      </c>
    </row>
    <row r="71" spans="1:119" ht="24.95" customHeight="1" x14ac:dyDescent="0.25">
      <c r="A71" s="45"/>
      <c r="B71" s="74"/>
      <c r="C71" s="39" t="s">
        <v>47</v>
      </c>
      <c r="D71" s="193" t="s">
        <v>75</v>
      </c>
      <c r="E71" s="193"/>
      <c r="F71" s="194"/>
      <c r="G71" s="121">
        <f t="shared" si="5"/>
        <v>0</v>
      </c>
      <c r="H71" s="121">
        <f t="shared" si="5"/>
        <v>0</v>
      </c>
      <c r="I71" s="121">
        <f t="shared" si="5"/>
        <v>5083718</v>
      </c>
      <c r="J71" s="101">
        <f>J18-J34+J59</f>
        <v>2000000</v>
      </c>
      <c r="K71" s="101">
        <f>K18-K34+K59</f>
        <v>9459000</v>
      </c>
      <c r="L71" s="121">
        <f>L18</f>
        <v>289900</v>
      </c>
      <c r="M71" s="101">
        <f>M18-M34+M59</f>
        <v>0</v>
      </c>
      <c r="N71" s="121">
        <f>N18</f>
        <v>0</v>
      </c>
      <c r="O71" s="103"/>
      <c r="P71" s="101">
        <f t="shared" si="4"/>
        <v>16832618</v>
      </c>
    </row>
    <row r="72" spans="1:119" s="17" customFormat="1" ht="24.95" customHeight="1" x14ac:dyDescent="0.25">
      <c r="A72" s="45"/>
      <c r="B72" s="74"/>
      <c r="C72" s="39" t="s">
        <v>48</v>
      </c>
      <c r="D72" s="354" t="s">
        <v>76</v>
      </c>
      <c r="E72" s="354"/>
      <c r="F72" s="355"/>
      <c r="G72" s="121">
        <f>SUM(G19-G35+G50+G60)</f>
        <v>0</v>
      </c>
      <c r="H72" s="121">
        <f>SUM(H19-H35+H60)</f>
        <v>0</v>
      </c>
      <c r="I72" s="121">
        <f>SUM(I19-I35+I60)</f>
        <v>0</v>
      </c>
      <c r="J72" s="101">
        <f>J19-J35+J50+J60</f>
        <v>48141</v>
      </c>
      <c r="K72" s="101">
        <f>K19-K35+K50+K60</f>
        <v>135115</v>
      </c>
      <c r="L72" s="101">
        <f>L19-L35+L60</f>
        <v>2050</v>
      </c>
      <c r="M72" s="101">
        <f>M19-M35+M60</f>
        <v>0</v>
      </c>
      <c r="N72" s="101">
        <f>N19-N35+N60</f>
        <v>0</v>
      </c>
      <c r="O72" s="112"/>
      <c r="P72" s="101">
        <f t="shared" si="4"/>
        <v>185306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4.95" customHeight="1" x14ac:dyDescent="0.25">
      <c r="A73" s="45"/>
      <c r="B73" s="74"/>
      <c r="C73" s="39" t="s">
        <v>49</v>
      </c>
      <c r="D73" s="354" t="s">
        <v>88</v>
      </c>
      <c r="E73" s="354"/>
      <c r="F73" s="355"/>
      <c r="G73" s="121">
        <f>SUM(G20-G36+G51+G61)</f>
        <v>8781461</v>
      </c>
      <c r="H73" s="121">
        <f>SUM(H20-H36+H61)</f>
        <v>9113527</v>
      </c>
      <c r="I73" s="121">
        <f>SUM(I20-I36+I61)</f>
        <v>2489834</v>
      </c>
      <c r="J73" s="101">
        <f>J20-J36+J51+J61</f>
        <v>0</v>
      </c>
      <c r="K73" s="101">
        <f>K20-K36+K51+K61</f>
        <v>0</v>
      </c>
      <c r="L73" s="103"/>
      <c r="M73" s="103"/>
      <c r="N73" s="103"/>
      <c r="O73" s="112"/>
      <c r="P73" s="101">
        <f t="shared" si="4"/>
        <v>20384822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4.95" customHeight="1" x14ac:dyDescent="0.25">
      <c r="A74" s="45"/>
      <c r="B74" s="74"/>
      <c r="C74" s="39" t="s">
        <v>50</v>
      </c>
      <c r="D74" s="354" t="s">
        <v>114</v>
      </c>
      <c r="E74" s="354"/>
      <c r="F74" s="355"/>
      <c r="G74" s="121">
        <f>SUM(G24+G25-G37+G52+G62)</f>
        <v>43171010</v>
      </c>
      <c r="H74" s="121">
        <f>SUM(H24+H25-H37+H62)</f>
        <v>10792752</v>
      </c>
      <c r="I74" s="121">
        <f>SUM(I25-I37+I62)</f>
        <v>2840198</v>
      </c>
      <c r="J74" s="101">
        <f>J20-J37+J52+J62</f>
        <v>0</v>
      </c>
      <c r="K74" s="101">
        <f>K20-K37+K52+K62</f>
        <v>0</v>
      </c>
      <c r="L74" s="103"/>
      <c r="M74" s="103"/>
      <c r="N74" s="103"/>
      <c r="O74" s="112"/>
      <c r="P74" s="101">
        <f t="shared" si="4"/>
        <v>56803960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4.95" customHeight="1" thickBot="1" x14ac:dyDescent="0.25">
      <c r="A75" s="151"/>
      <c r="B75" s="45"/>
      <c r="C75" s="128" t="s">
        <v>51</v>
      </c>
      <c r="D75" s="362" t="s">
        <v>106</v>
      </c>
      <c r="E75" s="362"/>
      <c r="F75" s="363"/>
      <c r="G75" s="122">
        <f t="shared" ref="G75:N75" si="6">G21+G26-G39+G63</f>
        <v>538685</v>
      </c>
      <c r="H75" s="122">
        <f t="shared" si="6"/>
        <v>288725</v>
      </c>
      <c r="I75" s="122">
        <f t="shared" si="6"/>
        <v>125963</v>
      </c>
      <c r="J75" s="122">
        <f t="shared" si="6"/>
        <v>41231</v>
      </c>
      <c r="K75" s="122">
        <f t="shared" si="6"/>
        <v>145753</v>
      </c>
      <c r="L75" s="122">
        <f t="shared" si="6"/>
        <v>2883</v>
      </c>
      <c r="M75" s="122">
        <f t="shared" si="6"/>
        <v>0</v>
      </c>
      <c r="N75" s="122">
        <f t="shared" si="6"/>
        <v>0</v>
      </c>
      <c r="O75" s="112"/>
      <c r="P75" s="105">
        <f t="shared" si="4"/>
        <v>1143240</v>
      </c>
    </row>
    <row r="76" spans="1:119" ht="24.95" customHeight="1" thickBot="1" x14ac:dyDescent="0.25">
      <c r="A76" s="154"/>
      <c r="B76" s="154" t="s">
        <v>61</v>
      </c>
      <c r="C76" s="166" t="s">
        <v>87</v>
      </c>
      <c r="D76" s="167"/>
      <c r="E76" s="167"/>
      <c r="F76" s="167"/>
      <c r="G76" s="152">
        <f>SUM(G69:G75)</f>
        <v>52491156</v>
      </c>
      <c r="H76" s="152">
        <f>SUM(H69:H75)</f>
        <v>20195004</v>
      </c>
      <c r="I76" s="152">
        <f>SUM(I69:I75)</f>
        <v>10539713</v>
      </c>
      <c r="J76" s="152">
        <f>SUM(J67:J75)</f>
        <v>2129835</v>
      </c>
      <c r="K76" s="152">
        <f>SUM(K68:K75)</f>
        <v>12291123</v>
      </c>
      <c r="L76" s="152">
        <f>SUM(L69:L75)</f>
        <v>294833</v>
      </c>
      <c r="M76" s="152">
        <f>SUM(M69:M75)</f>
        <v>0</v>
      </c>
      <c r="N76" s="152">
        <f>SUM(N69:N75)</f>
        <v>0</v>
      </c>
      <c r="O76" s="152">
        <f>O66</f>
        <v>20025347</v>
      </c>
      <c r="P76" s="152">
        <f t="shared" si="4"/>
        <v>117967011</v>
      </c>
    </row>
    <row r="77" spans="1:119" s="61" customFormat="1" ht="24.95" customHeight="1" x14ac:dyDescent="0.2">
      <c r="A77" s="59"/>
      <c r="B77" s="59"/>
      <c r="C77" s="102"/>
      <c r="D77" s="59"/>
      <c r="E77" s="59"/>
      <c r="F77" s="59"/>
      <c r="G77" s="124"/>
      <c r="H77" s="124"/>
      <c r="I77" s="124"/>
      <c r="J77" s="124"/>
      <c r="K77" s="124"/>
      <c r="L77" s="124"/>
      <c r="M77" s="124"/>
      <c r="N77" s="124"/>
      <c r="O77" s="124"/>
      <c r="P77" s="124"/>
    </row>
    <row r="78" spans="1:119" s="61" customFormat="1" ht="24.95" customHeight="1" x14ac:dyDescent="0.2">
      <c r="A78" s="102"/>
      <c r="B78" s="102"/>
      <c r="C78" s="102"/>
      <c r="D78" s="102"/>
      <c r="E78" s="102"/>
      <c r="F78" s="102"/>
      <c r="G78" s="125"/>
      <c r="H78" s="125"/>
      <c r="I78" s="125"/>
      <c r="J78" s="124"/>
      <c r="K78" s="124"/>
      <c r="L78" s="124"/>
      <c r="M78" s="124"/>
      <c r="N78" s="124"/>
      <c r="O78" s="124" t="s">
        <v>123</v>
      </c>
      <c r="P78" s="124"/>
    </row>
    <row r="79" spans="1:119" s="61" customFormat="1" ht="24.95" customHeight="1" x14ac:dyDescent="0.25">
      <c r="A79" s="357" t="s">
        <v>196</v>
      </c>
      <c r="B79" s="358"/>
      <c r="C79" s="359"/>
      <c r="D79" s="137"/>
      <c r="E79" s="137"/>
      <c r="F79" s="52"/>
      <c r="G79" s="52"/>
      <c r="H79" s="127"/>
      <c r="I79" s="127"/>
      <c r="J79" s="102"/>
      <c r="K79" s="168"/>
      <c r="L79" s="168"/>
      <c r="M79" s="361" t="s">
        <v>95</v>
      </c>
      <c r="N79" s="361"/>
      <c r="O79" s="361"/>
      <c r="P79" s="361"/>
      <c r="Q79" s="35"/>
    </row>
    <row r="80" spans="1:119" s="61" customFormat="1" ht="29.25" customHeight="1" x14ac:dyDescent="0.2">
      <c r="A80" s="360" t="s">
        <v>131</v>
      </c>
      <c r="B80" s="360"/>
      <c r="C80" s="360"/>
      <c r="D80" s="360"/>
      <c r="E80" s="360"/>
      <c r="F80" s="360"/>
      <c r="G80" s="169" t="s">
        <v>94</v>
      </c>
      <c r="H80" s="129"/>
      <c r="I80" s="129"/>
      <c r="J80" s="130"/>
      <c r="K80" s="131"/>
      <c r="L80" s="131"/>
      <c r="M80" s="170" t="s">
        <v>96</v>
      </c>
      <c r="N80" s="356" t="s">
        <v>182</v>
      </c>
      <c r="O80" s="356"/>
      <c r="P80" s="356"/>
      <c r="Q80" s="19"/>
      <c r="R80" s="19"/>
      <c r="S80" s="34"/>
    </row>
    <row r="81" spans="1:19" s="61" customFormat="1" ht="24.95" customHeight="1" x14ac:dyDescent="0.2">
      <c r="A81" s="356" t="s">
        <v>130</v>
      </c>
      <c r="B81" s="356"/>
      <c r="C81" s="356"/>
      <c r="D81" s="356"/>
      <c r="E81" s="356"/>
      <c r="F81" s="356"/>
      <c r="G81" s="132">
        <v>14935251</v>
      </c>
      <c r="H81" s="133"/>
      <c r="I81" s="133"/>
      <c r="J81" s="124"/>
      <c r="K81" s="134"/>
      <c r="L81" s="134"/>
      <c r="M81" s="170" t="s">
        <v>97</v>
      </c>
      <c r="N81" s="356" t="s">
        <v>183</v>
      </c>
      <c r="O81" s="356"/>
      <c r="P81" s="356"/>
      <c r="Q81" s="18"/>
      <c r="R81" s="18"/>
      <c r="S81" s="34"/>
    </row>
    <row r="82" spans="1:19" s="61" customFormat="1" ht="24.95" customHeight="1" x14ac:dyDescent="0.2">
      <c r="A82" s="134"/>
      <c r="B82" s="134"/>
      <c r="C82" s="134"/>
      <c r="D82" s="134"/>
      <c r="E82" s="134"/>
      <c r="F82" s="134"/>
      <c r="G82" s="124"/>
      <c r="H82" s="124"/>
      <c r="I82" s="124"/>
      <c r="J82" s="124"/>
      <c r="K82" s="135"/>
      <c r="L82" s="135"/>
      <c r="M82" s="170" t="s">
        <v>98</v>
      </c>
      <c r="N82" s="356" t="s">
        <v>184</v>
      </c>
      <c r="O82" s="356"/>
      <c r="P82" s="356"/>
      <c r="Q82" s="18"/>
      <c r="R82" s="18"/>
      <c r="S82" s="34"/>
    </row>
    <row r="83" spans="1:19" s="61" customFormat="1" ht="24.95" customHeight="1" x14ac:dyDescent="0.2">
      <c r="A83" s="135"/>
      <c r="B83" s="135"/>
      <c r="C83" s="135"/>
      <c r="D83" s="135"/>
      <c r="E83" s="135"/>
      <c r="F83" s="135"/>
      <c r="G83" s="124"/>
      <c r="H83" s="124"/>
      <c r="I83" s="124"/>
      <c r="J83" s="124"/>
      <c r="K83" s="135"/>
      <c r="L83" s="135"/>
      <c r="M83" s="170" t="s">
        <v>99</v>
      </c>
      <c r="N83" s="356" t="s">
        <v>185</v>
      </c>
      <c r="O83" s="356"/>
      <c r="P83" s="356"/>
      <c r="Q83" s="18"/>
      <c r="R83" s="18"/>
      <c r="S83" s="34"/>
    </row>
    <row r="84" spans="1:19" s="6" customFormat="1" hidden="1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128"/>
      <c r="N84" s="128"/>
      <c r="O84" s="128"/>
      <c r="P84" s="128"/>
      <c r="Q84" s="20"/>
      <c r="R84" s="20"/>
      <c r="S84" s="20"/>
    </row>
    <row r="85" spans="1:19" s="6" customFormat="1" hidden="1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128"/>
      <c r="N85" s="128"/>
      <c r="O85" s="128"/>
      <c r="P85" s="128"/>
      <c r="Q85" s="20"/>
      <c r="R85" s="20"/>
      <c r="S85" s="20"/>
    </row>
    <row r="86" spans="1:19" s="6" customFormat="1" hidden="1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128"/>
      <c r="N86" s="128"/>
      <c r="O86" s="128"/>
      <c r="P86" s="128"/>
    </row>
    <row r="87" spans="1:19" s="6" customFormat="1" hidden="1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9" s="6" customFormat="1" hidden="1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9" s="6" customFormat="1" hidden="1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19" s="6" customFormat="1" hidden="1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9" s="6" customFormat="1" hidden="1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9" s="6" customFormat="1" hidden="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9" s="6" customFormat="1" hidden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1:19" s="6" customFormat="1" hidden="1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1:19" s="6" customFormat="1" hidden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1:19" s="6" customFormat="1" hidden="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</row>
    <row r="97" spans="1:16" s="6" customFormat="1" hidden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</row>
    <row r="98" spans="1:16" s="6" customFormat="1" hidden="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1:16" s="6" customFormat="1" hidden="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</row>
    <row r="100" spans="1:16" s="6" customFormat="1" hidden="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</row>
    <row r="101" spans="1:16" s="6" customFormat="1" hidden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</row>
    <row r="102" spans="1:16" s="6" customFormat="1" hidden="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</row>
    <row r="103" spans="1:16" s="6" customFormat="1" hidden="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</row>
    <row r="104" spans="1:16" s="6" customFormat="1" hidden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</row>
    <row r="105" spans="1:16" s="6" customFormat="1" hidden="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1:16" s="6" customFormat="1" hidden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6" s="6" customFormat="1" hidden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s="6" customFormat="1" hidden="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</row>
    <row r="109" spans="1:16" s="6" customFormat="1" hidden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</row>
    <row r="110" spans="1:16" s="6" customFormat="1" hidden="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</row>
    <row r="111" spans="1:16" s="6" customFormat="1" hidden="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</row>
    <row r="112" spans="1:16" s="6" customFormat="1" hidden="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 s="6" customFormat="1" hidden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</row>
    <row r="114" spans="1:16" s="6" customFormat="1" hidden="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</row>
    <row r="115" spans="1:16" s="6" customFormat="1" hidden="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</row>
    <row r="116" spans="1:16" s="6" customFormat="1" hidden="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</row>
    <row r="117" spans="1:16" s="6" customFormat="1" hidden="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</row>
    <row r="118" spans="1:16" s="6" customFormat="1" hidden="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6" s="6" customFormat="1" hidden="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s="6" customFormat="1" hidden="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  <row r="121" spans="1:16" s="6" customFormat="1" hidden="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</row>
    <row r="122" spans="1:16" s="6" customFormat="1" hidden="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</row>
    <row r="123" spans="1:16" s="6" customFormat="1" hidden="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</row>
    <row r="124" spans="1:16" s="6" customFormat="1" hidden="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</row>
    <row r="125" spans="1:16" s="6" customFormat="1" hidden="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</row>
    <row r="126" spans="1:16" s="6" customFormat="1" hidden="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</row>
    <row r="127" spans="1:16" s="6" customFormat="1" hidden="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</row>
    <row r="128" spans="1:16" s="6" customFormat="1" hidden="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</row>
    <row r="129" spans="1:16" s="6" customFormat="1" hidden="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 s="6" customFormat="1" hidden="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</row>
    <row r="131" spans="1:16" s="6" customFormat="1" hidden="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</row>
    <row r="132" spans="1:16" s="6" customFormat="1" hidden="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</row>
    <row r="133" spans="1:16" s="6" customFormat="1" hidden="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</row>
    <row r="134" spans="1:16" s="6" customFormat="1" hidden="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</row>
    <row r="135" spans="1:16" s="6" customFormat="1" hidden="1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</row>
    <row r="136" spans="1:16" s="6" customFormat="1" hidden="1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</row>
    <row r="137" spans="1:16" s="6" customFormat="1" hidden="1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</row>
    <row r="138" spans="1:16" s="6" customFormat="1" hidden="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</row>
    <row r="139" spans="1:16" s="6" customFormat="1" hidden="1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</row>
    <row r="140" spans="1:16" s="6" customFormat="1" hidden="1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</row>
    <row r="141" spans="1:16" s="6" customFormat="1" hidden="1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</row>
    <row r="142" spans="1:16" s="6" customFormat="1" hidden="1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</row>
    <row r="143" spans="1:16" s="6" customFormat="1" hidden="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</row>
    <row r="144" spans="1:16" s="6" customFormat="1" hidden="1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</row>
    <row r="145" spans="1:16" s="6" customFormat="1" hidden="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</row>
    <row r="146" spans="1:16" s="6" customFormat="1" hidden="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</row>
    <row r="147" spans="1:16" s="6" customFormat="1" hidden="1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</row>
    <row r="148" spans="1:16" s="6" customFormat="1" hidden="1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</row>
    <row r="149" spans="1:16" s="6" customFormat="1" hidden="1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</row>
    <row r="150" spans="1:16" s="6" customFormat="1" hidden="1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</row>
    <row r="151" spans="1:16" s="6" customFormat="1" hidden="1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</row>
    <row r="152" spans="1:16" s="6" customFormat="1" hidden="1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</row>
    <row r="153" spans="1:16" s="6" customFormat="1" hidden="1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</row>
    <row r="154" spans="1:16" s="6" customFormat="1" hidden="1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</row>
    <row r="155" spans="1:16" s="6" customFormat="1" hidden="1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</row>
    <row r="156" spans="1:16" s="6" customFormat="1" hidden="1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</row>
    <row r="157" spans="1:16" s="6" customFormat="1" hidden="1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</row>
    <row r="158" spans="1:16" s="6" customFormat="1" hidden="1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</row>
    <row r="159" spans="1:16" s="6" customFormat="1" hidden="1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</row>
    <row r="160" spans="1:16" s="6" customFormat="1" hidden="1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</row>
    <row r="161" spans="1:16" s="6" customFormat="1" hidden="1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</row>
    <row r="162" spans="1:16" s="6" customFormat="1" hidden="1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</row>
    <row r="163" spans="1:16" s="6" customFormat="1" hidden="1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6" customFormat="1" hidden="1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</row>
    <row r="165" spans="1:16" s="6" customFormat="1" hidden="1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</row>
    <row r="166" spans="1:16" s="6" customFormat="1" hidden="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</row>
    <row r="167" spans="1:16" s="6" customFormat="1" hidden="1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</row>
    <row r="168" spans="1:16" s="6" customFormat="1" hidden="1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</row>
    <row r="169" spans="1:16" s="6" customFormat="1" hidden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</row>
    <row r="170" spans="1:16" s="6" customFormat="1" hidden="1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</row>
    <row r="171" spans="1:16" s="6" customFormat="1" hidden="1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</row>
    <row r="172" spans="1:16" s="6" customFormat="1" hidden="1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</row>
    <row r="173" spans="1:16" s="6" customFormat="1" hidden="1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</row>
    <row r="174" spans="1:16" s="6" customFormat="1" hidden="1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</row>
    <row r="175" spans="1:16" s="6" customFormat="1" hidden="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</row>
    <row r="176" spans="1:16" s="6" customFormat="1" hidden="1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</row>
    <row r="177" spans="1:16" s="6" customFormat="1" hidden="1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</row>
    <row r="178" spans="1:16" s="6" customFormat="1" hidden="1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</row>
    <row r="179" spans="1:16" s="6" customFormat="1" hidden="1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</row>
    <row r="180" spans="1:16" s="6" customFormat="1" hidden="1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</row>
    <row r="181" spans="1:16" s="6" customFormat="1" hidden="1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</row>
    <row r="182" spans="1:16" s="6" customFormat="1" hidden="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</row>
    <row r="183" spans="1:16" s="6" customFormat="1" hidden="1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</row>
    <row r="184" spans="1:16" s="6" customFormat="1" hidden="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</row>
    <row r="185" spans="1:16" s="6" customFormat="1" hidden="1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</row>
    <row r="186" spans="1:16" s="6" customFormat="1" hidden="1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</row>
    <row r="187" spans="1:16" s="6" customFormat="1" hidden="1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</row>
    <row r="188" spans="1:16" s="6" customFormat="1" hidden="1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</row>
    <row r="189" spans="1:16" s="6" customFormat="1" hidden="1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</row>
    <row r="190" spans="1:16" s="6" customFormat="1" hidden="1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</row>
    <row r="191" spans="1:16" s="6" customFormat="1" hidden="1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</row>
    <row r="192" spans="1:16" s="6" customFormat="1" hidden="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</row>
    <row r="193" spans="1:16" s="6" customFormat="1" hidden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</row>
    <row r="194" spans="1:16" s="6" customFormat="1" hidden="1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</row>
    <row r="195" spans="1:16" s="6" customFormat="1" hidden="1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</row>
    <row r="196" spans="1:16" s="6" customFormat="1" hidden="1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</row>
    <row r="197" spans="1:16" s="6" customFormat="1" hidden="1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</row>
    <row r="198" spans="1:16" s="6" customFormat="1" hidden="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</row>
    <row r="199" spans="1:16" s="6" customFormat="1" hidden="1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</row>
    <row r="200" spans="1:16" s="6" customFormat="1" hidden="1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</row>
    <row r="201" spans="1:16" s="6" customFormat="1" hidden="1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</row>
    <row r="202" spans="1:16" s="6" customFormat="1" hidden="1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</row>
    <row r="203" spans="1:16" s="6" customFormat="1" hidden="1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</row>
    <row r="204" spans="1:16" s="6" customFormat="1" hidden="1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</row>
    <row r="205" spans="1:16" s="6" customFormat="1" hidden="1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</row>
    <row r="206" spans="1:16" s="6" customFormat="1" hidden="1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</row>
    <row r="207" spans="1:16" s="6" customFormat="1" hidden="1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</row>
    <row r="208" spans="1:16" s="6" customFormat="1" hidden="1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</row>
    <row r="209" spans="1:16" s="6" customFormat="1" hidden="1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</row>
    <row r="210" spans="1:16" s="6" customFormat="1" hidden="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</row>
    <row r="211" spans="1:16" s="6" customFormat="1" hidden="1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</row>
    <row r="212" spans="1:16" s="6" customFormat="1" hidden="1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</row>
    <row r="213" spans="1:16" s="6" customFormat="1" hidden="1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</row>
    <row r="214" spans="1:16" s="6" customFormat="1" hidden="1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</row>
    <row r="215" spans="1:16" s="6" customFormat="1" hidden="1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</row>
    <row r="216" spans="1:16" s="6" customFormat="1" hidden="1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</row>
    <row r="217" spans="1:16" s="6" customFormat="1" hidden="1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 s="6" customFormat="1" hidden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s="6" customFormat="1" hidden="1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</row>
    <row r="220" spans="1:16" s="6" customFormat="1" hidden="1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</row>
    <row r="221" spans="1:16" s="6" customFormat="1" hidden="1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</row>
    <row r="222" spans="1:16" s="6" customFormat="1" hidden="1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</row>
    <row r="223" spans="1:16" s="6" customFormat="1" hidden="1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</row>
    <row r="224" spans="1:16" s="6" customFormat="1" hidden="1" x14ac:dyDescent="0.2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</row>
    <row r="225" spans="1:16" s="6" customFormat="1" hidden="1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</row>
    <row r="226" spans="1:16" s="6" customFormat="1" hidden="1" x14ac:dyDescent="0.2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</row>
    <row r="227" spans="1:16" s="6" customFormat="1" hidden="1" x14ac:dyDescent="0.2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</row>
    <row r="228" spans="1:16" s="6" customFormat="1" hidden="1" x14ac:dyDescent="0.2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</row>
    <row r="229" spans="1:16" s="6" customFormat="1" hidden="1" x14ac:dyDescent="0.2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</row>
    <row r="230" spans="1:16" s="6" customFormat="1" hidden="1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16" s="6" customFormat="1" hidden="1" x14ac:dyDescent="0.2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</row>
    <row r="232" spans="1:16" s="6" customFormat="1" hidden="1" x14ac:dyDescent="0.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</row>
    <row r="233" spans="1:16" s="6" customFormat="1" hidden="1" x14ac:dyDescent="0.2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</row>
    <row r="234" spans="1:16" s="6" customFormat="1" hidden="1" x14ac:dyDescent="0.2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</row>
    <row r="235" spans="1:16" s="6" customFormat="1" hidden="1" x14ac:dyDescent="0.2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</row>
    <row r="236" spans="1:16" s="6" customFormat="1" hidden="1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</row>
    <row r="237" spans="1:16" s="6" customFormat="1" hidden="1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</row>
    <row r="238" spans="1:16" s="6" customFormat="1" hidden="1" x14ac:dyDescent="0.2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s="6" customFormat="1" hidden="1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s="6" customFormat="1" hidden="1" x14ac:dyDescent="0.2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16" s="6" customFormat="1" hidden="1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</row>
    <row r="242" spans="1:16" s="6" customFormat="1" hidden="1" x14ac:dyDescent="0.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</row>
    <row r="243" spans="1:16" s="6" customFormat="1" hidden="1" x14ac:dyDescent="0.2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</row>
    <row r="244" spans="1:16" s="6" customFormat="1" hidden="1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</row>
    <row r="245" spans="1:16" s="6" customFormat="1" hidden="1" x14ac:dyDescent="0.2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</row>
    <row r="246" spans="1:16" s="6" customFormat="1" hidden="1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</row>
    <row r="247" spans="1:16" s="6" customFormat="1" hidden="1" x14ac:dyDescent="0.2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</row>
    <row r="248" spans="1:16" s="6" customFormat="1" hidden="1" x14ac:dyDescent="0.2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</row>
    <row r="249" spans="1:16" s="6" customFormat="1" hidden="1" x14ac:dyDescent="0.2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  <row r="250" spans="1:16" s="6" customFormat="1" hidden="1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</row>
    <row r="251" spans="1:16" s="6" customFormat="1" hidden="1" x14ac:dyDescent="0.2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</row>
    <row r="252" spans="1:16" s="6" customFormat="1" hidden="1" x14ac:dyDescent="0.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</row>
    <row r="253" spans="1:16" s="6" customFormat="1" hidden="1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</row>
    <row r="254" spans="1:16" s="6" customFormat="1" hidden="1" x14ac:dyDescent="0.2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1:16" s="6" customFormat="1" hidden="1" x14ac:dyDescent="0.2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</row>
    <row r="256" spans="1:16" s="6" customFormat="1" hidden="1" x14ac:dyDescent="0.2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</row>
    <row r="257" spans="1:16" s="6" customFormat="1" hidden="1" x14ac:dyDescent="0.2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</row>
    <row r="258" spans="1:16" s="6" customFormat="1" hidden="1" x14ac:dyDescent="0.2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</row>
    <row r="259" spans="1:16" s="6" customFormat="1" hidden="1" x14ac:dyDescent="0.2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</row>
    <row r="260" spans="1:16" s="6" customFormat="1" hidden="1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</row>
    <row r="261" spans="1:16" s="6" customFormat="1" hidden="1" x14ac:dyDescent="0.2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</row>
    <row r="262" spans="1:16" s="6" customFormat="1" hidden="1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</row>
    <row r="263" spans="1:16" s="6" customFormat="1" hidden="1" x14ac:dyDescent="0.2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</row>
    <row r="264" spans="1:16" s="6" customFormat="1" hidden="1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</row>
    <row r="265" spans="1:16" s="6" customFormat="1" hidden="1" x14ac:dyDescent="0.2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</row>
    <row r="266" spans="1:16" s="6" customFormat="1" hidden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</row>
    <row r="267" spans="1:16" s="6" customFormat="1" hidden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</row>
    <row r="268" spans="1:16" s="6" customFormat="1" hidden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</row>
    <row r="269" spans="1:16" s="6" customFormat="1" hidden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</row>
    <row r="270" spans="1:16" s="6" customFormat="1" hidden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</row>
    <row r="271" spans="1:16" s="6" customFormat="1" hidden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</row>
    <row r="272" spans="1:16" s="6" customFormat="1" hidden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</row>
    <row r="273" spans="1:16" s="6" customFormat="1" hidden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</row>
    <row r="274" spans="1:16" s="6" customFormat="1" hidden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</row>
    <row r="275" spans="1:16" s="6" customFormat="1" hidden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</row>
    <row r="276" spans="1:16" s="6" customFormat="1" hidden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</row>
    <row r="277" spans="1:16" s="6" customFormat="1" hidden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</row>
    <row r="278" spans="1:16" s="6" customFormat="1" hidden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</row>
    <row r="279" spans="1:16" s="6" customFormat="1" hidden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</row>
    <row r="280" spans="1:16" s="6" customFormat="1" hidden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</row>
    <row r="281" spans="1:16" s="6" customFormat="1" hidden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</row>
    <row r="282" spans="1:16" s="6" customFormat="1" hidden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</row>
    <row r="283" spans="1:16" s="6" customFormat="1" hidden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</row>
    <row r="284" spans="1:16" s="6" customFormat="1" hidden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</row>
    <row r="285" spans="1:16" s="6" customFormat="1" hidden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</row>
    <row r="286" spans="1:16" s="6" customFormat="1" hidden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</row>
    <row r="287" spans="1:16" s="6" customFormat="1" hidden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</row>
    <row r="288" spans="1:16" s="6" customFormat="1" hidden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</row>
    <row r="289" spans="1:16" s="6" customFormat="1" hidden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</row>
    <row r="290" spans="1:16" s="6" customFormat="1" hidden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</row>
    <row r="291" spans="1:16" s="6" customFormat="1" hidden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</row>
    <row r="292" spans="1:16" s="6" customFormat="1" hidden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</row>
    <row r="293" spans="1:16" s="6" customFormat="1" hidden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</row>
    <row r="294" spans="1:16" s="6" customFormat="1" hidden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</row>
    <row r="295" spans="1:16" s="6" customFormat="1" hidden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</row>
    <row r="296" spans="1:16" s="6" customFormat="1" hidden="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</row>
    <row r="297" spans="1:16" s="6" customFormat="1" hidden="1" x14ac:dyDescent="0.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</row>
    <row r="298" spans="1:16" s="6" customFormat="1" hidden="1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</row>
    <row r="299" spans="1:16" s="6" customFormat="1" hidden="1" x14ac:dyDescent="0.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</row>
    <row r="300" spans="1:16" s="6" customFormat="1" hidden="1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</row>
    <row r="301" spans="1:16" s="6" customFormat="1" hidden="1" x14ac:dyDescent="0.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</row>
    <row r="302" spans="1:16" s="6" customFormat="1" hidden="1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</row>
    <row r="303" spans="1:16" s="6" customFormat="1" hidden="1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</row>
    <row r="304" spans="1:16" s="6" customFormat="1" hidden="1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</row>
    <row r="305" spans="1:16" s="6" customFormat="1" hidden="1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</row>
    <row r="306" spans="1:16" s="6" customFormat="1" hidden="1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</row>
    <row r="307" spans="1:16" s="6" customFormat="1" hidden="1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</row>
    <row r="308" spans="1:16" s="6" customFormat="1" hidden="1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</row>
    <row r="309" spans="1:16" s="6" customFormat="1" hidden="1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</row>
    <row r="310" spans="1:16" s="6" customFormat="1" hidden="1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</row>
    <row r="311" spans="1:16" s="6" customFormat="1" hidden="1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</row>
    <row r="312" spans="1:16" s="6" customFormat="1" hidden="1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</row>
    <row r="313" spans="1:16" s="6" customFormat="1" hidden="1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</row>
    <row r="314" spans="1:16" s="6" customFormat="1" hidden="1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</row>
    <row r="315" spans="1:16" s="6" customFormat="1" hidden="1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</row>
    <row r="316" spans="1:16" s="6" customFormat="1" hidden="1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</row>
    <row r="317" spans="1:16" s="6" customFormat="1" hidden="1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</row>
    <row r="318" spans="1:16" s="6" customFormat="1" hidden="1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</row>
    <row r="319" spans="1:16" s="6" customFormat="1" hidden="1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</row>
    <row r="320" spans="1:16" s="6" customFormat="1" hidden="1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</row>
    <row r="321" spans="1:16" s="6" customFormat="1" hidden="1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</row>
    <row r="322" spans="1:16" s="6" customFormat="1" hidden="1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</row>
    <row r="323" spans="1:16" s="6" customFormat="1" hidden="1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</row>
    <row r="324" spans="1:16" s="6" customFormat="1" hidden="1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</row>
    <row r="325" spans="1:16" s="6" customFormat="1" hidden="1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</row>
    <row r="326" spans="1:16" s="6" customFormat="1" hidden="1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</row>
    <row r="327" spans="1:16" s="6" customFormat="1" hidden="1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</row>
    <row r="328" spans="1:16" s="6" customFormat="1" hidden="1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</row>
    <row r="329" spans="1:16" s="6" customFormat="1" hidden="1" x14ac:dyDescent="0.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</row>
    <row r="330" spans="1:16" s="6" customFormat="1" hidden="1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</row>
    <row r="331" spans="1:16" s="6" customFormat="1" hidden="1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</row>
    <row r="332" spans="1:16" s="6" customFormat="1" hidden="1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</row>
    <row r="333" spans="1:16" s="6" customFormat="1" hidden="1" x14ac:dyDescent="0.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</row>
    <row r="334" spans="1:16" s="6" customFormat="1" hidden="1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</row>
    <row r="335" spans="1:16" s="6" customFormat="1" hidden="1" x14ac:dyDescent="0.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</row>
    <row r="336" spans="1:16" s="6" customFormat="1" hidden="1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</row>
    <row r="337" spans="1:16" s="6" customFormat="1" hidden="1" x14ac:dyDescent="0.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</row>
    <row r="338" spans="1:16" s="6" customFormat="1" hidden="1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</row>
    <row r="339" spans="1:16" s="6" customFormat="1" hidden="1" x14ac:dyDescent="0.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</row>
    <row r="340" spans="1:16" s="6" customFormat="1" hidden="1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</row>
    <row r="341" spans="1:16" s="6" customFormat="1" hidden="1" x14ac:dyDescent="0.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</row>
    <row r="342" spans="1:16" s="6" customFormat="1" hidden="1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</row>
    <row r="343" spans="1:16" s="6" customFormat="1" hidden="1" x14ac:dyDescent="0.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</row>
    <row r="344" spans="1:16" s="6" customFormat="1" hidden="1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</row>
    <row r="345" spans="1:16" s="6" customFormat="1" hidden="1" x14ac:dyDescent="0.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</row>
    <row r="346" spans="1:16" s="6" customFormat="1" hidden="1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</row>
    <row r="347" spans="1:16" s="6" customFormat="1" hidden="1" x14ac:dyDescent="0.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</row>
    <row r="348" spans="1:16" s="6" customFormat="1" hidden="1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</row>
    <row r="349" spans="1:16" s="6" customFormat="1" hidden="1" x14ac:dyDescent="0.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</row>
    <row r="350" spans="1:16" s="6" customFormat="1" hidden="1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</row>
    <row r="351" spans="1:16" s="6" customFormat="1" hidden="1" x14ac:dyDescent="0.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</row>
    <row r="352" spans="1:16" s="6" customFormat="1" hidden="1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</row>
    <row r="353" spans="1:16" s="6" customFormat="1" hidden="1" x14ac:dyDescent="0.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</row>
    <row r="354" spans="1:16" s="6" customFormat="1" hidden="1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</row>
    <row r="355" spans="1:16" s="6" customFormat="1" hidden="1" x14ac:dyDescent="0.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</row>
    <row r="356" spans="1:16" s="6" customFormat="1" hidden="1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</row>
    <row r="357" spans="1:16" s="6" customFormat="1" hidden="1" x14ac:dyDescent="0.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</row>
    <row r="358" spans="1:16" s="6" customFormat="1" hidden="1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</row>
    <row r="359" spans="1:16" s="6" customFormat="1" hidden="1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</row>
    <row r="360" spans="1:16" s="6" customFormat="1" hidden="1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</row>
    <row r="361" spans="1:16" s="6" customFormat="1" hidden="1" x14ac:dyDescent="0.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</row>
    <row r="362" spans="1:16" s="6" customFormat="1" hidden="1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</row>
    <row r="363" spans="1:16" s="6" customFormat="1" hidden="1" x14ac:dyDescent="0.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</row>
    <row r="364" spans="1:16" s="6" customFormat="1" hidden="1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  <row r="365" spans="1:16" s="6" customFormat="1" hidden="1" x14ac:dyDescent="0.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</row>
    <row r="366" spans="1:16" s="6" customFormat="1" hidden="1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</row>
    <row r="367" spans="1:16" s="6" customFormat="1" hidden="1" x14ac:dyDescent="0.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</row>
    <row r="368" spans="1:16" s="6" customFormat="1" hidden="1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</row>
    <row r="369" spans="1:16" s="6" customFormat="1" hidden="1" x14ac:dyDescent="0.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</row>
    <row r="370" spans="1:16" s="6" customFormat="1" hidden="1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</row>
    <row r="371" spans="1:16" s="6" customFormat="1" hidden="1" x14ac:dyDescent="0.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</row>
    <row r="372" spans="1:16" s="6" customFormat="1" hidden="1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</row>
    <row r="373" spans="1:16" s="6" customFormat="1" hidden="1" x14ac:dyDescent="0.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</row>
    <row r="374" spans="1:16" s="6" customFormat="1" hidden="1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</row>
    <row r="375" spans="1:16" s="6" customFormat="1" hidden="1" x14ac:dyDescent="0.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</row>
    <row r="376" spans="1:16" s="6" customFormat="1" hidden="1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</row>
    <row r="377" spans="1:16" s="6" customFormat="1" hidden="1" x14ac:dyDescent="0.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</row>
    <row r="378" spans="1:16" s="6" customFormat="1" hidden="1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</row>
    <row r="379" spans="1:16" s="6" customFormat="1" hidden="1" x14ac:dyDescent="0.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</row>
    <row r="380" spans="1:16" s="6" customFormat="1" hidden="1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</row>
    <row r="381" spans="1:16" s="6" customFormat="1" hidden="1" x14ac:dyDescent="0.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</row>
    <row r="382" spans="1:16" s="6" customFormat="1" hidden="1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</row>
    <row r="383" spans="1:16" s="6" customFormat="1" hidden="1" x14ac:dyDescent="0.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</row>
    <row r="384" spans="1:16" s="6" customFormat="1" hidden="1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</row>
    <row r="385" spans="1:16" s="6" customFormat="1" hidden="1" x14ac:dyDescent="0.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</row>
    <row r="386" spans="1:16" s="6" customFormat="1" hidden="1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</row>
    <row r="387" spans="1:16" s="6" customFormat="1" hidden="1" x14ac:dyDescent="0.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</row>
    <row r="388" spans="1:16" s="6" customFormat="1" hidden="1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</row>
    <row r="389" spans="1:16" s="6" customFormat="1" hidden="1" x14ac:dyDescent="0.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</row>
    <row r="390" spans="1:16" s="6" customFormat="1" hidden="1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</row>
    <row r="391" spans="1:16" s="6" customFormat="1" hidden="1" x14ac:dyDescent="0.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</row>
    <row r="392" spans="1:16" s="6" customFormat="1" hidden="1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</row>
    <row r="393" spans="1:16" s="6" customFormat="1" hidden="1" x14ac:dyDescent="0.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</row>
    <row r="394" spans="1:16" s="6" customFormat="1" hidden="1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</row>
    <row r="395" spans="1:16" s="6" customFormat="1" hidden="1" x14ac:dyDescent="0.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</row>
    <row r="396" spans="1:16" s="6" customFormat="1" hidden="1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</row>
    <row r="397" spans="1:16" s="6" customFormat="1" hidden="1" x14ac:dyDescent="0.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</row>
    <row r="398" spans="1:16" s="6" customFormat="1" hidden="1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</row>
    <row r="399" spans="1:16" s="6" customFormat="1" hidden="1" x14ac:dyDescent="0.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</row>
    <row r="400" spans="1:16" s="6" customFormat="1" hidden="1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</row>
    <row r="401" spans="1:16" s="6" customFormat="1" hidden="1" x14ac:dyDescent="0.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</row>
    <row r="402" spans="1:16" s="6" customFormat="1" hidden="1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</row>
    <row r="403" spans="1:16" s="6" customFormat="1" hidden="1" x14ac:dyDescent="0.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</row>
    <row r="404" spans="1:16" s="6" customFormat="1" hidden="1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</row>
    <row r="405" spans="1:16" s="6" customFormat="1" hidden="1" x14ac:dyDescent="0.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</row>
    <row r="406" spans="1:16" s="6" customFormat="1" hidden="1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</row>
    <row r="407" spans="1:16" s="6" customFormat="1" hidden="1" x14ac:dyDescent="0.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</row>
    <row r="408" spans="1:16" s="6" customFormat="1" hidden="1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</row>
    <row r="409" spans="1:16" s="6" customFormat="1" hidden="1" x14ac:dyDescent="0.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</row>
    <row r="410" spans="1:16" s="6" customFormat="1" hidden="1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</row>
    <row r="411" spans="1:16" s="6" customFormat="1" hidden="1" x14ac:dyDescent="0.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</row>
    <row r="412" spans="1:16" s="6" customFormat="1" hidden="1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</row>
    <row r="413" spans="1:16" s="6" customFormat="1" hidden="1" x14ac:dyDescent="0.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</row>
    <row r="414" spans="1:16" s="6" customFormat="1" hidden="1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</row>
    <row r="415" spans="1:16" s="6" customFormat="1" hidden="1" x14ac:dyDescent="0.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</row>
    <row r="416" spans="1:16" s="6" customFormat="1" hidden="1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1:16" s="6" customFormat="1" hidden="1" x14ac:dyDescent="0.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</row>
    <row r="418" spans="1:16" s="6" customFormat="1" hidden="1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</row>
    <row r="419" spans="1:16" s="6" customFormat="1" hidden="1" x14ac:dyDescent="0.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</row>
    <row r="420" spans="1:16" s="6" customFormat="1" hidden="1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</row>
    <row r="421" spans="1:16" s="6" customFormat="1" hidden="1" x14ac:dyDescent="0.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</row>
    <row r="422" spans="1:16" s="6" customFormat="1" hidden="1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</row>
    <row r="423" spans="1:16" s="6" customFormat="1" hidden="1" x14ac:dyDescent="0.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</row>
    <row r="424" spans="1:16" s="6" customFormat="1" hidden="1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</row>
    <row r="425" spans="1:16" s="6" customFormat="1" hidden="1" x14ac:dyDescent="0.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</row>
    <row r="426" spans="1:16" s="6" customFormat="1" hidden="1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</row>
    <row r="427" spans="1:16" s="6" customFormat="1" hidden="1" x14ac:dyDescent="0.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</row>
    <row r="428" spans="1:16" s="6" customFormat="1" hidden="1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</row>
    <row r="429" spans="1:16" s="6" customFormat="1" hidden="1" x14ac:dyDescent="0.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</row>
    <row r="430" spans="1:16" s="6" customFormat="1" hidden="1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</row>
    <row r="431" spans="1:16" s="6" customFormat="1" hidden="1" x14ac:dyDescent="0.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</row>
    <row r="432" spans="1:16" s="6" customFormat="1" hidden="1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</row>
    <row r="433" spans="1:16" s="6" customFormat="1" hidden="1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</row>
    <row r="434" spans="1:16" s="6" customFormat="1" hidden="1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</row>
    <row r="435" spans="1:16" s="6" customFormat="1" hidden="1" x14ac:dyDescent="0.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</row>
    <row r="436" spans="1:16" s="6" customFormat="1" hidden="1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</row>
    <row r="437" spans="1:16" s="6" customFormat="1" hidden="1" x14ac:dyDescent="0.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</row>
    <row r="438" spans="1:16" s="6" customFormat="1" hidden="1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</row>
    <row r="439" spans="1:16" s="6" customFormat="1" hidden="1" x14ac:dyDescent="0.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</row>
    <row r="440" spans="1:16" s="6" customFormat="1" hidden="1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</row>
    <row r="441" spans="1:16" s="6" customFormat="1" hidden="1" x14ac:dyDescent="0.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</row>
    <row r="442" spans="1:16" s="6" customFormat="1" hidden="1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</row>
    <row r="443" spans="1:16" s="6" customFormat="1" hidden="1" x14ac:dyDescent="0.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</row>
    <row r="444" spans="1:16" s="6" customFormat="1" hidden="1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</row>
    <row r="445" spans="1:16" s="6" customFormat="1" hidden="1" x14ac:dyDescent="0.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</row>
    <row r="446" spans="1:16" s="6" customFormat="1" hidden="1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</row>
    <row r="447" spans="1:16" s="6" customFormat="1" hidden="1" x14ac:dyDescent="0.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</row>
    <row r="448" spans="1:16" s="6" customFormat="1" hidden="1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</row>
    <row r="449" spans="1:16" s="6" customFormat="1" hidden="1" x14ac:dyDescent="0.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</row>
    <row r="450" spans="1:16" s="6" customFormat="1" hidden="1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</row>
    <row r="451" spans="1:16" s="6" customFormat="1" hidden="1" x14ac:dyDescent="0.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</row>
    <row r="452" spans="1:16" s="6" customFormat="1" hidden="1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</row>
    <row r="453" spans="1:16" s="6" customFormat="1" hidden="1" x14ac:dyDescent="0.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</row>
    <row r="454" spans="1:16" s="6" customFormat="1" hidden="1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</row>
    <row r="455" spans="1:16" s="6" customFormat="1" hidden="1" x14ac:dyDescent="0.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</row>
    <row r="456" spans="1:16" s="6" customFormat="1" hidden="1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</row>
    <row r="457" spans="1:16" s="6" customFormat="1" hidden="1" x14ac:dyDescent="0.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</row>
    <row r="458" spans="1:16" s="6" customFormat="1" hidden="1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</row>
    <row r="459" spans="1:16" s="6" customFormat="1" hidden="1" x14ac:dyDescent="0.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</row>
    <row r="460" spans="1:16" s="6" customFormat="1" hidden="1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</row>
    <row r="461" spans="1:16" s="6" customFormat="1" hidden="1" x14ac:dyDescent="0.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</row>
    <row r="462" spans="1:16" s="6" customFormat="1" hidden="1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</row>
    <row r="463" spans="1:16" s="6" customFormat="1" hidden="1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</row>
    <row r="464" spans="1:16" s="6" customFormat="1" hidden="1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</row>
    <row r="465" spans="1:16" s="6" customFormat="1" hidden="1" x14ac:dyDescent="0.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</row>
    <row r="466" spans="1:16" s="6" customFormat="1" hidden="1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</row>
    <row r="467" spans="1:16" s="6" customFormat="1" hidden="1" x14ac:dyDescent="0.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</row>
    <row r="468" spans="1:16" s="6" customFormat="1" hidden="1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</row>
    <row r="469" spans="1:16" s="6" customFormat="1" hidden="1" x14ac:dyDescent="0.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</row>
    <row r="470" spans="1:16" s="6" customFormat="1" hidden="1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</row>
    <row r="471" spans="1:16" s="6" customFormat="1" hidden="1" x14ac:dyDescent="0.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</row>
    <row r="472" spans="1:16" s="6" customFormat="1" hidden="1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</row>
    <row r="473" spans="1:16" s="6" customFormat="1" hidden="1" x14ac:dyDescent="0.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</row>
    <row r="474" spans="1:16" s="6" customFormat="1" hidden="1" x14ac:dyDescent="0.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</row>
    <row r="475" spans="1:16" s="6" customFormat="1" hidden="1" x14ac:dyDescent="0.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</row>
    <row r="476" spans="1:16" s="6" customFormat="1" hidden="1" x14ac:dyDescent="0.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</row>
    <row r="477" spans="1:16" s="6" customFormat="1" hidden="1" x14ac:dyDescent="0.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</row>
    <row r="478" spans="1:16" s="6" customFormat="1" hidden="1" x14ac:dyDescent="0.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</row>
    <row r="479" spans="1:16" s="6" customFormat="1" hidden="1" x14ac:dyDescent="0.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</row>
    <row r="480" spans="1:16" s="6" customFormat="1" hidden="1" x14ac:dyDescent="0.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</row>
    <row r="481" spans="1:16" s="6" customFormat="1" hidden="1" x14ac:dyDescent="0.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</row>
    <row r="482" spans="1:16" s="6" customFormat="1" hidden="1" x14ac:dyDescent="0.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</row>
    <row r="483" spans="1:16" s="6" customFormat="1" hidden="1" x14ac:dyDescent="0.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</row>
    <row r="484" spans="1:16" s="6" customFormat="1" hidden="1" x14ac:dyDescent="0.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</row>
    <row r="485" spans="1:16" s="6" customFormat="1" hidden="1" x14ac:dyDescent="0.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</row>
    <row r="486" spans="1:16" s="6" customFormat="1" hidden="1" x14ac:dyDescent="0.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</row>
    <row r="487" spans="1:16" s="6" customFormat="1" hidden="1" x14ac:dyDescent="0.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</row>
    <row r="488" spans="1:16" s="6" customFormat="1" hidden="1" x14ac:dyDescent="0.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</row>
    <row r="489" spans="1:16" s="6" customFormat="1" hidden="1" x14ac:dyDescent="0.2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</row>
    <row r="490" spans="1:16" s="6" customFormat="1" hidden="1" x14ac:dyDescent="0.2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</row>
    <row r="491" spans="1:16" s="6" customFormat="1" hidden="1" x14ac:dyDescent="0.2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</row>
    <row r="492" spans="1:16" s="6" customFormat="1" hidden="1" x14ac:dyDescent="0.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</row>
    <row r="493" spans="1:16" s="6" customFormat="1" hidden="1" x14ac:dyDescent="0.2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</row>
    <row r="494" spans="1:16" s="6" customFormat="1" hidden="1" x14ac:dyDescent="0.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</row>
    <row r="495" spans="1:16" s="6" customFormat="1" hidden="1" x14ac:dyDescent="0.2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</row>
    <row r="496" spans="1:16" s="6" customFormat="1" hidden="1" x14ac:dyDescent="0.2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</row>
    <row r="497" spans="1:16" s="6" customFormat="1" hidden="1" x14ac:dyDescent="0.2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</row>
    <row r="498" spans="1:16" s="6" customFormat="1" hidden="1" x14ac:dyDescent="0.2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</row>
    <row r="499" spans="1:16" s="6" customFormat="1" hidden="1" x14ac:dyDescent="0.2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</row>
    <row r="500" spans="1:16" s="6" customFormat="1" hidden="1" x14ac:dyDescent="0.2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</row>
    <row r="501" spans="1:16" s="6" customFormat="1" hidden="1" x14ac:dyDescent="0.2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</row>
    <row r="502" spans="1:16" s="6" customFormat="1" hidden="1" x14ac:dyDescent="0.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</row>
    <row r="503" spans="1:16" s="6" customFormat="1" hidden="1" x14ac:dyDescent="0.2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</row>
    <row r="504" spans="1:16" s="6" customFormat="1" hidden="1" x14ac:dyDescent="0.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</row>
    <row r="505" spans="1:16" s="6" customFormat="1" hidden="1" x14ac:dyDescent="0.2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</row>
    <row r="506" spans="1:16" s="6" customFormat="1" hidden="1" x14ac:dyDescent="0.2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</row>
    <row r="507" spans="1:16" s="6" customFormat="1" hidden="1" x14ac:dyDescent="0.2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</row>
    <row r="508" spans="1:16" s="6" customFormat="1" hidden="1" x14ac:dyDescent="0.2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</row>
    <row r="509" spans="1:16" s="6" customFormat="1" hidden="1" x14ac:dyDescent="0.2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</row>
    <row r="510" spans="1:16" s="6" customFormat="1" hidden="1" x14ac:dyDescent="0.2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</row>
    <row r="511" spans="1:16" s="6" customFormat="1" hidden="1" x14ac:dyDescent="0.2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</row>
    <row r="512" spans="1:16" s="6" customFormat="1" hidden="1" x14ac:dyDescent="0.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</row>
    <row r="513" spans="1:16" s="6" customFormat="1" hidden="1" x14ac:dyDescent="0.2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</row>
    <row r="514" spans="1:16" s="6" customFormat="1" hidden="1" x14ac:dyDescent="0.2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</row>
    <row r="515" spans="1:16" s="6" customFormat="1" hidden="1" x14ac:dyDescent="0.2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</row>
    <row r="516" spans="1:16" s="6" customFormat="1" hidden="1" x14ac:dyDescent="0.2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</row>
    <row r="517" spans="1:16" s="6" customFormat="1" hidden="1" x14ac:dyDescent="0.2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</row>
    <row r="518" spans="1:16" s="6" customFormat="1" hidden="1" x14ac:dyDescent="0.2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</row>
    <row r="519" spans="1:16" s="6" customFormat="1" hidden="1" x14ac:dyDescent="0.2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</row>
    <row r="520" spans="1:16" s="6" customFormat="1" hidden="1" x14ac:dyDescent="0.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</row>
    <row r="521" spans="1:16" s="6" customFormat="1" hidden="1" x14ac:dyDescent="0.2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</row>
    <row r="522" spans="1:16" s="6" customFormat="1" hidden="1" x14ac:dyDescent="0.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</row>
    <row r="523" spans="1:16" s="6" customFormat="1" hidden="1" x14ac:dyDescent="0.2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</row>
    <row r="524" spans="1:16" s="6" customFormat="1" hidden="1" x14ac:dyDescent="0.2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</row>
    <row r="525" spans="1:16" s="6" customFormat="1" hidden="1" x14ac:dyDescent="0.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</row>
    <row r="526" spans="1:16" s="6" customFormat="1" hidden="1" x14ac:dyDescent="0.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</row>
    <row r="527" spans="1:16" s="6" customFormat="1" hidden="1" x14ac:dyDescent="0.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</row>
    <row r="528" spans="1:16" s="6" customFormat="1" hidden="1" x14ac:dyDescent="0.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</row>
    <row r="529" spans="1:16" s="6" customFormat="1" hidden="1" x14ac:dyDescent="0.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</row>
    <row r="530" spans="1:16" s="6" customFormat="1" hidden="1" x14ac:dyDescent="0.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</row>
    <row r="531" spans="1:16" s="6" customFormat="1" hidden="1" x14ac:dyDescent="0.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</row>
    <row r="532" spans="1:16" s="6" customFormat="1" hidden="1" x14ac:dyDescent="0.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</row>
    <row r="533" spans="1:16" s="6" customFormat="1" hidden="1" x14ac:dyDescent="0.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</row>
    <row r="534" spans="1:16" s="6" customFormat="1" hidden="1" x14ac:dyDescent="0.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</row>
    <row r="535" spans="1:16" s="6" customFormat="1" hidden="1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</row>
    <row r="536" spans="1:16" s="6" customFormat="1" hidden="1" x14ac:dyDescent="0.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</row>
    <row r="537" spans="1:16" s="6" customFormat="1" hidden="1" x14ac:dyDescent="0.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</row>
    <row r="538" spans="1:16" s="6" customFormat="1" hidden="1" x14ac:dyDescent="0.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</row>
    <row r="539" spans="1:16" s="6" customFormat="1" hidden="1" x14ac:dyDescent="0.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</row>
    <row r="540" spans="1:16" s="6" customFormat="1" hidden="1" x14ac:dyDescent="0.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</row>
    <row r="541" spans="1:16" s="6" customFormat="1" hidden="1" x14ac:dyDescent="0.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</row>
    <row r="542" spans="1:16" s="6" customFormat="1" hidden="1" x14ac:dyDescent="0.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</row>
    <row r="543" spans="1:16" s="6" customFormat="1" hidden="1" x14ac:dyDescent="0.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</row>
    <row r="544" spans="1:16" s="6" customFormat="1" hidden="1" x14ac:dyDescent="0.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</row>
    <row r="545" spans="1:16" s="6" customFormat="1" hidden="1" x14ac:dyDescent="0.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</row>
    <row r="546" spans="1:16" s="6" customFormat="1" hidden="1" x14ac:dyDescent="0.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</row>
    <row r="547" spans="1:16" s="6" customFormat="1" hidden="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 s="6" customFormat="1" hidden="1" x14ac:dyDescent="0.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</row>
    <row r="549" spans="1:16" s="6" customFormat="1" hidden="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</row>
    <row r="550" spans="1:16" s="6" customFormat="1" hidden="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</row>
    <row r="551" spans="1:16" s="6" customFormat="1" hidden="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</row>
    <row r="552" spans="1:16" s="6" customFormat="1" hidden="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</row>
    <row r="553" spans="1:16" s="6" customFormat="1" hidden="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</row>
    <row r="554" spans="1:16" s="6" customFormat="1" hidden="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</row>
    <row r="555" spans="1:16" s="6" customFormat="1" hidden="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</row>
    <row r="556" spans="1:16" s="6" customFormat="1" hidden="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</row>
    <row r="557" spans="1:16" s="6" customFormat="1" hidden="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</row>
    <row r="558" spans="1:16" s="6" customFormat="1" hidden="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</row>
    <row r="559" spans="1:16" s="6" customFormat="1" hidden="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</row>
    <row r="560" spans="1:16" s="6" customFormat="1" hidden="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</row>
    <row r="561" spans="1:16" s="6" customFormat="1" hidden="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</row>
    <row r="562" spans="1:16" s="6" customFormat="1" hidden="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</row>
    <row r="563" spans="1:16" s="6" customFormat="1" hidden="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</row>
    <row r="564" spans="1:16" s="6" customFormat="1" hidden="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</row>
    <row r="565" spans="1:16" s="6" customFormat="1" hidden="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</row>
    <row r="566" spans="1:16" s="6" customFormat="1" hidden="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</row>
    <row r="567" spans="1:16" s="6" customFormat="1" hidden="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</row>
    <row r="568" spans="1:16" s="6" customFormat="1" hidden="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</row>
    <row r="569" spans="1:16" s="6" customFormat="1" hidden="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</row>
    <row r="570" spans="1:16" s="6" customFormat="1" hidden="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71" spans="1:16" s="6" customFormat="1" hidden="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</row>
    <row r="572" spans="1:16" s="6" customFormat="1" hidden="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</row>
    <row r="573" spans="1:16" s="6" customFormat="1" hidden="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</row>
    <row r="574" spans="1:16" s="6" customFormat="1" hidden="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</row>
    <row r="575" spans="1:16" s="6" customFormat="1" hidden="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</row>
    <row r="576" spans="1:16" s="6" customFormat="1" hidden="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</row>
    <row r="577" spans="1:16" s="6" customFormat="1" hidden="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</row>
    <row r="578" spans="1:16" s="6" customFormat="1" hidden="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</row>
    <row r="579" spans="1:16" s="6" customFormat="1" hidden="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</row>
    <row r="580" spans="1:16" s="6" customFormat="1" hidden="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</row>
    <row r="581" spans="1:16" s="6" customFormat="1" hidden="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 s="6" customFormat="1" hidden="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</row>
    <row r="583" spans="1:16" s="6" customFormat="1" hidden="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</row>
    <row r="584" spans="1:16" s="6" customFormat="1" hidden="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</row>
    <row r="585" spans="1:16" s="6" customFormat="1" hidden="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</row>
    <row r="586" spans="1:16" s="6" customFormat="1" hidden="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</row>
    <row r="587" spans="1:16" s="6" customFormat="1" hidden="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</row>
    <row r="588" spans="1:16" s="6" customFormat="1" hidden="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</row>
    <row r="589" spans="1:16" s="6" customFormat="1" hidden="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</row>
    <row r="590" spans="1:16" s="6" customFormat="1" hidden="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</row>
    <row r="591" spans="1:16" s="6" customFormat="1" hidden="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</row>
    <row r="592" spans="1:16" s="6" customFormat="1" hidden="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</row>
    <row r="593" spans="1:16" s="6" customFormat="1" hidden="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</row>
    <row r="594" spans="1:16" s="6" customFormat="1" hidden="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</row>
    <row r="595" spans="1:16" s="6" customFormat="1" hidden="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</row>
    <row r="596" spans="1:16" s="6" customFormat="1" hidden="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</row>
    <row r="597" spans="1:16" s="6" customFormat="1" hidden="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</row>
    <row r="598" spans="1:16" s="6" customFormat="1" hidden="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</row>
    <row r="599" spans="1:16" s="6" customFormat="1" hidden="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</row>
    <row r="600" spans="1:16" s="6" customFormat="1" hidden="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</row>
    <row r="601" spans="1:16" s="6" customFormat="1" hidden="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</row>
    <row r="602" spans="1:16" s="6" customFormat="1" hidden="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</row>
    <row r="603" spans="1:16" s="6" customFormat="1" hidden="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</row>
    <row r="604" spans="1:16" s="6" customFormat="1" hidden="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</row>
    <row r="605" spans="1:16" s="6" customFormat="1" hidden="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</row>
    <row r="606" spans="1:16" s="6" customFormat="1" hidden="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</row>
    <row r="607" spans="1:16" s="6" customFormat="1" hidden="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</row>
    <row r="608" spans="1:16" s="6" customFormat="1" hidden="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</row>
    <row r="609" spans="1:16" s="6" customFormat="1" hidden="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</row>
    <row r="610" spans="1:16" s="6" customFormat="1" hidden="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</row>
    <row r="611" spans="1:16" s="6" customFormat="1" hidden="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</row>
    <row r="612" spans="1:16" s="6" customFormat="1" hidden="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</row>
    <row r="613" spans="1:16" s="6" customFormat="1" hidden="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</row>
    <row r="614" spans="1:16" s="6" customFormat="1" hidden="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</row>
    <row r="615" spans="1:16" s="6" customFormat="1" hidden="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</row>
    <row r="616" spans="1:16" s="6" customFormat="1" hidden="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</row>
    <row r="617" spans="1:16" s="6" customFormat="1" hidden="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</row>
    <row r="618" spans="1:16" s="6" customFormat="1" hidden="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</row>
    <row r="619" spans="1:16" s="6" customFormat="1" hidden="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</row>
    <row r="620" spans="1:16" s="6" customFormat="1" hidden="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</row>
    <row r="621" spans="1:16" s="6" customFormat="1" hidden="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</row>
    <row r="622" spans="1:16" s="6" customFormat="1" hidden="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</row>
    <row r="623" spans="1:16" s="6" customFormat="1" hidden="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</row>
    <row r="624" spans="1:16" s="6" customFormat="1" hidden="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</row>
    <row r="625" spans="1:16" s="6" customFormat="1" hidden="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</row>
    <row r="626" spans="1:16" s="6" customFormat="1" hidden="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</row>
    <row r="627" spans="1:16" s="6" customFormat="1" hidden="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</row>
    <row r="628" spans="1:16" s="6" customFormat="1" hidden="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</row>
    <row r="629" spans="1:16" s="6" customFormat="1" hidden="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</row>
    <row r="630" spans="1:16" s="6" customFormat="1" hidden="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</row>
    <row r="631" spans="1:16" s="6" customFormat="1" hidden="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</row>
    <row r="632" spans="1:16" s="6" customFormat="1" hidden="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</row>
    <row r="633" spans="1:16" s="6" customFormat="1" hidden="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</row>
    <row r="634" spans="1:16" s="6" customFormat="1" hidden="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</row>
    <row r="635" spans="1:16" s="6" customFormat="1" hidden="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</row>
    <row r="636" spans="1:16" s="6" customFormat="1" hidden="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</row>
    <row r="637" spans="1:16" s="6" customFormat="1" hidden="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</row>
    <row r="638" spans="1:16" s="6" customFormat="1" hidden="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</row>
    <row r="639" spans="1:16" s="6" customFormat="1" hidden="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</row>
    <row r="640" spans="1:16" s="6" customFormat="1" hidden="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</row>
    <row r="641" spans="1:16" s="6" customFormat="1" hidden="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</row>
    <row r="642" spans="1:16" s="6" customFormat="1" hidden="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</row>
    <row r="643" spans="1:16" s="6" customFormat="1" hidden="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</row>
    <row r="644" spans="1:16" s="6" customFormat="1" hidden="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</row>
    <row r="645" spans="1:16" s="6" customFormat="1" hidden="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</row>
    <row r="646" spans="1:16" s="6" customFormat="1" hidden="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</row>
    <row r="647" spans="1:16" s="6" customFormat="1" hidden="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</row>
    <row r="648" spans="1:16" s="6" customFormat="1" hidden="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</row>
    <row r="649" spans="1:16" s="6" customFormat="1" hidden="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</row>
    <row r="650" spans="1:16" s="6" customFormat="1" hidden="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</row>
    <row r="651" spans="1:16" s="6" customFormat="1" hidden="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</row>
    <row r="652" spans="1:16" s="6" customFormat="1" hidden="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</row>
    <row r="653" spans="1:16" s="6" customFormat="1" hidden="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</row>
    <row r="654" spans="1:16" s="6" customFormat="1" hidden="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</row>
    <row r="655" spans="1:16" s="6" customFormat="1" hidden="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</row>
    <row r="656" spans="1:16" s="6" customFormat="1" hidden="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</row>
    <row r="657" spans="1:16" s="6" customFormat="1" hidden="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</row>
    <row r="658" spans="1:16" s="6" customFormat="1" hidden="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</row>
    <row r="659" spans="1:16" s="6" customFormat="1" hidden="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</row>
    <row r="660" spans="1:16" s="6" customFormat="1" hidden="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</row>
    <row r="661" spans="1:16" s="6" customFormat="1" hidden="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</row>
    <row r="662" spans="1:16" s="6" customFormat="1" hidden="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</row>
    <row r="663" spans="1:16" s="6" customFormat="1" hidden="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</row>
    <row r="664" spans="1:16" s="6" customFormat="1" hidden="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</row>
    <row r="665" spans="1:16" s="6" customFormat="1" hidden="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</row>
    <row r="666" spans="1:16" s="6" customFormat="1" hidden="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</row>
    <row r="667" spans="1:16" s="6" customFormat="1" hidden="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</row>
    <row r="668" spans="1:16" s="6" customFormat="1" hidden="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</row>
    <row r="669" spans="1:16" s="6" customFormat="1" hidden="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</row>
    <row r="670" spans="1:16" s="6" customFormat="1" hidden="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</row>
    <row r="671" spans="1:16" s="6" customFormat="1" hidden="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</row>
    <row r="672" spans="1:16" s="6" customFormat="1" hidden="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</row>
    <row r="673" spans="1:16" s="6" customFormat="1" hidden="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</row>
    <row r="674" spans="1:16" s="6" customFormat="1" hidden="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</row>
    <row r="675" spans="1:16" s="6" customFormat="1" hidden="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</row>
    <row r="676" spans="1:16" s="6" customFormat="1" hidden="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</row>
    <row r="677" spans="1:16" s="6" customFormat="1" hidden="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</row>
    <row r="678" spans="1:16" s="6" customFormat="1" hidden="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</row>
    <row r="679" spans="1:16" s="6" customFormat="1" hidden="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</row>
    <row r="680" spans="1:16" s="6" customFormat="1" hidden="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</row>
    <row r="681" spans="1:16" s="6" customFormat="1" hidden="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</row>
    <row r="682" spans="1:16" s="6" customFormat="1" hidden="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</row>
    <row r="683" spans="1:16" s="6" customFormat="1" hidden="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</row>
    <row r="684" spans="1:16" s="6" customFormat="1" hidden="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</row>
    <row r="685" spans="1:16" s="6" customFormat="1" hidden="1" x14ac:dyDescent="0.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</row>
    <row r="686" spans="1:16" s="6" customFormat="1" hidden="1" x14ac:dyDescent="0.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</row>
    <row r="687" spans="1:16" s="6" customFormat="1" hidden="1" x14ac:dyDescent="0.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</row>
    <row r="688" spans="1:16" s="6" customFormat="1" hidden="1" x14ac:dyDescent="0.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</row>
    <row r="689" spans="1:16" s="6" customFormat="1" hidden="1" x14ac:dyDescent="0.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</row>
    <row r="690" spans="1:16" s="6" customFormat="1" hidden="1" x14ac:dyDescent="0.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</row>
    <row r="691" spans="1:16" s="6" customFormat="1" hidden="1" x14ac:dyDescent="0.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</row>
    <row r="692" spans="1:16" s="6" customFormat="1" hidden="1" x14ac:dyDescent="0.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</row>
    <row r="693" spans="1:16" s="6" customFormat="1" hidden="1" x14ac:dyDescent="0.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</row>
    <row r="694" spans="1:16" s="6" customFormat="1" hidden="1" x14ac:dyDescent="0.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</row>
    <row r="695" spans="1:16" s="6" customFormat="1" hidden="1" x14ac:dyDescent="0.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</row>
    <row r="696" spans="1:16" s="6" customFormat="1" hidden="1" x14ac:dyDescent="0.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</row>
    <row r="697" spans="1:16" s="6" customFormat="1" hidden="1" x14ac:dyDescent="0.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</row>
    <row r="698" spans="1:16" s="6" customFormat="1" hidden="1" x14ac:dyDescent="0.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</row>
    <row r="699" spans="1:16" s="6" customFormat="1" hidden="1" x14ac:dyDescent="0.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</row>
    <row r="700" spans="1:16" s="6" customFormat="1" hidden="1" x14ac:dyDescent="0.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</row>
    <row r="701" spans="1:16" s="6" customFormat="1" hidden="1" x14ac:dyDescent="0.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</row>
    <row r="702" spans="1:16" s="6" customFormat="1" hidden="1" x14ac:dyDescent="0.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</row>
    <row r="703" spans="1:16" s="6" customFormat="1" hidden="1" x14ac:dyDescent="0.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</row>
    <row r="704" spans="1:16" s="6" customFormat="1" hidden="1" x14ac:dyDescent="0.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</row>
    <row r="705" spans="1:16" s="6" customFormat="1" hidden="1" x14ac:dyDescent="0.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</row>
    <row r="706" spans="1:16" s="6" customFormat="1" hidden="1" x14ac:dyDescent="0.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</row>
    <row r="707" spans="1:16" s="6" customFormat="1" hidden="1" x14ac:dyDescent="0.2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</row>
    <row r="708" spans="1:16" s="6" customFormat="1" hidden="1" x14ac:dyDescent="0.2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</row>
    <row r="709" spans="1:16" s="6" customFormat="1" hidden="1" x14ac:dyDescent="0.2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</row>
    <row r="710" spans="1:16" s="6" customFormat="1" hidden="1" x14ac:dyDescent="0.2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</row>
    <row r="711" spans="1:16" s="6" customFormat="1" hidden="1" x14ac:dyDescent="0.2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</row>
    <row r="712" spans="1:16" s="6" customFormat="1" hidden="1" x14ac:dyDescent="0.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</row>
    <row r="713" spans="1:16" s="6" customFormat="1" hidden="1" x14ac:dyDescent="0.2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</row>
    <row r="714" spans="1:16" s="6" customFormat="1" hidden="1" x14ac:dyDescent="0.2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</row>
    <row r="715" spans="1:16" s="6" customFormat="1" hidden="1" x14ac:dyDescent="0.2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</row>
    <row r="716" spans="1:16" s="6" customFormat="1" hidden="1" x14ac:dyDescent="0.2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</row>
    <row r="717" spans="1:16" s="6" customFormat="1" hidden="1" x14ac:dyDescent="0.2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</row>
    <row r="718" spans="1:16" s="6" customFormat="1" hidden="1" x14ac:dyDescent="0.2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</row>
    <row r="719" spans="1:16" s="6" customFormat="1" hidden="1" x14ac:dyDescent="0.2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</row>
    <row r="720" spans="1:16" s="6" customFormat="1" hidden="1" x14ac:dyDescent="0.2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</row>
    <row r="721" spans="1:16" s="6" customFormat="1" hidden="1" x14ac:dyDescent="0.2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</row>
    <row r="722" spans="1:16" s="6" customFormat="1" hidden="1" x14ac:dyDescent="0.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</row>
    <row r="723" spans="1:16" s="6" customFormat="1" hidden="1" x14ac:dyDescent="0.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</row>
    <row r="724" spans="1:16" s="6" customFormat="1" hidden="1" x14ac:dyDescent="0.2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</row>
    <row r="725" spans="1:16" s="6" customFormat="1" hidden="1" x14ac:dyDescent="0.2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</row>
    <row r="726" spans="1:16" s="6" customFormat="1" hidden="1" x14ac:dyDescent="0.2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</row>
    <row r="727" spans="1:16" s="6" customFormat="1" hidden="1" x14ac:dyDescent="0.2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</row>
    <row r="728" spans="1:16" s="6" customFormat="1" hidden="1" x14ac:dyDescent="0.2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</row>
    <row r="729" spans="1:16" s="6" customFormat="1" hidden="1" x14ac:dyDescent="0.2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</row>
    <row r="730" spans="1:16" s="6" customFormat="1" hidden="1" x14ac:dyDescent="0.2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</row>
    <row r="731" spans="1:16" s="6" customFormat="1" hidden="1" x14ac:dyDescent="0.2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</row>
    <row r="732" spans="1:16" s="6" customFormat="1" hidden="1" x14ac:dyDescent="0.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</row>
    <row r="733" spans="1:16" s="6" customFormat="1" hidden="1" x14ac:dyDescent="0.2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</row>
    <row r="734" spans="1:16" s="6" customFormat="1" hidden="1" x14ac:dyDescent="0.2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</row>
    <row r="735" spans="1:16" s="6" customFormat="1" hidden="1" x14ac:dyDescent="0.2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</row>
    <row r="736" spans="1:16" s="6" customFormat="1" hidden="1" x14ac:dyDescent="0.2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</row>
    <row r="737" spans="1:16" s="6" customFormat="1" hidden="1" x14ac:dyDescent="0.2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</row>
    <row r="738" spans="1:16" s="6" customFormat="1" hidden="1" x14ac:dyDescent="0.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</row>
    <row r="739" spans="1:16" s="6" customFormat="1" hidden="1" x14ac:dyDescent="0.2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</row>
    <row r="740" spans="1:16" s="6" customFormat="1" hidden="1" x14ac:dyDescent="0.2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</row>
    <row r="741" spans="1:16" s="6" customFormat="1" hidden="1" x14ac:dyDescent="0.2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</row>
    <row r="742" spans="1:16" s="6" customFormat="1" hidden="1" x14ac:dyDescent="0.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</row>
    <row r="743" spans="1:16" s="6" customFormat="1" hidden="1" x14ac:dyDescent="0.2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</row>
    <row r="744" spans="1:16" s="6" customFormat="1" hidden="1" x14ac:dyDescent="0.2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</row>
    <row r="745" spans="1:16" s="6" customFormat="1" hidden="1" x14ac:dyDescent="0.2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</row>
    <row r="746" spans="1:16" s="6" customFormat="1" hidden="1" x14ac:dyDescent="0.2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</row>
    <row r="747" spans="1:16" s="6" customFormat="1" hidden="1" x14ac:dyDescent="0.2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</row>
    <row r="748" spans="1:16" s="6" customFormat="1" hidden="1" x14ac:dyDescent="0.2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</row>
    <row r="749" spans="1:16" s="6" customFormat="1" hidden="1" x14ac:dyDescent="0.2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</row>
    <row r="750" spans="1:16" s="6" customFormat="1" hidden="1" x14ac:dyDescent="0.2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</row>
    <row r="751" spans="1:16" s="6" customFormat="1" hidden="1" x14ac:dyDescent="0.2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</row>
    <row r="752" spans="1:16" s="6" customFormat="1" hidden="1" x14ac:dyDescent="0.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</row>
    <row r="753" spans="1:16" s="6" customFormat="1" hidden="1" x14ac:dyDescent="0.2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</row>
    <row r="754" spans="1:16" s="6" customFormat="1" hidden="1" x14ac:dyDescent="0.2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</row>
    <row r="755" spans="1:16" s="6" customFormat="1" hidden="1" x14ac:dyDescent="0.2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</row>
    <row r="756" spans="1:16" s="6" customFormat="1" hidden="1" x14ac:dyDescent="0.2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</row>
    <row r="757" spans="1:16" s="6" customFormat="1" hidden="1" x14ac:dyDescent="0.2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</row>
    <row r="758" spans="1:16" s="6" customFormat="1" hidden="1" x14ac:dyDescent="0.2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</row>
    <row r="759" spans="1:16" s="6" customFormat="1" hidden="1" x14ac:dyDescent="0.2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</row>
    <row r="760" spans="1:16" s="6" customFormat="1" hidden="1" x14ac:dyDescent="0.2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</row>
    <row r="761" spans="1:16" s="6" customFormat="1" hidden="1" x14ac:dyDescent="0.2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</row>
    <row r="762" spans="1:16" s="6" customFormat="1" hidden="1" x14ac:dyDescent="0.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</row>
    <row r="763" spans="1:16" s="6" customFormat="1" hidden="1" x14ac:dyDescent="0.2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</row>
    <row r="764" spans="1:16" s="6" customFormat="1" hidden="1" x14ac:dyDescent="0.2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</row>
    <row r="765" spans="1:16" s="6" customFormat="1" hidden="1" x14ac:dyDescent="0.2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</row>
    <row r="766" spans="1:16" s="6" customFormat="1" hidden="1" x14ac:dyDescent="0.2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</row>
    <row r="767" spans="1:16" s="6" customFormat="1" hidden="1" x14ac:dyDescent="0.2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</row>
    <row r="768" spans="1:16" s="6" customFormat="1" hidden="1" x14ac:dyDescent="0.2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</row>
    <row r="769" spans="1:16" s="6" customFormat="1" hidden="1" x14ac:dyDescent="0.2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</row>
    <row r="770" spans="1:16" s="6" customFormat="1" hidden="1" x14ac:dyDescent="0.2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</row>
    <row r="771" spans="1:16" s="6" customFormat="1" hidden="1" x14ac:dyDescent="0.2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</row>
    <row r="772" spans="1:16" s="6" customFormat="1" hidden="1" x14ac:dyDescent="0.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</row>
    <row r="773" spans="1:16" s="6" customFormat="1" hidden="1" x14ac:dyDescent="0.2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</row>
    <row r="774" spans="1:16" s="6" customFormat="1" hidden="1" x14ac:dyDescent="0.2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</row>
    <row r="775" spans="1:16" s="6" customFormat="1" hidden="1" x14ac:dyDescent="0.2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</row>
    <row r="776" spans="1:16" s="6" customFormat="1" hidden="1" x14ac:dyDescent="0.2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</row>
    <row r="777" spans="1:16" s="6" customFormat="1" hidden="1" x14ac:dyDescent="0.2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</row>
    <row r="778" spans="1:16" s="6" customFormat="1" hidden="1" x14ac:dyDescent="0.2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</row>
    <row r="779" spans="1:16" s="6" customFormat="1" hidden="1" x14ac:dyDescent="0.2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</row>
    <row r="780" spans="1:16" s="6" customFormat="1" hidden="1" x14ac:dyDescent="0.2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</row>
    <row r="781" spans="1:16" s="6" customFormat="1" hidden="1" x14ac:dyDescent="0.2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</row>
    <row r="782" spans="1:16" s="6" customFormat="1" hidden="1" x14ac:dyDescent="0.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</row>
    <row r="783" spans="1:16" s="6" customFormat="1" hidden="1" x14ac:dyDescent="0.2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</row>
    <row r="784" spans="1:16" s="6" customFormat="1" hidden="1" x14ac:dyDescent="0.2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</row>
    <row r="785" spans="1:16" s="6" customFormat="1" hidden="1" x14ac:dyDescent="0.2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s="6" customFormat="1" hidden="1" x14ac:dyDescent="0.2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</row>
    <row r="787" spans="1:16" s="6" customFormat="1" hidden="1" x14ac:dyDescent="0.2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</row>
    <row r="788" spans="1:16" s="6" customFormat="1" hidden="1" x14ac:dyDescent="0.2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</row>
    <row r="789" spans="1:16" s="6" customFormat="1" hidden="1" x14ac:dyDescent="0.2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</row>
    <row r="790" spans="1:16" s="6" customFormat="1" hidden="1" x14ac:dyDescent="0.2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</row>
    <row r="791" spans="1:16" s="6" customFormat="1" hidden="1" x14ac:dyDescent="0.2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</row>
    <row r="792" spans="1:16" s="6" customFormat="1" hidden="1" x14ac:dyDescent="0.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</row>
    <row r="793" spans="1:16" s="6" customFormat="1" hidden="1" x14ac:dyDescent="0.2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</row>
    <row r="794" spans="1:16" s="6" customFormat="1" hidden="1" x14ac:dyDescent="0.2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</row>
    <row r="795" spans="1:16" s="6" customFormat="1" hidden="1" x14ac:dyDescent="0.2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</row>
    <row r="796" spans="1:16" s="6" customFormat="1" hidden="1" x14ac:dyDescent="0.2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</row>
    <row r="797" spans="1:16" s="6" customFormat="1" hidden="1" x14ac:dyDescent="0.2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</row>
    <row r="798" spans="1:16" s="6" customFormat="1" hidden="1" x14ac:dyDescent="0.2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</row>
    <row r="799" spans="1:16" s="6" customFormat="1" hidden="1" x14ac:dyDescent="0.2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</row>
    <row r="800" spans="1:16" s="6" customFormat="1" hidden="1" x14ac:dyDescent="0.2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</row>
    <row r="801" spans="1:16" s="6" customFormat="1" hidden="1" x14ac:dyDescent="0.2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</row>
    <row r="802" spans="1:16" s="6" customFormat="1" hidden="1" x14ac:dyDescent="0.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</row>
    <row r="803" spans="1:16" s="6" customFormat="1" hidden="1" x14ac:dyDescent="0.2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</row>
    <row r="804" spans="1:16" s="6" customFormat="1" hidden="1" x14ac:dyDescent="0.2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</row>
    <row r="805" spans="1:16" s="6" customFormat="1" hidden="1" x14ac:dyDescent="0.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</row>
    <row r="806" spans="1:16" s="6" customFormat="1" hidden="1" x14ac:dyDescent="0.2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</row>
    <row r="807" spans="1:16" s="6" customFormat="1" hidden="1" x14ac:dyDescent="0.2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</row>
    <row r="808" spans="1:16" s="6" customFormat="1" hidden="1" x14ac:dyDescent="0.2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</row>
    <row r="809" spans="1:16" s="6" customFormat="1" hidden="1" x14ac:dyDescent="0.2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</row>
    <row r="810" spans="1:16" s="6" customFormat="1" hidden="1" x14ac:dyDescent="0.2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</row>
    <row r="811" spans="1:16" s="6" customFormat="1" hidden="1" x14ac:dyDescent="0.2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</row>
    <row r="812" spans="1:16" s="6" customFormat="1" hidden="1" x14ac:dyDescent="0.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</row>
    <row r="813" spans="1:16" s="6" customFormat="1" hidden="1" x14ac:dyDescent="0.2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</row>
    <row r="814" spans="1:16" s="6" customFormat="1" hidden="1" x14ac:dyDescent="0.2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</row>
    <row r="815" spans="1:16" s="6" customFormat="1" hidden="1" x14ac:dyDescent="0.2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</row>
    <row r="816" spans="1:16" s="6" customFormat="1" hidden="1" x14ac:dyDescent="0.2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</row>
    <row r="817" spans="1:16" s="6" customFormat="1" hidden="1" x14ac:dyDescent="0.2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</row>
    <row r="818" spans="1:16" s="6" customFormat="1" hidden="1" x14ac:dyDescent="0.2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</row>
    <row r="819" spans="1:16" s="6" customFormat="1" hidden="1" x14ac:dyDescent="0.2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s="6" customFormat="1" hidden="1" x14ac:dyDescent="0.2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</row>
    <row r="821" spans="1:16" s="6" customFormat="1" hidden="1" x14ac:dyDescent="0.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</row>
    <row r="822" spans="1:16" s="6" customFormat="1" hidden="1" x14ac:dyDescent="0.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</row>
    <row r="823" spans="1:16" s="6" customFormat="1" hidden="1" x14ac:dyDescent="0.2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</row>
    <row r="824" spans="1:16" s="6" customFormat="1" hidden="1" x14ac:dyDescent="0.2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</row>
    <row r="825" spans="1:16" s="6" customFormat="1" hidden="1" x14ac:dyDescent="0.2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</row>
    <row r="826" spans="1:16" s="6" customFormat="1" hidden="1" x14ac:dyDescent="0.2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</row>
    <row r="827" spans="1:16" s="6" customFormat="1" hidden="1" x14ac:dyDescent="0.2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</row>
    <row r="828" spans="1:16" s="6" customFormat="1" hidden="1" x14ac:dyDescent="0.2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</row>
    <row r="829" spans="1:16" s="6" customFormat="1" hidden="1" x14ac:dyDescent="0.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</row>
    <row r="830" spans="1:16" s="6" customFormat="1" hidden="1" x14ac:dyDescent="0.2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</row>
    <row r="831" spans="1:16" s="6" customFormat="1" hidden="1" x14ac:dyDescent="0.2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</row>
    <row r="832" spans="1:16" s="6" customFormat="1" hidden="1" x14ac:dyDescent="0.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</row>
    <row r="833" spans="1:16" s="6" customFormat="1" hidden="1" x14ac:dyDescent="0.2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</row>
    <row r="834" spans="1:16" s="6" customFormat="1" hidden="1" x14ac:dyDescent="0.2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</row>
    <row r="835" spans="1:16" s="6" customFormat="1" hidden="1" x14ac:dyDescent="0.2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</row>
    <row r="836" spans="1:16" s="6" customFormat="1" hidden="1" x14ac:dyDescent="0.2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</row>
    <row r="837" spans="1:16" s="6" customFormat="1" hidden="1" x14ac:dyDescent="0.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</row>
    <row r="838" spans="1:16" s="6" customFormat="1" hidden="1" x14ac:dyDescent="0.2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</row>
    <row r="839" spans="1:16" s="6" customFormat="1" hidden="1" x14ac:dyDescent="0.2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</row>
    <row r="840" spans="1:16" s="6" customFormat="1" hidden="1" x14ac:dyDescent="0.2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</row>
    <row r="841" spans="1:16" s="6" customFormat="1" hidden="1" x14ac:dyDescent="0.2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</row>
    <row r="842" spans="1:16" s="6" customFormat="1" hidden="1" x14ac:dyDescent="0.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</row>
    <row r="843" spans="1:16" s="6" customFormat="1" hidden="1" x14ac:dyDescent="0.2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</row>
    <row r="844" spans="1:16" s="6" customFormat="1" hidden="1" x14ac:dyDescent="0.2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</row>
    <row r="845" spans="1:16" s="6" customFormat="1" hidden="1" x14ac:dyDescent="0.2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</row>
    <row r="846" spans="1:16" s="6" customFormat="1" hidden="1" x14ac:dyDescent="0.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</row>
    <row r="847" spans="1:16" s="6" customFormat="1" hidden="1" x14ac:dyDescent="0.2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</row>
    <row r="848" spans="1:16" s="6" customFormat="1" hidden="1" x14ac:dyDescent="0.2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</row>
    <row r="849" spans="1:16" s="6" customFormat="1" hidden="1" x14ac:dyDescent="0.2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</row>
    <row r="850" spans="1:16" s="6" customFormat="1" hidden="1" x14ac:dyDescent="0.2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</row>
    <row r="851" spans="1:16" s="6" customFormat="1" hidden="1" x14ac:dyDescent="0.2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</row>
    <row r="852" spans="1:16" s="6" customFormat="1" hidden="1" x14ac:dyDescent="0.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</row>
    <row r="853" spans="1:16" s="6" customFormat="1" hidden="1" x14ac:dyDescent="0.2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</row>
    <row r="854" spans="1:16" s="6" customFormat="1" hidden="1" x14ac:dyDescent="0.2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</row>
    <row r="855" spans="1:16" s="6" customFormat="1" hidden="1" x14ac:dyDescent="0.2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</row>
    <row r="856" spans="1:16" s="6" customFormat="1" hidden="1" x14ac:dyDescent="0.2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</row>
    <row r="857" spans="1:16" s="6" customFormat="1" hidden="1" x14ac:dyDescent="0.2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</row>
    <row r="858" spans="1:16" s="6" customFormat="1" hidden="1" x14ac:dyDescent="0.2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</row>
    <row r="859" spans="1:16" s="6" customFormat="1" hidden="1" x14ac:dyDescent="0.2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</row>
    <row r="860" spans="1:16" s="6" customFormat="1" hidden="1" x14ac:dyDescent="0.2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</row>
    <row r="861" spans="1:16" s="6" customFormat="1" hidden="1" x14ac:dyDescent="0.2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</row>
    <row r="862" spans="1:16" s="6" customFormat="1" hidden="1" x14ac:dyDescent="0.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</row>
    <row r="863" spans="1:16" s="6" customFormat="1" hidden="1" x14ac:dyDescent="0.2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</row>
    <row r="864" spans="1:16" s="6" customFormat="1" hidden="1" x14ac:dyDescent="0.2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</row>
    <row r="865" spans="1:16" s="6" customFormat="1" hidden="1" x14ac:dyDescent="0.2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</row>
    <row r="866" spans="1:16" s="6" customFormat="1" hidden="1" x14ac:dyDescent="0.2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</row>
    <row r="867" spans="1:16" s="6" customFormat="1" hidden="1" x14ac:dyDescent="0.2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</row>
    <row r="868" spans="1:16" s="6" customFormat="1" hidden="1" x14ac:dyDescent="0.2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</row>
    <row r="869" spans="1:16" s="6" customFormat="1" hidden="1" x14ac:dyDescent="0.2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</row>
    <row r="870" spans="1:16" s="6" customFormat="1" hidden="1" x14ac:dyDescent="0.2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</row>
    <row r="871" spans="1:16" s="6" customFormat="1" hidden="1" x14ac:dyDescent="0.2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</row>
    <row r="872" spans="1:16" s="6" customFormat="1" hidden="1" x14ac:dyDescent="0.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</row>
    <row r="873" spans="1:16" s="6" customFormat="1" hidden="1" x14ac:dyDescent="0.2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</row>
    <row r="874" spans="1:16" s="6" customFormat="1" hidden="1" x14ac:dyDescent="0.2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</row>
    <row r="875" spans="1:16" s="6" customFormat="1" hidden="1" x14ac:dyDescent="0.2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</row>
    <row r="876" spans="1:16" s="6" customFormat="1" hidden="1" x14ac:dyDescent="0.2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</row>
    <row r="877" spans="1:16" s="6" customFormat="1" hidden="1" x14ac:dyDescent="0.2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</row>
    <row r="878" spans="1:16" s="6" customFormat="1" hidden="1" x14ac:dyDescent="0.2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</row>
    <row r="879" spans="1:16" s="6" customFormat="1" hidden="1" x14ac:dyDescent="0.2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</row>
    <row r="880" spans="1:16" s="6" customFormat="1" hidden="1" x14ac:dyDescent="0.2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</row>
    <row r="881" spans="1:16" s="6" customFormat="1" hidden="1" x14ac:dyDescent="0.2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</row>
    <row r="882" spans="1:16" s="6" customFormat="1" hidden="1" x14ac:dyDescent="0.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</row>
    <row r="883" spans="1:16" s="6" customFormat="1" hidden="1" x14ac:dyDescent="0.2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</row>
    <row r="884" spans="1:16" s="6" customFormat="1" hidden="1" x14ac:dyDescent="0.2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</row>
    <row r="885" spans="1:16" s="6" customFormat="1" hidden="1" x14ac:dyDescent="0.2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</row>
    <row r="886" spans="1:16" s="6" customFormat="1" hidden="1" x14ac:dyDescent="0.2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</row>
    <row r="887" spans="1:16" s="6" customFormat="1" hidden="1" x14ac:dyDescent="0.2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</row>
    <row r="888" spans="1:16" s="6" customFormat="1" hidden="1" x14ac:dyDescent="0.2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</row>
    <row r="889" spans="1:16" s="6" customFormat="1" hidden="1" x14ac:dyDescent="0.2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</row>
    <row r="890" spans="1:16" s="6" customFormat="1" hidden="1" x14ac:dyDescent="0.2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</row>
    <row r="891" spans="1:16" s="6" customFormat="1" hidden="1" x14ac:dyDescent="0.2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</row>
    <row r="892" spans="1:16" s="6" customFormat="1" hidden="1" x14ac:dyDescent="0.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</row>
    <row r="893" spans="1:16" s="6" customFormat="1" hidden="1" x14ac:dyDescent="0.2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</row>
    <row r="894" spans="1:16" s="6" customFormat="1" hidden="1" x14ac:dyDescent="0.2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</row>
    <row r="895" spans="1:16" s="6" customFormat="1" hidden="1" x14ac:dyDescent="0.2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</row>
    <row r="896" spans="1:16" s="6" customFormat="1" hidden="1" x14ac:dyDescent="0.2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</row>
    <row r="897" spans="1:16" s="6" customFormat="1" hidden="1" x14ac:dyDescent="0.2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</row>
    <row r="898" spans="1:16" s="6" customFormat="1" hidden="1" x14ac:dyDescent="0.2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</row>
    <row r="899" spans="1:16" s="6" customFormat="1" hidden="1" x14ac:dyDescent="0.2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</row>
    <row r="900" spans="1:16" s="6" customFormat="1" hidden="1" x14ac:dyDescent="0.2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</row>
    <row r="901" spans="1:16" s="6" customFormat="1" hidden="1" x14ac:dyDescent="0.2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</row>
    <row r="902" spans="1:16" s="6" customFormat="1" hidden="1" x14ac:dyDescent="0.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</row>
  </sheetData>
  <sheetProtection selectLockedCells="1"/>
  <dataConsolidate/>
  <mergeCells count="82">
    <mergeCell ref="D36:F36"/>
    <mergeCell ref="D50:F50"/>
    <mergeCell ref="D20:F20"/>
    <mergeCell ref="C22:F22"/>
    <mergeCell ref="B38:F38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C29:F29"/>
    <mergeCell ref="D30:F30"/>
    <mergeCell ref="D63:F63"/>
    <mergeCell ref="D54:F54"/>
    <mergeCell ref="B12:F12"/>
    <mergeCell ref="D60:F60"/>
    <mergeCell ref="D59:F59"/>
    <mergeCell ref="A8:F8"/>
    <mergeCell ref="C45:F45"/>
    <mergeCell ref="D14:F14"/>
    <mergeCell ref="D52:F52"/>
    <mergeCell ref="D31:F31"/>
    <mergeCell ref="D34:F34"/>
    <mergeCell ref="D21:F21"/>
    <mergeCell ref="D13:F13"/>
    <mergeCell ref="D15:F15"/>
    <mergeCell ref="B23:F23"/>
    <mergeCell ref="D17:F17"/>
    <mergeCell ref="D19:F19"/>
    <mergeCell ref="D18:F18"/>
    <mergeCell ref="C27:F27"/>
    <mergeCell ref="D51:F51"/>
    <mergeCell ref="B53:F53"/>
    <mergeCell ref="D68:F68"/>
    <mergeCell ref="D57:F57"/>
    <mergeCell ref="D58:F58"/>
    <mergeCell ref="C40:F40"/>
    <mergeCell ref="D66:F66"/>
    <mergeCell ref="D62:F62"/>
    <mergeCell ref="D67:F67"/>
    <mergeCell ref="D61:F61"/>
    <mergeCell ref="B28:F28"/>
    <mergeCell ref="D37:F37"/>
    <mergeCell ref="D33:F33"/>
    <mergeCell ref="D39:F39"/>
    <mergeCell ref="D35:F35"/>
    <mergeCell ref="B65:F65"/>
    <mergeCell ref="A47:K47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4" zoomScaleNormal="100" zoomScaleSheetLayoutView="100" workbookViewId="0">
      <selection activeCell="A24" sqref="A24:C24"/>
    </sheetView>
  </sheetViews>
  <sheetFormatPr defaultColWidth="0" defaultRowHeight="15" zeroHeight="1" x14ac:dyDescent="0.2"/>
  <cols>
    <col min="1" max="1" width="11.85546875" style="44" customWidth="1"/>
    <col min="2" max="2" width="17" style="44" customWidth="1"/>
    <col min="3" max="3" width="68.140625" style="44" customWidth="1"/>
    <col min="4" max="6" width="12.5703125" style="21" hidden="1" customWidth="1"/>
    <col min="7" max="16384" width="9.140625" style="21" hidden="1"/>
  </cols>
  <sheetData>
    <row r="1" spans="1:3" ht="54" customHeight="1" x14ac:dyDescent="0.2">
      <c r="A1" s="222" t="s">
        <v>142</v>
      </c>
      <c r="B1" s="222"/>
      <c r="C1" s="222"/>
    </row>
    <row r="2" spans="1:3" ht="32.1" customHeight="1" x14ac:dyDescent="0.25">
      <c r="A2" s="36" t="s">
        <v>8</v>
      </c>
      <c r="B2" s="87"/>
      <c r="C2" s="94"/>
    </row>
    <row r="3" spans="1:3" ht="20.100000000000001" customHeight="1" x14ac:dyDescent="0.25">
      <c r="A3" s="36" t="s">
        <v>9</v>
      </c>
      <c r="B3" s="37">
        <f>'CSS '!G2</f>
        <v>42839</v>
      </c>
      <c r="C3" s="58"/>
    </row>
    <row r="4" spans="1:3" ht="15" customHeight="1" x14ac:dyDescent="0.25">
      <c r="A4" s="51"/>
      <c r="B4" s="51"/>
      <c r="C4" s="52"/>
    </row>
    <row r="5" spans="1:3" ht="15" customHeight="1" x14ac:dyDescent="0.25">
      <c r="A5" s="88" t="s">
        <v>93</v>
      </c>
      <c r="B5" s="88" t="s">
        <v>94</v>
      </c>
      <c r="C5" s="89" t="s">
        <v>103</v>
      </c>
    </row>
    <row r="6" spans="1:3" x14ac:dyDescent="0.2">
      <c r="A6" s="80"/>
      <c r="B6" s="81"/>
      <c r="C6" s="82"/>
    </row>
    <row r="7" spans="1:3" x14ac:dyDescent="0.2">
      <c r="A7" s="83"/>
      <c r="B7" s="84"/>
      <c r="C7" s="85"/>
    </row>
    <row r="8" spans="1:3" x14ac:dyDescent="0.2">
      <c r="A8" s="83"/>
      <c r="B8" s="84"/>
      <c r="C8" s="85"/>
    </row>
    <row r="9" spans="1:3" x14ac:dyDescent="0.2">
      <c r="A9" s="83"/>
      <c r="B9" s="84"/>
      <c r="C9" s="85"/>
    </row>
    <row r="10" spans="1:3" x14ac:dyDescent="0.2">
      <c r="A10" s="83"/>
      <c r="B10" s="84"/>
      <c r="C10" s="85"/>
    </row>
    <row r="11" spans="1:3" x14ac:dyDescent="0.2">
      <c r="A11" s="83"/>
      <c r="B11" s="84"/>
      <c r="C11" s="85"/>
    </row>
    <row r="12" spans="1:3" x14ac:dyDescent="0.2">
      <c r="A12" s="83"/>
      <c r="B12" s="84"/>
      <c r="C12" s="85"/>
    </row>
    <row r="13" spans="1:3" x14ac:dyDescent="0.2">
      <c r="A13" s="83"/>
      <c r="B13" s="84"/>
      <c r="C13" s="85"/>
    </row>
    <row r="14" spans="1:3" x14ac:dyDescent="0.2">
      <c r="A14" s="83"/>
      <c r="B14" s="84"/>
      <c r="C14" s="85"/>
    </row>
    <row r="15" spans="1:3" x14ac:dyDescent="0.2">
      <c r="A15" s="83"/>
      <c r="B15" s="84"/>
      <c r="C15" s="85"/>
    </row>
    <row r="16" spans="1:3" x14ac:dyDescent="0.2">
      <c r="A16" s="83"/>
      <c r="B16" s="84"/>
      <c r="C16" s="85"/>
    </row>
    <row r="17" spans="1:4" x14ac:dyDescent="0.2">
      <c r="A17" s="83"/>
      <c r="B17" s="84"/>
      <c r="C17" s="85"/>
    </row>
    <row r="18" spans="1:4" x14ac:dyDescent="0.2">
      <c r="A18" s="83"/>
      <c r="B18" s="84"/>
      <c r="C18" s="85"/>
    </row>
    <row r="19" spans="1:4" x14ac:dyDescent="0.2">
      <c r="A19" s="83"/>
      <c r="B19" s="84"/>
      <c r="C19" s="85"/>
    </row>
    <row r="20" spans="1:4" ht="15.75" thickBot="1" x14ac:dyDescent="0.25">
      <c r="A20" s="86"/>
      <c r="B20" s="84"/>
      <c r="C20" s="85"/>
    </row>
    <row r="21" spans="1:4" ht="15" customHeight="1" thickBot="1" x14ac:dyDescent="0.3">
      <c r="A21" s="62" t="s">
        <v>87</v>
      </c>
      <c r="B21" s="90">
        <f>SUM(B6:B20)</f>
        <v>0</v>
      </c>
      <c r="C21" s="91"/>
      <c r="D21" s="22"/>
    </row>
    <row r="22" spans="1:4" ht="16.5" thickBot="1" x14ac:dyDescent="0.3">
      <c r="A22" s="93"/>
      <c r="B22" s="92">
        <f>IF(B21='RER Summary'!P64,'RER Summary'!P64,"ERROR")</f>
        <v>0</v>
      </c>
      <c r="C22" s="52"/>
    </row>
    <row r="23" spans="1:4" x14ac:dyDescent="0.2">
      <c r="A23" s="52"/>
      <c r="B23" s="52"/>
      <c r="C23" s="52"/>
    </row>
    <row r="24" spans="1:4" ht="48" customHeight="1" x14ac:dyDescent="0.2">
      <c r="A24" s="373" t="s">
        <v>143</v>
      </c>
      <c r="B24" s="373"/>
      <c r="C24" s="373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585FE-7A74-4135-B341-3ED757176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61C9E-CB89-4733-940D-96BBB080F2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FBB8C23-6BCB-4397-A45D-5682249010FD}"/>
</file>

<file path=customXml/itemProps4.xml><?xml version="1.0" encoding="utf-8"?>
<ds:datastoreItem xmlns:ds="http://schemas.openxmlformats.org/officeDocument/2006/customXml" ds:itemID="{5BB6A011-4E15-452D-AD54-A9E1EE7B136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2BC71E0-AA82-4343-98BC-D0C0672597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Santa_Clara_FY13-14_RER_ADA</dc:title>
  <dc:creator>Moses.Ndungu@dhcs.ca.gov</dc:creator>
  <cp:keywords>Santa_Clara_FY13-14_RER_ADA</cp:keywords>
  <cp:lastModifiedBy>westj</cp:lastModifiedBy>
  <cp:lastPrinted>2017-04-20T17:18:41Z</cp:lastPrinted>
  <dcterms:created xsi:type="dcterms:W3CDTF">2007-09-20T19:02:25Z</dcterms:created>
  <dcterms:modified xsi:type="dcterms:W3CDTF">2020-11-06T04:05:14Z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DHCSDOC-1363137784-1499</vt:lpwstr>
  </property>
  <property fmtid="{D5CDD505-2E9C-101B-9397-08002B2CF9AE}" pid="13" name="_dlc_DocIdItemGuid">
    <vt:lpwstr>79bb8022-e976-421d-882f-f7a89b304db7</vt:lpwstr>
  </property>
  <property fmtid="{D5CDD505-2E9C-101B-9397-08002B2CF9AE}" pid="14" name="_dlc_DocIdUrl">
    <vt:lpwstr>http://dhcs2016prod:88/services/MH/_layouts/15/DocIdRedir.aspx?ID=DHCSDOC-1363137784-1499, DHCSDOC-1363137784-1499</vt:lpwstr>
  </property>
  <property fmtid="{D5CDD505-2E9C-101B-9397-08002B2CF9AE}" pid="15" name="ContentTypeId">
    <vt:lpwstr>0x0101000DD778A44A894D44A57135C48A267F0A</vt:lpwstr>
  </property>
</Properties>
</file>