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<sst xmlns="http://schemas.openxmlformats.org/spreadsheetml/2006/main" count="269" uniqueCount="169">
  <si>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</si>
  <si>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</si>
  <si>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</si>
  <si>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</si>
  <si>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</si>
  <si>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</si>
  <si>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</si>
  <si>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</si>
  <si>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</si>
  <si>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</si>
  <si>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</si>
  <si>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</si>
  <si>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</si>
  <si>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</si>
  <si>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</si>
  <si>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</si>
  <si>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</si>
  <si>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</si>
  <si>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</si>
  <si>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</si>
  <si>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</si>
  <si>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</si>
  <si>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</si>
  <si>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</si>
  <si>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</si>
  <si>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</si>
  <si>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</si>
  <si>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</si>
  <si>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</si>
  <si>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</si>
  <si>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</si>
  <si>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</si>
  <si>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</si>
  <si>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</si>
  <si>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</si>
  <si>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</si>
  <si>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</si>
  <si>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</si>
  <si>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</si>
  <si>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</si>
  <si>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</si>
  <si>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</si>
  <si>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</si>
  <si>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</si>
  <si>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</si>
  <si>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</si>
  <si>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</si>
  <si>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</si>
  <si>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</si>
  <si>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</si>
  <si>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</si>
  <si>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</si>
  <si>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</si>
  <si>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</si>
  <si>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</si>
  <si>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</si>
  <si>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</si>
  <si>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</si>
  <si>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</si>
  <si>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</si>
  <si>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</si>
  <si>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</si>
  <si>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</si>
  <si>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</si>
  <si>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</si>
  <si>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</si>
  <si>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</si>
  <si>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</si>
  <si>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</si>
  <si>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</si>
  <si>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</si>
  <si>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</si>
  <si>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</si>
  <si>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</si>
  <si>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</si>
  <si>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</si>
  <si>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</si>
  <si>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</si>
  <si>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</si>
  <si>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</si>
  <si>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</si>
  <si>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</si>
  <si>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</si>
  <si>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</si>
  <si>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</si>
  <si>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</si>
  <si>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</si>
  <si>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</si>
  <si>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</si>
  <si>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</si>
  <si>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</si>
  <si>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</si>
  <si>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</si>
  <si>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</si>
  <si>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</si>
  <si>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</si>
  <si>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</si>
  <si>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</si>
  <si>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</si>
  <si>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</si>
  <si>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</si>
  <si>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</si>
  <si>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</si>
  <si>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</si>
  <si>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</si>
  <si>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</si>
  <si>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</si>
  <si>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</si>
  <si>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</si>
  <si>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</si>
  <si>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</si>
  <si>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</si>
  <si>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</si>
  <si>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</si>
  <si>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</si>
  <si>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</si>
  <si>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</si>
  <si>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</si>
  <si>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</si>
  <si>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</si>
  <si>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</si>
  <si>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</si>
  <si>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</si>
  <si>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</si>
  <si>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</si>
  <si>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</si>
  <si>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</si>
  <si>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</si>
  <si>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</si>
  <si>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</si>
  <si>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</si>
  <si>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</si>
  <si>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</si>
  <si>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</si>
  <si>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</si>
  <si>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</si>
  <si>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</si>
  <si>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FY 2014-15 Summary</t>
  </si>
  <si>
    <t>Fiscal Year 2014-15</t>
  </si>
  <si>
    <t>Unencumbered Housing Funds</t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</si>
  <si>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</si>
  <si>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</si>
  <si>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</si>
  <si>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</si>
  <si>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</si>
  <si>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</si>
  <si>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</si>
  <si>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</si>
  <si>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</si>
  <si>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</si>
  <si>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</si>
  <si>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t>Rose Bullock</t>
  </si>
  <si>
    <t>Dept. Fiscal Officer</t>
  </si>
  <si>
    <t>(530) 841-4732</t>
  </si>
  <si>
    <t>rbullock@co.siskiyou.ca.us</t>
  </si>
  <si>
    <t>Y</t>
  </si>
  <si>
    <t>BEHAVIORAL HEALTH</t>
  </si>
  <si>
    <t>SISKIYOU</t>
  </si>
  <si>
    <t>Annual Mental Health Services Act Revenue and Expenditure Report for 
Fiscal Year 2014-15
Prevention and Early Intervention (PEI) Summary</t>
  </si>
  <si>
    <t>Annual Mental Health Services Act Revenue and Expenditure Report for 
Fiscal Year 2014-15
 Innovation (INN) Summary</t>
  </si>
  <si>
    <t>Annual Mental Health Services Act Revenue and Expenditure Report for 
Fiscal Year 2014-15
Workforce Education and Training (WET) Summary</t>
  </si>
  <si>
    <t>Annual Mental Health Services Act Revenue and Expenditure Report 
Fiscal Year 2014-15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</si>
  <si>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</si>
  <si>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2014-15</t>
    </r>
    <r>
      <rPr>
        <b/>
        <vertAlign val="superscript"/>
        <sz val="12"/>
        <rFont val="Arial"/>
        <family val="2"/>
      </rPr>
      <t>2</t>
    </r>
  </si>
  <si>
    <r>
      <t>Expenditure and Funding Sources for FY 2014-15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</si>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</sst>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0" fillId="0" borderId="0" xfId="0" applyFill="1"/>
    <xf numFmtId="0" fontId="0" fillId="0" borderId="0" xfId="0" applyBorder="1"/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0" xfId="0" applyNumberFormat="1" applyFont="1" applyBorder="1"/>
    <xf numFmtId="0" fontId="10" fillId="0" borderId="0" xfId="0" applyFont="1" applyAlignment="1">
      <alignment wrapText="1"/>
    </xf>
    <xf numFmtId="14" fontId="7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7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8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7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9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3" fillId="0" borderId="0" xfId="0" applyFont="1" applyAlignment="1">
      <alignment wrapText="1"/>
    </xf>
    <xf numFmtId="0" fontId="1" fillId="0" borderId="8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0" xfId="0" applyProtection="1">
      <protection hidden="1"/>
    </xf>
    <xf numFmtId="0" fontId="0" fillId="0" borderId="11" xfId="0" applyBorder="1" applyProtection="1">
      <protection hidden="1"/>
    </xf>
    <xf numFmtId="0" fontId="0" fillId="0" borderId="4" xfId="0" applyFont="1" applyBorder="1" applyProtection="1">
      <protection locked="0"/>
    </xf>
    <xf numFmtId="0" fontId="3" fillId="0" borderId="9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3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164" fontId="7" fillId="0" borderId="17" xfId="0" applyNumberFormat="1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3" fillId="0" borderId="20" xfId="16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14" fontId="3" fillId="0" borderId="3" xfId="0" applyNumberFormat="1" applyFont="1" applyBorder="1" applyAlignment="1" applyProtection="1">
      <alignment horizontal="center"/>
      <protection locked="0"/>
    </xf>
    <xf numFmtId="164" fontId="7" fillId="2" borderId="22" xfId="0" applyNumberFormat="1" applyFont="1" applyFill="1" applyBorder="1" applyProtection="1"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0" borderId="24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2" borderId="17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27" xfId="58" applyNumberFormat="1" applyFont="1" applyFill="1" applyBorder="1" applyProtection="1">
      <alignment/>
      <protection hidden="1"/>
    </xf>
    <xf numFmtId="164" fontId="7" fillId="2" borderId="24" xfId="58" applyNumberFormat="1" applyFont="1" applyFill="1" applyBorder="1" applyProtection="1">
      <alignment/>
      <protection hidden="1"/>
    </xf>
    <xf numFmtId="164" fontId="7" fillId="3" borderId="24" xfId="0" applyNumberFormat="1" applyFont="1" applyFill="1" applyBorder="1" applyProtection="1">
      <protection locked="0"/>
    </xf>
    <xf numFmtId="164" fontId="7" fillId="3" borderId="25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hidden="1"/>
    </xf>
    <xf numFmtId="164" fontId="7" fillId="0" borderId="28" xfId="0" applyNumberFormat="1" applyFont="1" applyFill="1" applyBorder="1" applyProtection="1">
      <protection locked="0"/>
    </xf>
    <xf numFmtId="164" fontId="7" fillId="0" borderId="29" xfId="0" applyNumberFormat="1" applyFont="1" applyFill="1" applyBorder="1" applyProtection="1">
      <protection locked="0"/>
    </xf>
    <xf numFmtId="164" fontId="7" fillId="2" borderId="30" xfId="0" applyNumberFormat="1" applyFont="1" applyFill="1" applyBorder="1" applyProtection="1">
      <protection hidden="1"/>
    </xf>
    <xf numFmtId="164" fontId="7" fillId="2" borderId="31" xfId="0" applyNumberFormat="1" applyFont="1" applyFill="1" applyBorder="1" applyProtection="1">
      <protection hidden="1"/>
    </xf>
    <xf numFmtId="164" fontId="7" fillId="2" borderId="12" xfId="0" applyNumberFormat="1" applyFont="1" applyFill="1" applyBorder="1" applyProtection="1">
      <protection hidden="1"/>
    </xf>
    <xf numFmtId="164" fontId="7" fillId="2" borderId="20" xfId="0" applyNumberFormat="1" applyFont="1" applyFill="1" applyBorder="1" applyProtection="1">
      <protection hidden="1"/>
    </xf>
    <xf numFmtId="164" fontId="7" fillId="2" borderId="0" xfId="0" applyNumberFormat="1" applyFont="1" applyFill="1" applyBorder="1" applyProtection="1">
      <protection hidden="1"/>
    </xf>
    <xf numFmtId="164" fontId="7" fillId="2" borderId="32" xfId="0" applyNumberFormat="1" applyFont="1" applyFill="1" applyBorder="1" applyProtection="1">
      <protection hidden="1"/>
    </xf>
    <xf numFmtId="164" fontId="7" fillId="2" borderId="33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9" xfId="0" applyNumberFormat="1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protection locked="0"/>
    </xf>
    <xf numFmtId="164" fontId="7" fillId="2" borderId="22" xfId="0" applyNumberFormat="1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164" fontId="7" fillId="0" borderId="25" xfId="58" applyNumberFormat="1" applyFont="1" applyFill="1" applyBorder="1" applyProtection="1">
      <alignment/>
      <protection locked="0"/>
    </xf>
    <xf numFmtId="0" fontId="7" fillId="0" borderId="34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0" borderId="24" xfId="58" applyNumberFormat="1" applyFont="1" applyFill="1" applyBorder="1" applyProtection="1">
      <alignment/>
      <protection locked="0"/>
    </xf>
    <xf numFmtId="164" fontId="7" fillId="3" borderId="30" xfId="0" applyNumberFormat="1" applyFont="1" applyFill="1" applyBorder="1" applyProtection="1">
      <protection locked="0"/>
    </xf>
    <xf numFmtId="164" fontId="7" fillId="3" borderId="29" xfId="0" applyNumberFormat="1" applyFont="1" applyFill="1" applyBorder="1" applyProtection="1">
      <protection locked="0"/>
    </xf>
    <xf numFmtId="164" fontId="7" fillId="0" borderId="35" xfId="0" applyNumberFormat="1" applyFont="1" applyFill="1" applyBorder="1" applyProtection="1"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Protection="1">
      <protection locked="0"/>
    </xf>
    <xf numFmtId="164" fontId="7" fillId="0" borderId="37" xfId="0" applyNumberFormat="1" applyFont="1" applyFill="1" applyBorder="1" applyProtection="1">
      <protection locked="0"/>
    </xf>
    <xf numFmtId="164" fontId="7" fillId="3" borderId="31" xfId="0" applyNumberFormat="1" applyFont="1" applyFill="1" applyBorder="1" applyProtection="1">
      <protection locked="0"/>
    </xf>
    <xf numFmtId="16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Protection="1">
      <protection locked="0"/>
    </xf>
    <xf numFmtId="164" fontId="7" fillId="0" borderId="38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64" fontId="7" fillId="0" borderId="32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39" xfId="0" applyFont="1" applyBorder="1" applyProtection="1">
      <protection hidden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12" xfId="0" applyFont="1" applyBorder="1" applyProtection="1">
      <protection locked="0"/>
    </xf>
    <xf numFmtId="164" fontId="7" fillId="0" borderId="4" xfId="26" applyNumberFormat="1" applyFont="1" applyBorder="1" applyAlignment="1" applyProtection="1">
      <alignment horizontal="right"/>
      <protection locked="0"/>
    </xf>
    <xf numFmtId="164" fontId="7" fillId="0" borderId="12" xfId="26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12" xfId="58" applyFont="1" applyBorder="1" applyProtection="1">
      <alignment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5" fontId="7" fillId="0" borderId="9" xfId="26" applyNumberFormat="1" applyFont="1" applyBorder="1" applyAlignment="1" applyProtection="1">
      <alignment horizontal="right"/>
      <protection hidden="1"/>
    </xf>
    <xf numFmtId="165" fontId="7" fillId="0" borderId="10" xfId="26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164" fontId="7" fillId="0" borderId="5" xfId="26" applyNumberFormat="1" applyFont="1" applyBorder="1" applyAlignment="1" applyProtection="1">
      <alignment horizontal="righ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164" fontId="7" fillId="0" borderId="4" xfId="26" applyNumberFormat="1" applyFont="1" applyBorder="1" applyAlignment="1" applyProtection="1">
      <alignment horizontal="right"/>
      <protection hidden="1"/>
    </xf>
    <xf numFmtId="164" fontId="7" fillId="0" borderId="12" xfId="26" applyNumberFormat="1" applyFont="1" applyBorder="1" applyAlignment="1" applyProtection="1">
      <alignment horizontal="right"/>
      <protection hidden="1"/>
    </xf>
    <xf numFmtId="0" fontId="7" fillId="0" borderId="12" xfId="58" applyFont="1" applyBorder="1" applyAlignment="1" applyProtection="1">
      <alignment horizontal="lef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164" fontId="7" fillId="0" borderId="40" xfId="26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left"/>
      <protection locked="0"/>
    </xf>
    <xf numFmtId="164" fontId="7" fillId="0" borderId="4" xfId="26" applyNumberFormat="1" applyFont="1" applyBorder="1" applyAlignment="1" applyProtection="1">
      <alignment horizontal="center"/>
      <protection locked="0"/>
    </xf>
    <xf numFmtId="164" fontId="7" fillId="0" borderId="12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12" xfId="58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40" xfId="16" applyNumberFormat="1" applyFont="1" applyBorder="1" applyAlignment="1" applyProtection="1">
      <alignment horizontal="right"/>
      <protection locked="0"/>
    </xf>
    <xf numFmtId="164" fontId="7" fillId="0" borderId="5" xfId="16" applyNumberFormat="1" applyFont="1" applyBorder="1" applyAlignment="1" applyProtection="1">
      <alignment horizontal="righ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5" xfId="0" applyNumberFormat="1" applyFont="1" applyBorder="1" applyAlignment="1" applyProtection="1">
      <alignment horizontal="right"/>
      <protection hidden="1"/>
    </xf>
    <xf numFmtId="164" fontId="0" fillId="0" borderId="6" xfId="0" applyNumberFormat="1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164" fontId="0" fillId="0" borderId="34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41" xfId="0" applyNumberFormat="1" applyFont="1" applyBorder="1" applyAlignment="1" applyProtection="1">
      <alignment horizontal="right"/>
      <protection locked="0"/>
    </xf>
    <xf numFmtId="164" fontId="0" fillId="0" borderId="42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0" fillId="0" borderId="5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164" fontId="7" fillId="0" borderId="43" xfId="0" applyNumberFormat="1" applyFont="1" applyBorder="1" applyProtection="1">
      <protection locked="0"/>
    </xf>
    <xf numFmtId="164" fontId="7" fillId="0" borderId="44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protection locked="0"/>
    </xf>
    <xf numFmtId="164" fontId="7" fillId="0" borderId="4" xfId="58" applyNumberFormat="1" applyFont="1" applyBorder="1" applyProtection="1">
      <alignment/>
      <protection locked="0"/>
    </xf>
    <xf numFmtId="164" fontId="7" fillId="0" borderId="12" xfId="58" applyNumberFormat="1" applyFont="1" applyBorder="1" applyProtection="1">
      <alignment/>
      <protection locked="0"/>
    </xf>
    <xf numFmtId="164" fontId="7" fillId="0" borderId="34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164" fontId="7" fillId="0" borderId="7" xfId="0" applyNumberFormat="1" applyFont="1" applyBorder="1" applyProtection="1">
      <protection locked="0"/>
    </xf>
    <xf numFmtId="164" fontId="7" fillId="0" borderId="40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4" xfId="0" applyNumberFormat="1" applyFont="1" applyBorder="1" applyAlignment="1" applyProtection="1">
      <alignment/>
      <protection hidden="1"/>
    </xf>
    <xf numFmtId="164" fontId="7" fillId="0" borderId="12" xfId="0" applyNumberFormat="1" applyFont="1" applyBorder="1" applyAlignment="1" applyProtection="1">
      <alignment/>
      <protection hidden="1"/>
    </xf>
    <xf numFmtId="164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0" fontId="3" fillId="0" borderId="34" xfId="0" applyFont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left"/>
      <protection hidden="1"/>
    </xf>
    <xf numFmtId="0" fontId="7" fillId="4" borderId="11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7" fillId="4" borderId="34" xfId="0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7" fillId="4" borderId="11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 wrapText="1"/>
      <protection locked="0"/>
    </xf>
    <xf numFmtId="164" fontId="7" fillId="0" borderId="0" xfId="26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2.xml" /><Relationship Id="rId50" Type="http://schemas.openxmlformats.org/officeDocument/2006/relationships/customXml" Target="../customXml/item3.xml" /><Relationship Id="rId51" Type="http://schemas.openxmlformats.org/officeDocument/2006/relationships/customXml" Target="../customXml/item4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zoomScale="85" zoomScaleNormal="85"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1" width="6.57421875" style="0" customWidth="1"/>
    <col min="2" max="4" width="3.57421875" style="0" customWidth="1"/>
    <col min="5" max="5" width="40.00390625" style="0" customWidth="1"/>
    <col min="6" max="6" width="6.00390625" style="0" customWidth="1"/>
    <col min="7" max="7" width="22.140625" style="0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186" t="s">
        <v>136</v>
      </c>
      <c r="B1" s="186"/>
      <c r="C1" s="186"/>
      <c r="D1" s="186"/>
      <c r="E1" s="186"/>
      <c r="F1" s="186"/>
      <c r="G1" s="186"/>
    </row>
    <row r="2" spans="1:7" ht="20.1" customHeight="1">
      <c r="A2" s="187" t="s">
        <v>8</v>
      </c>
      <c r="B2" s="187"/>
      <c r="C2" s="187"/>
      <c r="D2" s="188" t="s">
        <v>157</v>
      </c>
      <c r="E2" s="188"/>
      <c r="F2" s="33" t="s">
        <v>9</v>
      </c>
      <c r="G2" s="32">
        <v>42912</v>
      </c>
    </row>
    <row r="3" spans="1:7" ht="15" customHeight="1">
      <c r="A3" s="42"/>
      <c r="B3" s="42"/>
      <c r="C3" s="42"/>
      <c r="D3" s="189"/>
      <c r="E3" s="189"/>
      <c r="F3" s="190"/>
      <c r="G3" s="190"/>
    </row>
    <row r="4" spans="1:7" ht="15">
      <c r="A4" s="43"/>
      <c r="B4" s="43"/>
      <c r="C4" s="43"/>
      <c r="D4" s="43"/>
      <c r="E4" s="43"/>
      <c r="F4" s="185"/>
      <c r="G4" s="185"/>
    </row>
    <row r="5" spans="1:7" s="3" customFormat="1" ht="15" customHeight="1">
      <c r="A5" s="194" t="s">
        <v>54</v>
      </c>
      <c r="B5" s="195"/>
      <c r="C5" s="195"/>
      <c r="D5" s="195"/>
      <c r="E5" s="196"/>
      <c r="F5" s="202" t="s">
        <v>59</v>
      </c>
      <c r="G5" s="203"/>
    </row>
    <row r="6" spans="1:7" s="3" customFormat="1" ht="15" customHeight="1">
      <c r="A6" s="197"/>
      <c r="B6" s="198"/>
      <c r="C6" s="198"/>
      <c r="D6" s="198"/>
      <c r="E6" s="199"/>
      <c r="F6" s="204"/>
      <c r="G6" s="205"/>
    </row>
    <row r="7" spans="1:10" s="1" customFormat="1" ht="20.25" customHeight="1">
      <c r="A7" s="200"/>
      <c r="B7" s="187"/>
      <c r="C7" s="187"/>
      <c r="D7" s="187"/>
      <c r="E7" s="201"/>
      <c r="F7" s="206"/>
      <c r="G7" s="207"/>
      <c r="H7" s="2"/>
      <c r="I7" s="2"/>
      <c r="J7" s="2"/>
    </row>
    <row r="8" spans="1:7" ht="15" customHeight="1">
      <c r="A8" s="208" t="s">
        <v>120</v>
      </c>
      <c r="B8" s="209"/>
      <c r="C8" s="209"/>
      <c r="D8" s="209"/>
      <c r="E8" s="210"/>
      <c r="F8" s="211"/>
      <c r="G8" s="212"/>
    </row>
    <row r="9" spans="1:7" ht="15" customHeight="1">
      <c r="A9" s="35">
        <v>1</v>
      </c>
      <c r="B9" s="191" t="s">
        <v>156</v>
      </c>
      <c r="C9" s="192"/>
      <c r="D9" s="192"/>
      <c r="E9" s="193"/>
      <c r="F9" s="183">
        <v>1635754</v>
      </c>
      <c r="G9" s="184"/>
    </row>
    <row r="10" spans="1:7" ht="15" customHeight="1">
      <c r="A10" s="35">
        <v>2</v>
      </c>
      <c r="B10" s="191"/>
      <c r="C10" s="192"/>
      <c r="D10" s="192"/>
      <c r="E10" s="193"/>
      <c r="F10" s="183"/>
      <c r="G10" s="184"/>
    </row>
    <row r="11" spans="1:7" ht="15" customHeight="1">
      <c r="A11" s="35">
        <v>3</v>
      </c>
      <c r="B11" s="191"/>
      <c r="C11" s="192"/>
      <c r="D11" s="192"/>
      <c r="E11" s="193"/>
      <c r="F11" s="183"/>
      <c r="G11" s="184"/>
    </row>
    <row r="12" spans="1:7" ht="15" customHeight="1">
      <c r="A12" s="35">
        <v>4</v>
      </c>
      <c r="B12" s="191"/>
      <c r="C12" s="192"/>
      <c r="D12" s="192"/>
      <c r="E12" s="193"/>
      <c r="F12" s="183"/>
      <c r="G12" s="184"/>
    </row>
    <row r="13" spans="1:7" ht="15" customHeight="1">
      <c r="A13" s="35">
        <v>5</v>
      </c>
      <c r="B13" s="191"/>
      <c r="C13" s="192"/>
      <c r="D13" s="192"/>
      <c r="E13" s="193"/>
      <c r="F13" s="183"/>
      <c r="G13" s="184"/>
    </row>
    <row r="14" spans="1:7" ht="15" customHeight="1">
      <c r="A14" s="35">
        <v>6</v>
      </c>
      <c r="B14" s="180"/>
      <c r="C14" s="181"/>
      <c r="D14" s="181"/>
      <c r="E14" s="182"/>
      <c r="F14" s="183"/>
      <c r="G14" s="184"/>
    </row>
    <row r="15" spans="1:7" ht="15" customHeight="1">
      <c r="A15" s="35">
        <v>7</v>
      </c>
      <c r="B15" s="180"/>
      <c r="C15" s="181"/>
      <c r="D15" s="181"/>
      <c r="E15" s="182"/>
      <c r="F15" s="183"/>
      <c r="G15" s="184"/>
    </row>
    <row r="16" spans="1:7" ht="15" customHeight="1">
      <c r="A16" s="35">
        <v>8</v>
      </c>
      <c r="B16" s="180"/>
      <c r="C16" s="181"/>
      <c r="D16" s="181"/>
      <c r="E16" s="182"/>
      <c r="F16" s="183"/>
      <c r="G16" s="184"/>
    </row>
    <row r="17" spans="1:7" ht="15" customHeight="1">
      <c r="A17" s="35">
        <v>9</v>
      </c>
      <c r="B17" s="180"/>
      <c r="C17" s="181"/>
      <c r="D17" s="181"/>
      <c r="E17" s="182"/>
      <c r="F17" s="183"/>
      <c r="G17" s="184"/>
    </row>
    <row r="18" spans="1:7" ht="15" customHeight="1">
      <c r="A18" s="35">
        <v>10</v>
      </c>
      <c r="B18" s="180"/>
      <c r="C18" s="181"/>
      <c r="D18" s="181"/>
      <c r="E18" s="182"/>
      <c r="F18" s="183"/>
      <c r="G18" s="184"/>
    </row>
    <row r="19" spans="1:7" ht="15" customHeight="1">
      <c r="A19" s="35">
        <v>11</v>
      </c>
      <c r="B19" s="180"/>
      <c r="C19" s="181"/>
      <c r="D19" s="181"/>
      <c r="E19" s="182"/>
      <c r="F19" s="183"/>
      <c r="G19" s="184"/>
    </row>
    <row r="20" spans="1:7" ht="15" customHeight="1">
      <c r="A20" s="35">
        <v>12</v>
      </c>
      <c r="B20" s="180"/>
      <c r="C20" s="181"/>
      <c r="D20" s="181"/>
      <c r="E20" s="182"/>
      <c r="F20" s="183"/>
      <c r="G20" s="184"/>
    </row>
    <row r="21" spans="1:7" ht="15" customHeight="1">
      <c r="A21" s="35">
        <v>13</v>
      </c>
      <c r="B21" s="180"/>
      <c r="C21" s="181"/>
      <c r="D21" s="181"/>
      <c r="E21" s="182"/>
      <c r="F21" s="183"/>
      <c r="G21" s="184"/>
    </row>
    <row r="22" spans="1:7" ht="15" customHeight="1">
      <c r="A22" s="35">
        <v>14</v>
      </c>
      <c r="B22" s="180"/>
      <c r="C22" s="181"/>
      <c r="D22" s="181"/>
      <c r="E22" s="182"/>
      <c r="F22" s="183"/>
      <c r="G22" s="184"/>
    </row>
    <row r="23" spans="1:7" ht="15" customHeight="1">
      <c r="A23" s="35">
        <v>15</v>
      </c>
      <c r="B23" s="180"/>
      <c r="C23" s="181"/>
      <c r="D23" s="181"/>
      <c r="E23" s="182"/>
      <c r="F23" s="183"/>
      <c r="G23" s="184"/>
    </row>
    <row r="24" spans="1:7" ht="15" customHeight="1">
      <c r="A24" s="35">
        <v>16</v>
      </c>
      <c r="B24" s="180"/>
      <c r="C24" s="181"/>
      <c r="D24" s="181"/>
      <c r="E24" s="182"/>
      <c r="F24" s="183"/>
      <c r="G24" s="184"/>
    </row>
    <row r="25" spans="1:7" ht="15" customHeight="1">
      <c r="A25" s="35">
        <v>17</v>
      </c>
      <c r="B25" s="180"/>
      <c r="C25" s="181"/>
      <c r="D25" s="181"/>
      <c r="E25" s="182"/>
      <c r="F25" s="183"/>
      <c r="G25" s="184"/>
    </row>
    <row r="26" spans="1:7" ht="15" customHeight="1">
      <c r="A26" s="35">
        <v>18</v>
      </c>
      <c r="B26" s="180"/>
      <c r="C26" s="181"/>
      <c r="D26" s="181"/>
      <c r="E26" s="182"/>
      <c r="F26" s="183"/>
      <c r="G26" s="184"/>
    </row>
    <row r="27" spans="1:7" ht="15" customHeight="1">
      <c r="A27" s="35">
        <v>19</v>
      </c>
      <c r="B27" s="180"/>
      <c r="C27" s="181"/>
      <c r="D27" s="181"/>
      <c r="E27" s="182"/>
      <c r="F27" s="183"/>
      <c r="G27" s="184"/>
    </row>
    <row r="28" spans="1:7" ht="15" customHeight="1">
      <c r="A28" s="35">
        <v>20</v>
      </c>
      <c r="B28" s="213"/>
      <c r="C28" s="181"/>
      <c r="D28" s="181"/>
      <c r="E28" s="182"/>
      <c r="F28" s="183"/>
      <c r="G28" s="184"/>
    </row>
    <row r="29" spans="1:7" ht="15" customHeight="1">
      <c r="A29" s="35">
        <v>21</v>
      </c>
      <c r="B29" s="180"/>
      <c r="C29" s="181"/>
      <c r="D29" s="181"/>
      <c r="E29" s="182"/>
      <c r="F29" s="183"/>
      <c r="G29" s="184"/>
    </row>
    <row r="30" spans="1:7" ht="15" customHeight="1">
      <c r="A30" s="35">
        <v>22</v>
      </c>
      <c r="B30" s="180"/>
      <c r="C30" s="181"/>
      <c r="D30" s="181"/>
      <c r="E30" s="182"/>
      <c r="F30" s="183"/>
      <c r="G30" s="184"/>
    </row>
    <row r="31" spans="1:7" ht="15" customHeight="1">
      <c r="A31" s="35">
        <v>23</v>
      </c>
      <c r="B31" s="180"/>
      <c r="C31" s="181"/>
      <c r="D31" s="181"/>
      <c r="E31" s="182"/>
      <c r="F31" s="183"/>
      <c r="G31" s="184"/>
    </row>
    <row r="32" spans="1:7" ht="15" customHeight="1">
      <c r="A32" s="35">
        <v>24</v>
      </c>
      <c r="B32" s="180"/>
      <c r="C32" s="181"/>
      <c r="D32" s="181"/>
      <c r="E32" s="182"/>
      <c r="F32" s="183"/>
      <c r="G32" s="184"/>
    </row>
    <row r="33" spans="1:7" s="4" customFormat="1" ht="15" customHeight="1">
      <c r="A33" s="35">
        <v>25</v>
      </c>
      <c r="B33" s="180"/>
      <c r="C33" s="181"/>
      <c r="D33" s="181"/>
      <c r="E33" s="182"/>
      <c r="F33" s="183"/>
      <c r="G33" s="184"/>
    </row>
    <row r="34" spans="1:7" s="4" customFormat="1" ht="15" customHeight="1">
      <c r="A34" s="44"/>
      <c r="B34" s="218" t="s">
        <v>63</v>
      </c>
      <c r="C34" s="218"/>
      <c r="D34" s="218"/>
      <c r="E34" s="219"/>
      <c r="F34" s="220">
        <f>SUM(F9:G33)</f>
        <v>1635754</v>
      </c>
      <c r="G34" s="221"/>
    </row>
    <row r="35" spans="1:7" s="4" customFormat="1" ht="15" customHeight="1">
      <c r="A35" s="222" t="s">
        <v>121</v>
      </c>
      <c r="B35" s="223"/>
      <c r="C35" s="223"/>
      <c r="D35" s="223"/>
      <c r="E35" s="224"/>
      <c r="F35" s="225"/>
      <c r="G35" s="226"/>
    </row>
    <row r="36" spans="1:7" s="4" customFormat="1" ht="15" customHeight="1">
      <c r="A36" s="35">
        <v>1</v>
      </c>
      <c r="B36" s="191" t="s">
        <v>156</v>
      </c>
      <c r="C36" s="191"/>
      <c r="D36" s="191"/>
      <c r="E36" s="227"/>
      <c r="F36" s="183">
        <v>226083</v>
      </c>
      <c r="G36" s="184"/>
    </row>
    <row r="37" spans="1:7" s="4" customFormat="1" ht="15" customHeight="1">
      <c r="A37" s="35">
        <v>2</v>
      </c>
      <c r="B37" s="191"/>
      <c r="C37" s="191"/>
      <c r="D37" s="191"/>
      <c r="E37" s="227"/>
      <c r="F37" s="183"/>
      <c r="G37" s="184"/>
    </row>
    <row r="38" spans="1:7" s="4" customFormat="1" ht="15" customHeight="1">
      <c r="A38" s="35">
        <v>3</v>
      </c>
      <c r="B38" s="191"/>
      <c r="C38" s="191"/>
      <c r="D38" s="191"/>
      <c r="E38" s="227"/>
      <c r="F38" s="183"/>
      <c r="G38" s="184"/>
    </row>
    <row r="39" spans="1:7" s="4" customFormat="1" ht="15" customHeight="1">
      <c r="A39" s="35">
        <v>4</v>
      </c>
      <c r="B39" s="180"/>
      <c r="C39" s="180"/>
      <c r="D39" s="180"/>
      <c r="E39" s="230"/>
      <c r="F39" s="183"/>
      <c r="G39" s="184"/>
    </row>
    <row r="40" spans="1:7" s="4" customFormat="1" ht="15" customHeight="1">
      <c r="A40" s="35">
        <v>5</v>
      </c>
      <c r="B40" s="180"/>
      <c r="C40" s="180"/>
      <c r="D40" s="180"/>
      <c r="E40" s="230"/>
      <c r="F40" s="183"/>
      <c r="G40" s="184"/>
    </row>
    <row r="41" spans="1:7" s="4" customFormat="1" ht="15" customHeight="1">
      <c r="A41" s="35">
        <v>6</v>
      </c>
      <c r="B41" s="180"/>
      <c r="C41" s="180"/>
      <c r="D41" s="180"/>
      <c r="E41" s="230"/>
      <c r="F41" s="183"/>
      <c r="G41" s="184"/>
    </row>
    <row r="42" spans="1:7" s="4" customFormat="1" ht="15" customHeight="1">
      <c r="A42" s="35">
        <v>7</v>
      </c>
      <c r="B42" s="191"/>
      <c r="C42" s="191"/>
      <c r="D42" s="191"/>
      <c r="E42" s="227"/>
      <c r="F42" s="183"/>
      <c r="G42" s="184"/>
    </row>
    <row r="43" spans="1:7" s="4" customFormat="1" ht="15" customHeight="1">
      <c r="A43" s="35">
        <v>8</v>
      </c>
      <c r="B43" s="191"/>
      <c r="C43" s="191"/>
      <c r="D43" s="191"/>
      <c r="E43" s="227"/>
      <c r="F43" s="183"/>
      <c r="G43" s="184"/>
    </row>
    <row r="44" spans="1:7" s="4" customFormat="1" ht="15" customHeight="1">
      <c r="A44" s="35">
        <v>9</v>
      </c>
      <c r="B44" s="191"/>
      <c r="C44" s="191"/>
      <c r="D44" s="191"/>
      <c r="E44" s="227"/>
      <c r="F44" s="183"/>
      <c r="G44" s="184"/>
    </row>
    <row r="45" spans="1:7" s="4" customFormat="1" ht="15" customHeight="1">
      <c r="A45" s="35">
        <v>10</v>
      </c>
      <c r="B45" s="233"/>
      <c r="C45" s="233"/>
      <c r="D45" s="233"/>
      <c r="E45" s="234"/>
      <c r="F45" s="231"/>
      <c r="G45" s="232"/>
    </row>
    <row r="46" spans="1:7" s="4" customFormat="1" ht="15" customHeight="1">
      <c r="A46" s="35">
        <v>11</v>
      </c>
      <c r="B46" s="233"/>
      <c r="C46" s="233"/>
      <c r="D46" s="233"/>
      <c r="E46" s="234"/>
      <c r="F46" s="231"/>
      <c r="G46" s="232"/>
    </row>
    <row r="47" spans="1:7" s="4" customFormat="1" ht="15" customHeight="1">
      <c r="A47" s="35">
        <v>12</v>
      </c>
      <c r="B47" s="180"/>
      <c r="C47" s="180"/>
      <c r="D47" s="180"/>
      <c r="E47" s="230"/>
      <c r="F47" s="183"/>
      <c r="G47" s="184"/>
    </row>
    <row r="48" spans="1:7" s="4" customFormat="1" ht="15" customHeight="1">
      <c r="A48" s="35">
        <v>13</v>
      </c>
      <c r="B48" s="180"/>
      <c r="C48" s="180"/>
      <c r="D48" s="180"/>
      <c r="E48" s="230"/>
      <c r="F48" s="183"/>
      <c r="G48" s="184"/>
    </row>
    <row r="49" spans="1:7" s="4" customFormat="1" ht="15" customHeight="1">
      <c r="A49" s="35">
        <v>14</v>
      </c>
      <c r="B49" s="180"/>
      <c r="C49" s="180"/>
      <c r="D49" s="180"/>
      <c r="E49" s="230"/>
      <c r="F49" s="183"/>
      <c r="G49" s="184"/>
    </row>
    <row r="50" spans="1:7" s="4" customFormat="1" ht="15" customHeight="1">
      <c r="A50" s="35">
        <v>15</v>
      </c>
      <c r="B50" s="180"/>
      <c r="C50" s="180"/>
      <c r="D50" s="180"/>
      <c r="E50" s="230"/>
      <c r="F50" s="183"/>
      <c r="G50" s="184"/>
    </row>
    <row r="51" spans="1:7" s="4" customFormat="1" ht="15" customHeight="1">
      <c r="A51" s="45"/>
      <c r="B51" s="38" t="s">
        <v>122</v>
      </c>
      <c r="C51" s="38"/>
      <c r="D51" s="38"/>
      <c r="E51" s="39"/>
      <c r="F51" s="220">
        <f>SUM(F36:G50)</f>
        <v>226083</v>
      </c>
      <c r="G51" s="221"/>
    </row>
    <row r="52" spans="1:7" s="4" customFormat="1" ht="15" customHeight="1">
      <c r="A52" s="208" t="s">
        <v>123</v>
      </c>
      <c r="B52" s="214"/>
      <c r="C52" s="214"/>
      <c r="D52" s="214"/>
      <c r="E52" s="215"/>
      <c r="F52" s="216">
        <f>SUM(F34+F51)</f>
        <v>1861837</v>
      </c>
      <c r="G52" s="217"/>
    </row>
    <row r="53" spans="1:7" s="4" customFormat="1" ht="15" customHeight="1">
      <c r="A53" s="222" t="s">
        <v>53</v>
      </c>
      <c r="B53" s="223"/>
      <c r="C53" s="223"/>
      <c r="D53" s="223"/>
      <c r="E53" s="224"/>
      <c r="F53" s="183"/>
      <c r="G53" s="184"/>
    </row>
    <row r="54" spans="1:7" s="4" customFormat="1" ht="15" customHeight="1">
      <c r="A54" s="222" t="s">
        <v>20</v>
      </c>
      <c r="B54" s="223"/>
      <c r="C54" s="223"/>
      <c r="D54" s="223"/>
      <c r="E54" s="224"/>
      <c r="F54" s="183">
        <f>9222+66723</f>
        <v>75945</v>
      </c>
      <c r="G54" s="184"/>
    </row>
    <row r="55" spans="1:7" s="4" customFormat="1" ht="15" customHeight="1" thickBot="1">
      <c r="A55" s="222" t="s">
        <v>40</v>
      </c>
      <c r="B55" s="223"/>
      <c r="C55" s="223"/>
      <c r="D55" s="223"/>
      <c r="E55" s="224"/>
      <c r="F55" s="183"/>
      <c r="G55" s="184"/>
    </row>
    <row r="56" spans="1:7" ht="15" customHeight="1" thickBot="1">
      <c r="A56" s="40" t="s">
        <v>23</v>
      </c>
      <c r="B56" s="41"/>
      <c r="C56" s="41"/>
      <c r="D56" s="41"/>
      <c r="E56" s="41"/>
      <c r="F56" s="228">
        <f>SUM(F52:G55)</f>
        <v>1937782</v>
      </c>
      <c r="G56" s="229"/>
    </row>
    <row r="57" spans="1:7" ht="15" hidden="1">
      <c r="A57" s="34"/>
      <c r="B57" s="34"/>
      <c r="C57" s="34"/>
      <c r="D57" s="34"/>
      <c r="E57" s="34"/>
      <c r="F57" s="34"/>
      <c r="G57" s="34"/>
    </row>
  </sheetData>
  <sheetProtection sheet="1" objects="1" scenarios="1" selectLockedCells="1"/>
  <mergeCells count="104"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A54:E54"/>
    <mergeCell ref="F54:G54"/>
    <mergeCell ref="F49:G49"/>
    <mergeCell ref="B50:E50"/>
    <mergeCell ref="F50:G50"/>
    <mergeCell ref="F51:G51"/>
    <mergeCell ref="F46:G46"/>
    <mergeCell ref="B46:E46"/>
    <mergeCell ref="B45:E45"/>
    <mergeCell ref="F45:G45"/>
    <mergeCell ref="A52:E52"/>
    <mergeCell ref="F52:G52"/>
    <mergeCell ref="B34:E34"/>
    <mergeCell ref="F34:G34"/>
    <mergeCell ref="A35:E35"/>
    <mergeCell ref="F35:G35"/>
    <mergeCell ref="B36:E36"/>
    <mergeCell ref="F36:G36"/>
    <mergeCell ref="A55:E55"/>
    <mergeCell ref="F55:G55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="90" zoomScaleNormal="90" zoomScaleSheetLayoutView="100" workbookViewId="0" topLeftCell="A34">
      <selection activeCell="A1" sqref="A1:G1"/>
    </sheetView>
  </sheetViews>
  <sheetFormatPr defaultColWidth="0" defaultRowHeight="12.75" zeroHeight="1"/>
  <cols>
    <col min="1" max="1" width="4.8515625" style="34" customWidth="1"/>
    <col min="2" max="4" width="3.57421875" style="34" customWidth="1"/>
    <col min="5" max="5" width="58.57421875" style="34" customWidth="1"/>
    <col min="6" max="6" width="10.8515625" style="34" customWidth="1"/>
    <col min="7" max="7" width="27.421875" style="34" customWidth="1"/>
    <col min="8" max="16384" width="9.140625" style="0" hidden="1" customWidth="1"/>
  </cols>
  <sheetData>
    <row r="1" spans="1:7" ht="61.5" customHeight="1">
      <c r="A1" s="248" t="s">
        <v>158</v>
      </c>
      <c r="B1" s="248"/>
      <c r="C1" s="248"/>
      <c r="D1" s="248"/>
      <c r="E1" s="248"/>
      <c r="F1" s="248"/>
      <c r="G1" s="248"/>
    </row>
    <row r="2" spans="1:7" ht="20.1" customHeight="1">
      <c r="A2" s="187" t="s">
        <v>8</v>
      </c>
      <c r="B2" s="187"/>
      <c r="C2" s="187"/>
      <c r="D2" s="247" t="str">
        <f>'CSS '!D2:E2</f>
        <v>SISKIYOU</v>
      </c>
      <c r="E2" s="247"/>
      <c r="F2" s="50" t="s">
        <v>9</v>
      </c>
      <c r="G2" s="51">
        <f>'CSS '!G2</f>
        <v>42912</v>
      </c>
    </row>
    <row r="3" spans="1:7" ht="15" customHeight="1">
      <c r="A3" s="54"/>
      <c r="B3" s="42"/>
      <c r="C3" s="42"/>
      <c r="D3" s="189"/>
      <c r="E3" s="189"/>
      <c r="F3" s="55"/>
      <c r="G3" s="56"/>
    </row>
    <row r="4" spans="1:7" ht="15" customHeight="1">
      <c r="A4" s="57"/>
      <c r="B4" s="56"/>
      <c r="C4" s="56"/>
      <c r="D4" s="56"/>
      <c r="E4" s="56"/>
      <c r="F4" s="56"/>
      <c r="G4" s="56"/>
    </row>
    <row r="5" spans="1:7" s="3" customFormat="1" ht="15" customHeight="1">
      <c r="A5" s="194" t="s">
        <v>55</v>
      </c>
      <c r="B5" s="195"/>
      <c r="C5" s="195"/>
      <c r="D5" s="195"/>
      <c r="E5" s="196"/>
      <c r="F5" s="194" t="s">
        <v>0</v>
      </c>
      <c r="G5" s="196"/>
    </row>
    <row r="6" spans="1:7" s="1" customFormat="1" ht="34.5" customHeight="1">
      <c r="A6" s="200"/>
      <c r="B6" s="187"/>
      <c r="C6" s="187"/>
      <c r="D6" s="187"/>
      <c r="E6" s="201"/>
      <c r="F6" s="206" t="s">
        <v>59</v>
      </c>
      <c r="G6" s="207"/>
    </row>
    <row r="7" spans="1:7" ht="15" customHeight="1">
      <c r="A7" s="208" t="s">
        <v>128</v>
      </c>
      <c r="B7" s="209"/>
      <c r="C7" s="209"/>
      <c r="D7" s="209"/>
      <c r="E7" s="210"/>
      <c r="F7" s="235"/>
      <c r="G7" s="236"/>
    </row>
    <row r="8" spans="1:7" ht="15" customHeight="1">
      <c r="A8" s="35">
        <v>1</v>
      </c>
      <c r="B8" s="191" t="s">
        <v>156</v>
      </c>
      <c r="C8" s="191"/>
      <c r="D8" s="191"/>
      <c r="E8" s="227"/>
      <c r="F8" s="183">
        <v>384034</v>
      </c>
      <c r="G8" s="184"/>
    </row>
    <row r="9" spans="1:7" ht="15" customHeight="1">
      <c r="A9" s="35">
        <v>2</v>
      </c>
      <c r="B9" s="191"/>
      <c r="C9" s="191"/>
      <c r="D9" s="191"/>
      <c r="E9" s="227"/>
      <c r="F9" s="183"/>
      <c r="G9" s="184"/>
    </row>
    <row r="10" spans="1:7" ht="15" customHeight="1">
      <c r="A10" s="35">
        <v>3</v>
      </c>
      <c r="B10" s="191"/>
      <c r="C10" s="191"/>
      <c r="D10" s="191"/>
      <c r="E10" s="227"/>
      <c r="F10" s="183"/>
      <c r="G10" s="184"/>
    </row>
    <row r="11" spans="1:7" ht="15" customHeight="1">
      <c r="A11" s="35">
        <v>4</v>
      </c>
      <c r="B11" s="191"/>
      <c r="C11" s="191"/>
      <c r="D11" s="191"/>
      <c r="E11" s="227"/>
      <c r="F11" s="183"/>
      <c r="G11" s="184"/>
    </row>
    <row r="12" spans="1:7" ht="15" customHeight="1">
      <c r="A12" s="35">
        <v>5</v>
      </c>
      <c r="B12" s="191"/>
      <c r="C12" s="191"/>
      <c r="D12" s="191"/>
      <c r="E12" s="227"/>
      <c r="F12" s="183"/>
      <c r="G12" s="184"/>
    </row>
    <row r="13" spans="1:7" ht="15" customHeight="1">
      <c r="A13" s="35">
        <v>6</v>
      </c>
      <c r="B13" s="191"/>
      <c r="C13" s="191"/>
      <c r="D13" s="191"/>
      <c r="E13" s="227"/>
      <c r="F13" s="183"/>
      <c r="G13" s="184"/>
    </row>
    <row r="14" spans="1:7" ht="15" customHeight="1">
      <c r="A14" s="35">
        <v>7</v>
      </c>
      <c r="B14" s="191"/>
      <c r="C14" s="191"/>
      <c r="D14" s="191"/>
      <c r="E14" s="227"/>
      <c r="F14" s="183"/>
      <c r="G14" s="184"/>
    </row>
    <row r="15" spans="1:7" ht="15" customHeight="1">
      <c r="A15" s="35">
        <v>8</v>
      </c>
      <c r="B15" s="180"/>
      <c r="C15" s="180"/>
      <c r="D15" s="180"/>
      <c r="E15" s="230"/>
      <c r="F15" s="183"/>
      <c r="G15" s="184"/>
    </row>
    <row r="16" spans="1:7" ht="15" customHeight="1">
      <c r="A16" s="35">
        <v>9</v>
      </c>
      <c r="B16" s="180"/>
      <c r="C16" s="180"/>
      <c r="D16" s="180"/>
      <c r="E16" s="230"/>
      <c r="F16" s="183"/>
      <c r="G16" s="184"/>
    </row>
    <row r="17" spans="1:7" ht="15" customHeight="1">
      <c r="A17" s="35">
        <v>10</v>
      </c>
      <c r="B17" s="180"/>
      <c r="C17" s="180"/>
      <c r="D17" s="180"/>
      <c r="E17" s="230"/>
      <c r="F17" s="231"/>
      <c r="G17" s="232"/>
    </row>
    <row r="18" spans="1:7" ht="15" customHeight="1">
      <c r="A18" s="35">
        <v>11</v>
      </c>
      <c r="B18" s="180"/>
      <c r="C18" s="180"/>
      <c r="D18" s="180"/>
      <c r="E18" s="230"/>
      <c r="F18" s="183"/>
      <c r="G18" s="184"/>
    </row>
    <row r="19" spans="1:7" ht="15" customHeight="1">
      <c r="A19" s="35">
        <v>12</v>
      </c>
      <c r="B19" s="180"/>
      <c r="C19" s="180"/>
      <c r="D19" s="180"/>
      <c r="E19" s="230"/>
      <c r="F19" s="183"/>
      <c r="G19" s="184"/>
    </row>
    <row r="20" spans="1:7" ht="15" customHeight="1">
      <c r="A20" s="35">
        <v>13</v>
      </c>
      <c r="B20" s="180"/>
      <c r="C20" s="180"/>
      <c r="D20" s="180"/>
      <c r="E20" s="230"/>
      <c r="F20" s="183"/>
      <c r="G20" s="184"/>
    </row>
    <row r="21" spans="1:7" ht="15" customHeight="1">
      <c r="A21" s="35">
        <v>14</v>
      </c>
      <c r="B21" s="180"/>
      <c r="C21" s="180"/>
      <c r="D21" s="180"/>
      <c r="E21" s="230"/>
      <c r="F21" s="183"/>
      <c r="G21" s="184"/>
    </row>
    <row r="22" spans="1:7" ht="15" customHeight="1">
      <c r="A22" s="35">
        <v>15</v>
      </c>
      <c r="B22" s="180"/>
      <c r="C22" s="180"/>
      <c r="D22" s="180"/>
      <c r="E22" s="180"/>
      <c r="F22" s="183"/>
      <c r="G22" s="184"/>
    </row>
    <row r="23" spans="1:7" s="4" customFormat="1" ht="15" customHeight="1">
      <c r="A23" s="36"/>
      <c r="B23" s="218" t="s">
        <v>129</v>
      </c>
      <c r="C23" s="218"/>
      <c r="D23" s="218"/>
      <c r="E23" s="219"/>
      <c r="F23" s="220">
        <f>SUM(F8:G22)</f>
        <v>384034</v>
      </c>
      <c r="G23" s="221"/>
    </row>
    <row r="24" spans="1:7" ht="15" customHeight="1">
      <c r="A24" s="222" t="s">
        <v>127</v>
      </c>
      <c r="B24" s="223"/>
      <c r="C24" s="223"/>
      <c r="D24" s="223"/>
      <c r="E24" s="224"/>
      <c r="F24" s="225"/>
      <c r="G24" s="226"/>
    </row>
    <row r="25" spans="1:7" ht="15" customHeight="1">
      <c r="A25" s="35">
        <v>1</v>
      </c>
      <c r="B25" s="191"/>
      <c r="C25" s="191"/>
      <c r="D25" s="191"/>
      <c r="E25" s="227"/>
      <c r="F25" s="183"/>
      <c r="G25" s="184"/>
    </row>
    <row r="26" spans="1:7" ht="15" customHeight="1">
      <c r="A26" s="35">
        <v>2</v>
      </c>
      <c r="B26" s="191"/>
      <c r="C26" s="191"/>
      <c r="D26" s="191"/>
      <c r="E26" s="227"/>
      <c r="F26" s="183"/>
      <c r="G26" s="184"/>
    </row>
    <row r="27" spans="1:7" ht="15" customHeight="1">
      <c r="A27" s="35">
        <v>3</v>
      </c>
      <c r="B27" s="191"/>
      <c r="C27" s="191"/>
      <c r="D27" s="191"/>
      <c r="E27" s="227"/>
      <c r="F27" s="183"/>
      <c r="G27" s="184"/>
    </row>
    <row r="28" spans="1:7" ht="15" customHeight="1">
      <c r="A28" s="35">
        <v>4</v>
      </c>
      <c r="B28" s="191"/>
      <c r="C28" s="191"/>
      <c r="D28" s="191"/>
      <c r="E28" s="227"/>
      <c r="F28" s="183"/>
      <c r="G28" s="184"/>
    </row>
    <row r="29" spans="1:7" ht="15" customHeight="1">
      <c r="A29" s="35">
        <v>5</v>
      </c>
      <c r="B29" s="180"/>
      <c r="C29" s="180"/>
      <c r="D29" s="180"/>
      <c r="E29" s="230"/>
      <c r="F29" s="183"/>
      <c r="G29" s="184"/>
    </row>
    <row r="30" spans="1:7" ht="15" customHeight="1">
      <c r="A30" s="35">
        <v>6</v>
      </c>
      <c r="B30" s="180"/>
      <c r="C30" s="180"/>
      <c r="D30" s="180"/>
      <c r="E30" s="230"/>
      <c r="F30" s="183"/>
      <c r="G30" s="184"/>
    </row>
    <row r="31" spans="1:7" ht="15" customHeight="1">
      <c r="A31" s="35">
        <v>7</v>
      </c>
      <c r="B31" s="180"/>
      <c r="C31" s="180"/>
      <c r="D31" s="180"/>
      <c r="E31" s="230"/>
      <c r="F31" s="183"/>
      <c r="G31" s="184"/>
    </row>
    <row r="32" spans="1:7" ht="15" customHeight="1">
      <c r="A32" s="35">
        <v>8</v>
      </c>
      <c r="B32" s="180"/>
      <c r="C32" s="180"/>
      <c r="D32" s="180"/>
      <c r="E32" s="230"/>
      <c r="F32" s="183"/>
      <c r="G32" s="184"/>
    </row>
    <row r="33" spans="1:7" ht="15" customHeight="1">
      <c r="A33" s="35">
        <v>9</v>
      </c>
      <c r="B33" s="180"/>
      <c r="C33" s="180"/>
      <c r="D33" s="180"/>
      <c r="E33" s="230"/>
      <c r="F33" s="183"/>
      <c r="G33" s="184"/>
    </row>
    <row r="34" spans="1:7" ht="15" customHeight="1">
      <c r="A34" s="35">
        <v>10</v>
      </c>
      <c r="B34" s="180"/>
      <c r="C34" s="180"/>
      <c r="D34" s="180"/>
      <c r="E34" s="230"/>
      <c r="F34" s="183"/>
      <c r="G34" s="184"/>
    </row>
    <row r="35" spans="1:7" ht="15" customHeight="1">
      <c r="A35" s="35">
        <v>11</v>
      </c>
      <c r="B35" s="180"/>
      <c r="C35" s="180"/>
      <c r="D35" s="180"/>
      <c r="E35" s="230"/>
      <c r="F35" s="183"/>
      <c r="G35" s="184"/>
    </row>
    <row r="36" spans="1:7" ht="15" customHeight="1">
      <c r="A36" s="35">
        <v>12</v>
      </c>
      <c r="B36" s="180"/>
      <c r="C36" s="180"/>
      <c r="D36" s="180"/>
      <c r="E36" s="230"/>
      <c r="F36" s="183"/>
      <c r="G36" s="184"/>
    </row>
    <row r="37" spans="1:7" ht="15" customHeight="1">
      <c r="A37" s="35">
        <v>13</v>
      </c>
      <c r="B37" s="180"/>
      <c r="C37" s="180"/>
      <c r="D37" s="180"/>
      <c r="E37" s="230"/>
      <c r="F37" s="183"/>
      <c r="G37" s="184"/>
    </row>
    <row r="38" spans="1:7" ht="15" customHeight="1">
      <c r="A38" s="35">
        <v>14</v>
      </c>
      <c r="B38" s="180"/>
      <c r="C38" s="180"/>
      <c r="D38" s="180"/>
      <c r="E38" s="230"/>
      <c r="F38" s="183"/>
      <c r="G38" s="184"/>
    </row>
    <row r="39" spans="1:7" ht="15" customHeight="1">
      <c r="A39" s="35">
        <v>15</v>
      </c>
      <c r="B39" s="180"/>
      <c r="C39" s="180"/>
      <c r="D39" s="180"/>
      <c r="E39" s="230"/>
      <c r="F39" s="183"/>
      <c r="G39" s="184"/>
    </row>
    <row r="40" spans="1:7" s="4" customFormat="1" ht="15" customHeight="1">
      <c r="A40" s="36"/>
      <c r="B40" s="218" t="s">
        <v>129</v>
      </c>
      <c r="C40" s="218"/>
      <c r="D40" s="218"/>
      <c r="E40" s="219"/>
      <c r="F40" s="220">
        <f>SUM(F25:G39)</f>
        <v>0</v>
      </c>
      <c r="G40" s="221"/>
    </row>
    <row r="41" spans="1:7" ht="15" customHeight="1">
      <c r="A41" s="222" t="s">
        <v>133</v>
      </c>
      <c r="B41" s="223"/>
      <c r="C41" s="223"/>
      <c r="D41" s="223"/>
      <c r="E41" s="224"/>
      <c r="F41" s="183"/>
      <c r="G41" s="184"/>
    </row>
    <row r="42" spans="1:7" ht="15" customHeight="1">
      <c r="A42" s="35">
        <v>1</v>
      </c>
      <c r="B42" s="180"/>
      <c r="C42" s="180"/>
      <c r="D42" s="180"/>
      <c r="E42" s="230"/>
      <c r="F42" s="183"/>
      <c r="G42" s="184"/>
    </row>
    <row r="43" spans="1:7" ht="15" customHeight="1">
      <c r="A43" s="35">
        <v>2</v>
      </c>
      <c r="B43" s="180"/>
      <c r="C43" s="180"/>
      <c r="D43" s="180"/>
      <c r="E43" s="230"/>
      <c r="F43" s="183"/>
      <c r="G43" s="184"/>
    </row>
    <row r="44" spans="1:7" ht="15" customHeight="1">
      <c r="A44" s="35">
        <v>3</v>
      </c>
      <c r="B44" s="180"/>
      <c r="C44" s="180"/>
      <c r="D44" s="180"/>
      <c r="E44" s="230"/>
      <c r="F44" s="183"/>
      <c r="G44" s="184"/>
    </row>
    <row r="45" spans="1:7" s="4" customFormat="1" ht="15" customHeight="1">
      <c r="A45" s="36"/>
      <c r="B45" s="218" t="s">
        <v>130</v>
      </c>
      <c r="C45" s="218"/>
      <c r="D45" s="218"/>
      <c r="E45" s="219"/>
      <c r="F45" s="220">
        <f>SUM(F42:G44)</f>
        <v>0</v>
      </c>
      <c r="G45" s="221"/>
    </row>
    <row r="46" spans="1:7" ht="15" customHeight="1">
      <c r="A46" s="241" t="s">
        <v>131</v>
      </c>
      <c r="B46" s="242"/>
      <c r="C46" s="242"/>
      <c r="D46" s="242"/>
      <c r="E46" s="243"/>
      <c r="F46" s="239">
        <f>F23+F40+F45</f>
        <v>384034</v>
      </c>
      <c r="G46" s="240"/>
    </row>
    <row r="47" spans="1:7" s="4" customFormat="1" ht="15" customHeight="1">
      <c r="A47" s="222" t="s">
        <v>56</v>
      </c>
      <c r="B47" s="223"/>
      <c r="C47" s="223"/>
      <c r="D47" s="223"/>
      <c r="E47" s="224"/>
      <c r="F47" s="183">
        <v>0</v>
      </c>
      <c r="G47" s="184"/>
    </row>
    <row r="48" spans="1:7" s="4" customFormat="1" ht="15" customHeight="1" thickBot="1">
      <c r="A48" s="222" t="s">
        <v>21</v>
      </c>
      <c r="B48" s="223"/>
      <c r="C48" s="223"/>
      <c r="D48" s="223"/>
      <c r="E48" s="224"/>
      <c r="F48" s="183">
        <v>15665</v>
      </c>
      <c r="G48" s="184"/>
    </row>
    <row r="49" spans="1:7" ht="15" customHeight="1" thickBot="1">
      <c r="A49" s="244" t="s">
        <v>22</v>
      </c>
      <c r="B49" s="245"/>
      <c r="C49" s="245"/>
      <c r="D49" s="245"/>
      <c r="E49" s="246"/>
      <c r="F49" s="237">
        <f>SUM(F46:G48)</f>
        <v>399699</v>
      </c>
      <c r="G49" s="238"/>
    </row>
  </sheetData>
  <sheetProtection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31">
      <selection activeCell="A1" sqref="A1:G1"/>
    </sheetView>
  </sheetViews>
  <sheetFormatPr defaultColWidth="0" defaultRowHeight="12.75" zeroHeight="1"/>
  <cols>
    <col min="1" max="4" width="3.57421875" style="0" customWidth="1"/>
    <col min="5" max="5" width="27.8515625" style="0" customWidth="1"/>
    <col min="6" max="6" width="6.57421875" style="0" customWidth="1"/>
    <col min="7" max="7" width="33.140625" style="0" customWidth="1"/>
    <col min="8" max="8" width="19.421875" style="0" hidden="1" customWidth="1"/>
    <col min="9" max="9" width="20.28125" style="0" hidden="1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61.5" customHeight="1">
      <c r="A1" s="262" t="s">
        <v>159</v>
      </c>
      <c r="B1" s="262"/>
      <c r="C1" s="262"/>
      <c r="D1" s="262"/>
      <c r="E1" s="262"/>
      <c r="F1" s="262"/>
      <c r="G1" s="262"/>
      <c r="H1" s="58"/>
      <c r="I1" s="58"/>
    </row>
    <row r="2" spans="1:7" ht="20.1" customHeight="1">
      <c r="A2" s="253" t="s">
        <v>8</v>
      </c>
      <c r="B2" s="253"/>
      <c r="C2" s="253"/>
      <c r="D2" s="263" t="str">
        <f>'CSS '!D2:E2</f>
        <v>SISKIYOU</v>
      </c>
      <c r="E2" s="263"/>
      <c r="F2" s="46" t="s">
        <v>9</v>
      </c>
      <c r="G2" s="47">
        <f>'CSS '!G2</f>
        <v>42912</v>
      </c>
    </row>
    <row r="3" spans="1:7" ht="15" customHeight="1">
      <c r="A3" s="59"/>
      <c r="B3" s="59"/>
      <c r="C3" s="59"/>
      <c r="D3" s="264"/>
      <c r="E3" s="264"/>
      <c r="F3" s="60"/>
      <c r="G3" s="61"/>
    </row>
    <row r="4" spans="1:7" ht="15" customHeight="1">
      <c r="A4" s="62"/>
      <c r="B4" s="62"/>
      <c r="C4" s="62"/>
      <c r="D4" s="62"/>
      <c r="E4" s="62"/>
      <c r="F4" s="62"/>
      <c r="G4" s="63"/>
    </row>
    <row r="5" spans="1:9" s="3" customFormat="1" ht="15" customHeight="1">
      <c r="A5" s="265" t="s">
        <v>57</v>
      </c>
      <c r="B5" s="266"/>
      <c r="C5" s="266"/>
      <c r="D5" s="266"/>
      <c r="E5" s="267"/>
      <c r="F5" s="251" t="s">
        <v>0</v>
      </c>
      <c r="G5" s="252"/>
      <c r="H5" s="25"/>
      <c r="I5" s="25"/>
    </row>
    <row r="6" spans="1:9" s="1" customFormat="1" ht="42" customHeight="1">
      <c r="A6" s="268"/>
      <c r="B6" s="269"/>
      <c r="C6" s="269"/>
      <c r="D6" s="269"/>
      <c r="E6" s="270"/>
      <c r="F6" s="260" t="s">
        <v>59</v>
      </c>
      <c r="G6" s="261"/>
      <c r="H6" s="26"/>
      <c r="I6" s="26"/>
    </row>
    <row r="7" spans="1:9" ht="15" customHeight="1">
      <c r="A7" s="254" t="s">
        <v>34</v>
      </c>
      <c r="B7" s="255"/>
      <c r="C7" s="255"/>
      <c r="D7" s="255"/>
      <c r="E7" s="255"/>
      <c r="F7" s="258"/>
      <c r="G7" s="259"/>
      <c r="H7" s="27"/>
      <c r="I7" s="27"/>
    </row>
    <row r="8" spans="1:9" ht="15" customHeight="1">
      <c r="A8" s="48">
        <v>1</v>
      </c>
      <c r="B8" s="256" t="s">
        <v>156</v>
      </c>
      <c r="C8" s="257"/>
      <c r="D8" s="257"/>
      <c r="E8" s="257"/>
      <c r="F8" s="249">
        <v>57</v>
      </c>
      <c r="G8" s="250"/>
      <c r="H8" s="28"/>
      <c r="I8" s="28"/>
    </row>
    <row r="9" spans="1:9" ht="15" customHeight="1">
      <c r="A9" s="48">
        <v>2</v>
      </c>
      <c r="B9" s="256"/>
      <c r="C9" s="257"/>
      <c r="D9" s="257"/>
      <c r="E9" s="257"/>
      <c r="F9" s="249">
        <v>0</v>
      </c>
      <c r="G9" s="250"/>
      <c r="H9" s="28"/>
      <c r="I9" s="28"/>
    </row>
    <row r="10" spans="1:9" ht="15" customHeight="1">
      <c r="A10" s="48">
        <v>3</v>
      </c>
      <c r="B10" s="256"/>
      <c r="C10" s="257"/>
      <c r="D10" s="257"/>
      <c r="E10" s="257"/>
      <c r="F10" s="249">
        <v>0</v>
      </c>
      <c r="G10" s="250"/>
      <c r="H10" s="28"/>
      <c r="I10" s="28"/>
    </row>
    <row r="11" spans="1:9" ht="15" customHeight="1">
      <c r="A11" s="48">
        <v>4</v>
      </c>
      <c r="B11" s="256"/>
      <c r="C11" s="257"/>
      <c r="D11" s="257"/>
      <c r="E11" s="257"/>
      <c r="F11" s="249">
        <v>0</v>
      </c>
      <c r="G11" s="250"/>
      <c r="H11" s="28"/>
      <c r="I11" s="28"/>
    </row>
    <row r="12" spans="1:9" ht="15" customHeight="1">
      <c r="A12" s="48">
        <v>5</v>
      </c>
      <c r="B12" s="256"/>
      <c r="C12" s="257"/>
      <c r="D12" s="257"/>
      <c r="E12" s="257"/>
      <c r="F12" s="249">
        <f aca="true" t="shared" si="0" ref="F12:F32">H12+I12</f>
        <v>0</v>
      </c>
      <c r="G12" s="250"/>
      <c r="H12" s="28"/>
      <c r="I12" s="28"/>
    </row>
    <row r="13" spans="1:9" ht="15" customHeight="1">
      <c r="A13" s="48">
        <v>6</v>
      </c>
      <c r="B13" s="256"/>
      <c r="C13" s="257"/>
      <c r="D13" s="257"/>
      <c r="E13" s="257"/>
      <c r="F13" s="249">
        <f t="shared" si="0"/>
        <v>0</v>
      </c>
      <c r="G13" s="250"/>
      <c r="H13" s="28"/>
      <c r="I13" s="28"/>
    </row>
    <row r="14" spans="1:9" ht="15" customHeight="1">
      <c r="A14" s="48">
        <v>7</v>
      </c>
      <c r="B14" s="256"/>
      <c r="C14" s="257"/>
      <c r="D14" s="257"/>
      <c r="E14" s="257"/>
      <c r="F14" s="249">
        <f t="shared" si="0"/>
        <v>0</v>
      </c>
      <c r="G14" s="250"/>
      <c r="H14" s="28"/>
      <c r="I14" s="28"/>
    </row>
    <row r="15" spans="1:9" ht="15" customHeight="1">
      <c r="A15" s="48">
        <v>8</v>
      </c>
      <c r="B15" s="256"/>
      <c r="C15" s="257"/>
      <c r="D15" s="257"/>
      <c r="E15" s="257"/>
      <c r="F15" s="249">
        <v>0</v>
      </c>
      <c r="G15" s="250"/>
      <c r="H15" s="28"/>
      <c r="I15" s="28"/>
    </row>
    <row r="16" spans="1:9" ht="15" customHeight="1">
      <c r="A16" s="48">
        <v>9</v>
      </c>
      <c r="B16" s="256"/>
      <c r="C16" s="257"/>
      <c r="D16" s="257"/>
      <c r="E16" s="257"/>
      <c r="F16" s="249">
        <v>0</v>
      </c>
      <c r="G16" s="250"/>
      <c r="H16" s="28"/>
      <c r="I16" s="28"/>
    </row>
    <row r="17" spans="1:9" ht="15" customHeight="1">
      <c r="A17" s="48">
        <v>10</v>
      </c>
      <c r="B17" s="256"/>
      <c r="C17" s="257"/>
      <c r="D17" s="257"/>
      <c r="E17" s="257"/>
      <c r="F17" s="249">
        <f t="shared" si="0"/>
        <v>0</v>
      </c>
      <c r="G17" s="250"/>
      <c r="H17" s="28"/>
      <c r="I17" s="28"/>
    </row>
    <row r="18" spans="1:9" ht="15" customHeight="1">
      <c r="A18" s="48">
        <v>11</v>
      </c>
      <c r="B18" s="256"/>
      <c r="C18" s="257"/>
      <c r="D18" s="257"/>
      <c r="E18" s="257"/>
      <c r="F18" s="249">
        <v>0</v>
      </c>
      <c r="G18" s="250"/>
      <c r="H18" s="28"/>
      <c r="I18" s="28"/>
    </row>
    <row r="19" spans="1:9" ht="15" customHeight="1">
      <c r="A19" s="48">
        <v>12</v>
      </c>
      <c r="B19" s="256"/>
      <c r="C19" s="257"/>
      <c r="D19" s="257"/>
      <c r="E19" s="257"/>
      <c r="F19" s="249">
        <v>0</v>
      </c>
      <c r="G19" s="250"/>
      <c r="H19" s="28"/>
      <c r="I19" s="28"/>
    </row>
    <row r="20" spans="1:9" ht="15" customHeight="1">
      <c r="A20" s="48">
        <v>13</v>
      </c>
      <c r="B20" s="256"/>
      <c r="C20" s="257"/>
      <c r="D20" s="257"/>
      <c r="E20" s="257"/>
      <c r="F20" s="249">
        <f t="shared" si="0"/>
        <v>0</v>
      </c>
      <c r="G20" s="250"/>
      <c r="H20" s="28"/>
      <c r="I20" s="28"/>
    </row>
    <row r="21" spans="1:9" ht="15" customHeight="1">
      <c r="A21" s="48">
        <v>14</v>
      </c>
      <c r="B21" s="256"/>
      <c r="C21" s="257"/>
      <c r="D21" s="257"/>
      <c r="E21" s="257"/>
      <c r="F21" s="249">
        <f t="shared" si="0"/>
        <v>0</v>
      </c>
      <c r="G21" s="250"/>
      <c r="H21" s="28"/>
      <c r="I21" s="28"/>
    </row>
    <row r="22" spans="1:9" ht="15" customHeight="1">
      <c r="A22" s="48">
        <v>15</v>
      </c>
      <c r="B22" s="256"/>
      <c r="C22" s="257"/>
      <c r="D22" s="257"/>
      <c r="E22" s="257"/>
      <c r="F22" s="249">
        <f t="shared" si="0"/>
        <v>0</v>
      </c>
      <c r="G22" s="250"/>
      <c r="H22" s="28"/>
      <c r="I22" s="28"/>
    </row>
    <row r="23" spans="1:9" ht="15" customHeight="1">
      <c r="A23" s="48">
        <v>16</v>
      </c>
      <c r="B23" s="256"/>
      <c r="C23" s="257"/>
      <c r="D23" s="257"/>
      <c r="E23" s="257"/>
      <c r="F23" s="249">
        <f t="shared" si="0"/>
        <v>0</v>
      </c>
      <c r="G23" s="250"/>
      <c r="H23" s="28"/>
      <c r="I23" s="28"/>
    </row>
    <row r="24" spans="1:9" ht="15" customHeight="1">
      <c r="A24" s="48">
        <v>17</v>
      </c>
      <c r="B24" s="256"/>
      <c r="C24" s="257"/>
      <c r="D24" s="257"/>
      <c r="E24" s="257"/>
      <c r="F24" s="249">
        <f t="shared" si="0"/>
        <v>0</v>
      </c>
      <c r="G24" s="250"/>
      <c r="H24" s="28"/>
      <c r="I24" s="28"/>
    </row>
    <row r="25" spans="1:9" ht="15" customHeight="1">
      <c r="A25" s="48">
        <v>18</v>
      </c>
      <c r="B25" s="256"/>
      <c r="C25" s="257"/>
      <c r="D25" s="257"/>
      <c r="E25" s="257"/>
      <c r="F25" s="249">
        <f t="shared" si="0"/>
        <v>0</v>
      </c>
      <c r="G25" s="250"/>
      <c r="H25" s="28"/>
      <c r="I25" s="28"/>
    </row>
    <row r="26" spans="1:9" ht="15" customHeight="1">
      <c r="A26" s="48">
        <v>19</v>
      </c>
      <c r="B26" s="287"/>
      <c r="C26" s="257"/>
      <c r="D26" s="257"/>
      <c r="E26" s="257"/>
      <c r="F26" s="249">
        <v>0</v>
      </c>
      <c r="G26" s="250"/>
      <c r="H26" s="28"/>
      <c r="I26" s="28"/>
    </row>
    <row r="27" spans="1:9" ht="15" customHeight="1">
      <c r="A27" s="48">
        <v>20</v>
      </c>
      <c r="B27" s="256"/>
      <c r="C27" s="257"/>
      <c r="D27" s="257"/>
      <c r="E27" s="257"/>
      <c r="F27" s="249">
        <f t="shared" si="0"/>
        <v>0</v>
      </c>
      <c r="G27" s="250"/>
      <c r="H27" s="28"/>
      <c r="I27" s="28"/>
    </row>
    <row r="28" spans="1:9" ht="15" customHeight="1">
      <c r="A28" s="48">
        <v>21</v>
      </c>
      <c r="B28" s="256"/>
      <c r="C28" s="257"/>
      <c r="D28" s="257"/>
      <c r="E28" s="257"/>
      <c r="F28" s="249">
        <f t="shared" si="0"/>
        <v>0</v>
      </c>
      <c r="G28" s="250"/>
      <c r="H28" s="28"/>
      <c r="I28" s="28"/>
    </row>
    <row r="29" spans="1:9" ht="15" customHeight="1">
      <c r="A29" s="48">
        <v>22</v>
      </c>
      <c r="B29" s="256"/>
      <c r="C29" s="257"/>
      <c r="D29" s="257"/>
      <c r="E29" s="257"/>
      <c r="F29" s="249">
        <f t="shared" si="0"/>
        <v>0</v>
      </c>
      <c r="G29" s="250"/>
      <c r="H29" s="28"/>
      <c r="I29" s="28"/>
    </row>
    <row r="30" spans="1:9" ht="15" customHeight="1">
      <c r="A30" s="48">
        <v>23</v>
      </c>
      <c r="B30" s="256"/>
      <c r="C30" s="257"/>
      <c r="D30" s="257"/>
      <c r="E30" s="257"/>
      <c r="F30" s="249">
        <f t="shared" si="0"/>
        <v>0</v>
      </c>
      <c r="G30" s="250"/>
      <c r="H30" s="28"/>
      <c r="I30" s="28"/>
    </row>
    <row r="31" spans="1:9" ht="15" customHeight="1">
      <c r="A31" s="48">
        <v>24</v>
      </c>
      <c r="B31" s="256"/>
      <c r="C31" s="257"/>
      <c r="D31" s="257"/>
      <c r="E31" s="257"/>
      <c r="F31" s="249">
        <f t="shared" si="0"/>
        <v>0</v>
      </c>
      <c r="G31" s="250"/>
      <c r="H31" s="28"/>
      <c r="I31" s="28"/>
    </row>
    <row r="32" spans="1:9" s="4" customFormat="1" ht="15" customHeight="1">
      <c r="A32" s="64">
        <v>25</v>
      </c>
      <c r="B32" s="256"/>
      <c r="C32" s="286"/>
      <c r="D32" s="286"/>
      <c r="E32" s="286"/>
      <c r="F32" s="273">
        <f t="shared" si="0"/>
        <v>0</v>
      </c>
      <c r="G32" s="274"/>
      <c r="H32" s="29"/>
      <c r="I32" s="29"/>
    </row>
    <row r="33" spans="1:9" s="4" customFormat="1" ht="15" customHeight="1">
      <c r="A33" s="281" t="s">
        <v>132</v>
      </c>
      <c r="B33" s="255"/>
      <c r="C33" s="255"/>
      <c r="D33" s="255"/>
      <c r="E33" s="282"/>
      <c r="F33" s="279">
        <f>SUM(F8:G32)</f>
        <v>57</v>
      </c>
      <c r="G33" s="280"/>
      <c r="H33" s="30"/>
      <c r="I33" s="30"/>
    </row>
    <row r="34" spans="1:9" s="4" customFormat="1" ht="15" customHeight="1">
      <c r="A34" s="281" t="s">
        <v>149</v>
      </c>
      <c r="B34" s="255"/>
      <c r="C34" s="255"/>
      <c r="D34" s="255"/>
      <c r="E34" s="282"/>
      <c r="F34" s="279">
        <v>0</v>
      </c>
      <c r="G34" s="280"/>
      <c r="H34" s="30"/>
      <c r="I34" s="30"/>
    </row>
    <row r="35" spans="1:7" s="4" customFormat="1" ht="15" customHeight="1" thickBot="1">
      <c r="A35" s="277" t="s">
        <v>26</v>
      </c>
      <c r="B35" s="278"/>
      <c r="C35" s="278"/>
      <c r="D35" s="278"/>
      <c r="E35" s="278"/>
      <c r="F35" s="275">
        <v>2</v>
      </c>
      <c r="G35" s="276"/>
    </row>
    <row r="36" spans="1:11" ht="15" customHeight="1" thickBot="1">
      <c r="A36" s="283" t="s">
        <v>27</v>
      </c>
      <c r="B36" s="284"/>
      <c r="C36" s="284"/>
      <c r="D36" s="284"/>
      <c r="E36" s="285"/>
      <c r="F36" s="271">
        <f>SUM(F33:G35)</f>
        <v>59</v>
      </c>
      <c r="G36" s="272"/>
      <c r="H36" s="23"/>
      <c r="I36" s="23"/>
      <c r="J36" s="23"/>
      <c r="K36" s="23"/>
    </row>
    <row r="37" spans="8:11" ht="12.75" hidden="1">
      <c r="H37" s="23"/>
      <c r="I37" s="23"/>
      <c r="J37" s="23"/>
      <c r="K37" s="23"/>
    </row>
    <row r="38" spans="8:11" ht="12.75" hidden="1">
      <c r="H38" s="23"/>
      <c r="I38" s="23"/>
      <c r="J38" s="23"/>
      <c r="K38" s="23"/>
    </row>
    <row r="39" ht="12.75" hidden="1">
      <c r="A39" s="24"/>
    </row>
    <row r="40" spans="1:9" ht="30" customHeight="1" hidden="1">
      <c r="A40" s="31"/>
      <c r="B40" s="31"/>
      <c r="C40" s="31"/>
      <c r="D40" s="31"/>
      <c r="E40" s="31"/>
      <c r="F40" s="31"/>
      <c r="G40" s="31"/>
      <c r="H40" s="31"/>
      <c r="I40" s="31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7">
    <mergeCell ref="F18:G18"/>
    <mergeCell ref="F28:G28"/>
    <mergeCell ref="F27:G27"/>
    <mergeCell ref="A36:E36"/>
    <mergeCell ref="B32:E32"/>
    <mergeCell ref="B25:E25"/>
    <mergeCell ref="B26:E26"/>
    <mergeCell ref="B27:E27"/>
    <mergeCell ref="B28:E28"/>
    <mergeCell ref="B29:E29"/>
    <mergeCell ref="B30:E30"/>
    <mergeCell ref="F21:G21"/>
    <mergeCell ref="F20:G20"/>
    <mergeCell ref="F19:G19"/>
    <mergeCell ref="F30:G30"/>
    <mergeCell ref="F29:G29"/>
    <mergeCell ref="F25:G25"/>
    <mergeCell ref="F26:G26"/>
    <mergeCell ref="F33:G33"/>
    <mergeCell ref="F31:G31"/>
    <mergeCell ref="A34:E34"/>
    <mergeCell ref="A33:E33"/>
    <mergeCell ref="B31:E31"/>
    <mergeCell ref="F36:G36"/>
    <mergeCell ref="F32:G32"/>
    <mergeCell ref="F35:G35"/>
    <mergeCell ref="F22:G22"/>
    <mergeCell ref="B10:E10"/>
    <mergeCell ref="F10:G10"/>
    <mergeCell ref="B22:E22"/>
    <mergeCell ref="B21:E21"/>
    <mergeCell ref="B12:E12"/>
    <mergeCell ref="B16:E16"/>
    <mergeCell ref="A35:E35"/>
    <mergeCell ref="F34:G34"/>
    <mergeCell ref="B24:E24"/>
    <mergeCell ref="B23:E23"/>
    <mergeCell ref="F23:G23"/>
    <mergeCell ref="F24:G24"/>
    <mergeCell ref="B20:E20"/>
    <mergeCell ref="B19:E19"/>
    <mergeCell ref="B11:E11"/>
    <mergeCell ref="B13:E13"/>
    <mergeCell ref="B14:E14"/>
    <mergeCell ref="B15:E15"/>
    <mergeCell ref="B18:E18"/>
    <mergeCell ref="A1:G1"/>
    <mergeCell ref="F11:G11"/>
    <mergeCell ref="D2:E2"/>
    <mergeCell ref="D3:E3"/>
    <mergeCell ref="A5:E6"/>
    <mergeCell ref="F17:G17"/>
    <mergeCell ref="F5:G5"/>
    <mergeCell ref="F8:G8"/>
    <mergeCell ref="F9:G9"/>
    <mergeCell ref="A2:C2"/>
    <mergeCell ref="A7:E7"/>
    <mergeCell ref="B8:E8"/>
    <mergeCell ref="B9:E9"/>
    <mergeCell ref="F7:G7"/>
    <mergeCell ref="F6:G6"/>
    <mergeCell ref="F12:G12"/>
    <mergeCell ref="F13:G13"/>
    <mergeCell ref="F14:G14"/>
    <mergeCell ref="F15:G15"/>
    <mergeCell ref="F16:G16"/>
    <mergeCell ref="B17:E17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1" width="6.57421875" style="0" customWidth="1"/>
    <col min="2" max="2" width="5.140625" style="0" customWidth="1"/>
    <col min="3" max="4" width="3.57421875" style="0" customWidth="1"/>
    <col min="5" max="5" width="34.7109375" style="0" customWidth="1"/>
    <col min="6" max="6" width="7.00390625" style="0" customWidth="1"/>
    <col min="7" max="7" width="31.28125" style="0" customWidth="1"/>
    <col min="8" max="16384" width="9.140625" style="0" hidden="1" customWidth="1"/>
  </cols>
  <sheetData>
    <row r="1" spans="1:7" ht="46.5" customHeight="1">
      <c r="A1" s="186" t="s">
        <v>160</v>
      </c>
      <c r="B1" s="186"/>
      <c r="C1" s="186"/>
      <c r="D1" s="186"/>
      <c r="E1" s="186"/>
      <c r="F1" s="186"/>
      <c r="G1" s="186"/>
    </row>
    <row r="2" spans="1:7" ht="20.1" customHeight="1">
      <c r="A2" s="187" t="s">
        <v>8</v>
      </c>
      <c r="B2" s="187"/>
      <c r="C2" s="73"/>
      <c r="D2" s="247" t="str">
        <f>'CSS '!D2:E2</f>
        <v>SISKIYOU</v>
      </c>
      <c r="E2" s="247"/>
      <c r="F2" s="50" t="s">
        <v>9</v>
      </c>
      <c r="G2" s="32">
        <f>'CSS '!G2</f>
        <v>42912</v>
      </c>
    </row>
    <row r="3" spans="1:7" ht="15" customHeight="1">
      <c r="A3" s="42"/>
      <c r="B3" s="42"/>
      <c r="C3" s="42"/>
      <c r="D3" s="189"/>
      <c r="E3" s="189"/>
      <c r="F3" s="55"/>
      <c r="G3" s="43"/>
    </row>
    <row r="4" spans="1:7" ht="15" customHeight="1">
      <c r="A4" s="43"/>
      <c r="B4" s="43"/>
      <c r="C4" s="43"/>
      <c r="D4" s="43"/>
      <c r="E4" s="43"/>
      <c r="F4" s="43"/>
      <c r="G4" s="43"/>
    </row>
    <row r="5" spans="1:7" s="3" customFormat="1" ht="15" customHeight="1">
      <c r="A5" s="298" t="s">
        <v>58</v>
      </c>
      <c r="B5" s="299"/>
      <c r="C5" s="299"/>
      <c r="D5" s="299"/>
      <c r="E5" s="300"/>
      <c r="F5" s="194" t="s">
        <v>0</v>
      </c>
      <c r="G5" s="196"/>
    </row>
    <row r="6" spans="1:7" s="1" customFormat="1" ht="42" customHeight="1">
      <c r="A6" s="301"/>
      <c r="B6" s="302"/>
      <c r="C6" s="302"/>
      <c r="D6" s="302"/>
      <c r="E6" s="303"/>
      <c r="F6" s="206" t="s">
        <v>59</v>
      </c>
      <c r="G6" s="207"/>
    </row>
    <row r="7" spans="1:7" ht="15" customHeight="1">
      <c r="A7" s="65" t="s">
        <v>39</v>
      </c>
      <c r="B7" s="66"/>
      <c r="C7" s="66"/>
      <c r="D7" s="66"/>
      <c r="E7" s="67"/>
      <c r="F7" s="290"/>
      <c r="G7" s="291"/>
    </row>
    <row r="8" spans="1:7" ht="15" customHeight="1">
      <c r="A8" s="35"/>
      <c r="B8" s="68" t="s">
        <v>10</v>
      </c>
      <c r="C8" s="68"/>
      <c r="D8" s="68"/>
      <c r="E8" s="69"/>
      <c r="F8" s="292"/>
      <c r="G8" s="293"/>
    </row>
    <row r="9" spans="1:7" ht="15" customHeight="1">
      <c r="A9" s="35"/>
      <c r="B9" s="68" t="s">
        <v>11</v>
      </c>
      <c r="C9" s="68"/>
      <c r="D9" s="68"/>
      <c r="E9" s="69"/>
      <c r="F9" s="292">
        <v>32505</v>
      </c>
      <c r="G9" s="293"/>
    </row>
    <row r="10" spans="1:7" ht="15" customHeight="1">
      <c r="A10" s="35"/>
      <c r="B10" s="68" t="s">
        <v>12</v>
      </c>
      <c r="C10" s="68"/>
      <c r="D10" s="68"/>
      <c r="E10" s="69"/>
      <c r="F10" s="292"/>
      <c r="G10" s="293"/>
    </row>
    <row r="11" spans="1:7" ht="15" customHeight="1">
      <c r="A11" s="35"/>
      <c r="B11" s="68" t="s">
        <v>13</v>
      </c>
      <c r="C11" s="68"/>
      <c r="D11" s="68"/>
      <c r="E11" s="69"/>
      <c r="F11" s="292"/>
      <c r="G11" s="293"/>
    </row>
    <row r="12" spans="1:7" ht="15" customHeight="1">
      <c r="A12" s="35"/>
      <c r="B12" s="68" t="s">
        <v>14</v>
      </c>
      <c r="C12" s="68"/>
      <c r="D12" s="68"/>
      <c r="E12" s="69"/>
      <c r="F12" s="292"/>
      <c r="G12" s="293"/>
    </row>
    <row r="13" spans="1:7" ht="15" customHeight="1">
      <c r="A13" s="304" t="s">
        <v>64</v>
      </c>
      <c r="B13" s="209"/>
      <c r="C13" s="209"/>
      <c r="D13" s="209"/>
      <c r="E13" s="209"/>
      <c r="F13" s="288">
        <f>SUM(F8:G12)</f>
        <v>32505</v>
      </c>
      <c r="G13" s="289"/>
    </row>
    <row r="14" spans="1:7" s="4" customFormat="1" ht="15" customHeight="1" thickBot="1">
      <c r="A14" s="222" t="s">
        <v>24</v>
      </c>
      <c r="B14" s="223"/>
      <c r="C14" s="223"/>
      <c r="D14" s="223"/>
      <c r="E14" s="223"/>
      <c r="F14" s="296">
        <v>1326</v>
      </c>
      <c r="G14" s="297"/>
    </row>
    <row r="15" spans="1:7" ht="15" customHeight="1">
      <c r="A15" s="70" t="s">
        <v>25</v>
      </c>
      <c r="B15" s="71"/>
      <c r="C15" s="71"/>
      <c r="D15" s="71"/>
      <c r="E15" s="72"/>
      <c r="F15" s="294">
        <f>SUM(F13:G14)</f>
        <v>33831</v>
      </c>
      <c r="G15" s="295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1"/>
  <sheetViews>
    <sheetView zoomScale="90" zoomScaleNormal="90" workbookViewId="0" topLeftCell="A16">
      <selection activeCell="A1" sqref="A1:G1"/>
    </sheetView>
  </sheetViews>
  <sheetFormatPr defaultColWidth="0" defaultRowHeight="12.75" zeroHeight="1"/>
  <cols>
    <col min="1" max="1" width="6.8515625" style="49" customWidth="1"/>
    <col min="2" max="4" width="3.57421875" style="49" customWidth="1"/>
    <col min="5" max="5" width="37.00390625" style="49" customWidth="1"/>
    <col min="6" max="6" width="8.421875" style="49" customWidth="1"/>
    <col min="7" max="7" width="25.28125" style="49" customWidth="1"/>
    <col min="8" max="16384" width="9.140625" style="0" hidden="1" customWidth="1"/>
  </cols>
  <sheetData>
    <row r="1" spans="1:7" ht="56.25" customHeight="1">
      <c r="A1" s="186" t="s">
        <v>161</v>
      </c>
      <c r="B1" s="186"/>
      <c r="C1" s="186"/>
      <c r="D1" s="186"/>
      <c r="E1" s="186"/>
      <c r="F1" s="186"/>
      <c r="G1" s="186"/>
    </row>
    <row r="2" spans="1:7" ht="20.1" customHeight="1">
      <c r="A2" s="187" t="s">
        <v>8</v>
      </c>
      <c r="B2" s="187"/>
      <c r="C2" s="73"/>
      <c r="D2" s="247" t="str">
        <f>'CSS '!D2:E2</f>
        <v>SISKIYOU</v>
      </c>
      <c r="E2" s="247"/>
      <c r="F2" s="50" t="s">
        <v>9</v>
      </c>
      <c r="G2" s="51">
        <f>'CSS '!G2</f>
        <v>42912</v>
      </c>
    </row>
    <row r="3" spans="1:7" ht="15" customHeight="1">
      <c r="A3" s="42"/>
      <c r="B3" s="42"/>
      <c r="C3" s="42"/>
      <c r="D3" s="189"/>
      <c r="E3" s="189"/>
      <c r="F3" s="55"/>
      <c r="G3" s="43"/>
    </row>
    <row r="4" spans="1:7" ht="15" customHeight="1">
      <c r="A4" s="43"/>
      <c r="B4" s="43"/>
      <c r="C4" s="43"/>
      <c r="D4" s="43"/>
      <c r="E4" s="43"/>
      <c r="F4" s="43"/>
      <c r="G4" s="43"/>
    </row>
    <row r="5" spans="1:7" s="3" customFormat="1" ht="24.75" customHeight="1">
      <c r="A5" s="298" t="s">
        <v>72</v>
      </c>
      <c r="B5" s="299"/>
      <c r="C5" s="299"/>
      <c r="D5" s="299"/>
      <c r="E5" s="300"/>
      <c r="F5" s="194" t="s">
        <v>0</v>
      </c>
      <c r="G5" s="196"/>
    </row>
    <row r="6" spans="1:7" s="1" customFormat="1" ht="42" customHeight="1">
      <c r="A6" s="301"/>
      <c r="B6" s="302"/>
      <c r="C6" s="302"/>
      <c r="D6" s="302"/>
      <c r="E6" s="303"/>
      <c r="F6" s="206" t="s">
        <v>60</v>
      </c>
      <c r="G6" s="207"/>
    </row>
    <row r="7" spans="1:7" ht="15" customHeight="1">
      <c r="A7" s="208" t="s">
        <v>35</v>
      </c>
      <c r="B7" s="209"/>
      <c r="C7" s="209"/>
      <c r="D7" s="209"/>
      <c r="E7" s="210"/>
      <c r="F7" s="320"/>
      <c r="G7" s="321"/>
    </row>
    <row r="8" spans="1:7" ht="15" customHeight="1">
      <c r="A8" s="35">
        <v>1</v>
      </c>
      <c r="B8" s="180"/>
      <c r="C8" s="181"/>
      <c r="D8" s="181"/>
      <c r="E8" s="182"/>
      <c r="F8" s="296"/>
      <c r="G8" s="297"/>
    </row>
    <row r="9" spans="1:7" ht="15" customHeight="1">
      <c r="A9" s="35">
        <v>2</v>
      </c>
      <c r="B9" s="180"/>
      <c r="C9" s="181"/>
      <c r="D9" s="181"/>
      <c r="E9" s="182"/>
      <c r="F9" s="296"/>
      <c r="G9" s="297"/>
    </row>
    <row r="10" spans="1:7" ht="15" customHeight="1">
      <c r="A10" s="35">
        <v>3</v>
      </c>
      <c r="B10" s="180"/>
      <c r="C10" s="181"/>
      <c r="D10" s="181"/>
      <c r="E10" s="182"/>
      <c r="F10" s="296"/>
      <c r="G10" s="297"/>
    </row>
    <row r="11" spans="1:7" ht="15" customHeight="1">
      <c r="A11" s="35">
        <v>4</v>
      </c>
      <c r="B11" s="180"/>
      <c r="C11" s="181"/>
      <c r="D11" s="181"/>
      <c r="E11" s="182"/>
      <c r="F11" s="296"/>
      <c r="G11" s="297"/>
    </row>
    <row r="12" spans="1:7" ht="15" customHeight="1">
      <c r="A12" s="35">
        <v>5</v>
      </c>
      <c r="B12" s="180"/>
      <c r="C12" s="181"/>
      <c r="D12" s="181"/>
      <c r="E12" s="182"/>
      <c r="F12" s="296"/>
      <c r="G12" s="297"/>
    </row>
    <row r="13" spans="1:7" ht="15" customHeight="1">
      <c r="A13" s="35">
        <v>6</v>
      </c>
      <c r="B13" s="180"/>
      <c r="C13" s="181"/>
      <c r="D13" s="181"/>
      <c r="E13" s="182"/>
      <c r="F13" s="296"/>
      <c r="G13" s="297"/>
    </row>
    <row r="14" spans="1:7" ht="15" customHeight="1">
      <c r="A14" s="35">
        <v>7</v>
      </c>
      <c r="B14" s="180"/>
      <c r="C14" s="181"/>
      <c r="D14" s="181"/>
      <c r="E14" s="182"/>
      <c r="F14" s="296"/>
      <c r="G14" s="297"/>
    </row>
    <row r="15" spans="1:7" ht="15" customHeight="1">
      <c r="A15" s="35">
        <v>8</v>
      </c>
      <c r="B15" s="180"/>
      <c r="C15" s="181"/>
      <c r="D15" s="181"/>
      <c r="E15" s="182"/>
      <c r="F15" s="296"/>
      <c r="G15" s="297"/>
    </row>
    <row r="16" spans="1:7" ht="15" customHeight="1">
      <c r="A16" s="35">
        <v>9</v>
      </c>
      <c r="B16" s="180"/>
      <c r="C16" s="181"/>
      <c r="D16" s="181"/>
      <c r="E16" s="182"/>
      <c r="F16" s="296"/>
      <c r="G16" s="297"/>
    </row>
    <row r="17" spans="1:7" ht="15" customHeight="1">
      <c r="A17" s="35">
        <v>10</v>
      </c>
      <c r="B17" s="180"/>
      <c r="C17" s="181"/>
      <c r="D17" s="181"/>
      <c r="E17" s="182"/>
      <c r="F17" s="296"/>
      <c r="G17" s="297"/>
    </row>
    <row r="18" spans="1:7" ht="15" customHeight="1">
      <c r="A18" s="35">
        <v>11</v>
      </c>
      <c r="B18" s="180"/>
      <c r="C18" s="181"/>
      <c r="D18" s="181"/>
      <c r="E18" s="182"/>
      <c r="F18" s="296"/>
      <c r="G18" s="297"/>
    </row>
    <row r="19" spans="1:7" ht="15" customHeight="1">
      <c r="A19" s="35">
        <v>12</v>
      </c>
      <c r="B19" s="180"/>
      <c r="C19" s="181"/>
      <c r="D19" s="181"/>
      <c r="E19" s="182"/>
      <c r="F19" s="296"/>
      <c r="G19" s="297"/>
    </row>
    <row r="20" spans="1:7" ht="15" customHeight="1">
      <c r="A20" s="304" t="s">
        <v>65</v>
      </c>
      <c r="B20" s="209"/>
      <c r="C20" s="209"/>
      <c r="D20" s="209"/>
      <c r="E20" s="209"/>
      <c r="F20" s="316">
        <f>SUM(F8:G19)</f>
        <v>0</v>
      </c>
      <c r="G20" s="317"/>
    </row>
    <row r="21" spans="1:7" ht="15" customHeight="1">
      <c r="A21" s="314" t="s">
        <v>32</v>
      </c>
      <c r="B21" s="315"/>
      <c r="C21" s="315"/>
      <c r="D21" s="315"/>
      <c r="E21" s="315"/>
      <c r="F21" s="296"/>
      <c r="G21" s="297"/>
    </row>
    <row r="22" spans="1:7" ht="15" customHeight="1">
      <c r="A22" s="322" t="s">
        <v>33</v>
      </c>
      <c r="B22" s="188"/>
      <c r="C22" s="188"/>
      <c r="D22" s="188"/>
      <c r="E22" s="188"/>
      <c r="F22" s="307">
        <f>SUM(F20:G21)</f>
        <v>0</v>
      </c>
      <c r="G22" s="308"/>
    </row>
    <row r="23" spans="1:7" ht="15" customHeight="1">
      <c r="A23" s="74" t="s">
        <v>29</v>
      </c>
      <c r="B23" s="68"/>
      <c r="C23" s="68"/>
      <c r="D23" s="68"/>
      <c r="E23" s="69"/>
      <c r="F23" s="318"/>
      <c r="G23" s="319"/>
    </row>
    <row r="24" spans="1:7" ht="15" customHeight="1">
      <c r="A24" s="35">
        <v>1</v>
      </c>
      <c r="B24" s="191" t="s">
        <v>156</v>
      </c>
      <c r="C24" s="192"/>
      <c r="D24" s="192"/>
      <c r="E24" s="193"/>
      <c r="F24" s="305">
        <v>249650</v>
      </c>
      <c r="G24" s="306"/>
    </row>
    <row r="25" spans="1:7" ht="15" customHeight="1">
      <c r="A25" s="35">
        <v>2</v>
      </c>
      <c r="B25" s="191"/>
      <c r="C25" s="192"/>
      <c r="D25" s="192"/>
      <c r="E25" s="193"/>
      <c r="F25" s="305"/>
      <c r="G25" s="306"/>
    </row>
    <row r="26" spans="1:7" ht="15" customHeight="1">
      <c r="A26" s="35">
        <v>3</v>
      </c>
      <c r="B26" s="191"/>
      <c r="C26" s="192"/>
      <c r="D26" s="192"/>
      <c r="E26" s="193"/>
      <c r="F26" s="305"/>
      <c r="G26" s="306"/>
    </row>
    <row r="27" spans="1:7" ht="15" customHeight="1">
      <c r="A27" s="35">
        <v>4</v>
      </c>
      <c r="B27" s="191"/>
      <c r="C27" s="192"/>
      <c r="D27" s="192"/>
      <c r="E27" s="193"/>
      <c r="F27" s="305"/>
      <c r="G27" s="306"/>
    </row>
    <row r="28" spans="1:7" ht="15" customHeight="1">
      <c r="A28" s="35">
        <v>5</v>
      </c>
      <c r="B28" s="191"/>
      <c r="C28" s="192"/>
      <c r="D28" s="192"/>
      <c r="E28" s="193"/>
      <c r="F28" s="305"/>
      <c r="G28" s="306"/>
    </row>
    <row r="29" spans="1:7" ht="15" customHeight="1">
      <c r="A29" s="35">
        <v>6</v>
      </c>
      <c r="B29" s="191"/>
      <c r="C29" s="192"/>
      <c r="D29" s="192"/>
      <c r="E29" s="193"/>
      <c r="F29" s="305"/>
      <c r="G29" s="306"/>
    </row>
    <row r="30" spans="1:7" ht="15" customHeight="1">
      <c r="A30" s="35">
        <v>7</v>
      </c>
      <c r="B30" s="180"/>
      <c r="C30" s="181"/>
      <c r="D30" s="181"/>
      <c r="E30" s="182"/>
      <c r="F30" s="305"/>
      <c r="G30" s="306"/>
    </row>
    <row r="31" spans="1:7" ht="15" customHeight="1">
      <c r="A31" s="35">
        <v>8</v>
      </c>
      <c r="B31" s="180"/>
      <c r="C31" s="181"/>
      <c r="D31" s="181"/>
      <c r="E31" s="182"/>
      <c r="F31" s="305"/>
      <c r="G31" s="306"/>
    </row>
    <row r="32" spans="1:7" ht="15" customHeight="1">
      <c r="A32" s="35">
        <v>9</v>
      </c>
      <c r="B32" s="180"/>
      <c r="C32" s="181"/>
      <c r="D32" s="181"/>
      <c r="E32" s="182"/>
      <c r="F32" s="305"/>
      <c r="G32" s="306"/>
    </row>
    <row r="33" spans="1:7" ht="15" customHeight="1">
      <c r="A33" s="35">
        <v>10</v>
      </c>
      <c r="B33" s="180"/>
      <c r="C33" s="181"/>
      <c r="D33" s="181"/>
      <c r="E33" s="182"/>
      <c r="F33" s="305"/>
      <c r="G33" s="306"/>
    </row>
    <row r="34" spans="1:7" ht="15" customHeight="1">
      <c r="A34" s="35">
        <v>11</v>
      </c>
      <c r="B34" s="180"/>
      <c r="C34" s="181"/>
      <c r="D34" s="181"/>
      <c r="E34" s="182"/>
      <c r="F34" s="305"/>
      <c r="G34" s="306"/>
    </row>
    <row r="35" spans="1:7" s="4" customFormat="1" ht="15" customHeight="1">
      <c r="A35" s="35">
        <v>12</v>
      </c>
      <c r="B35" s="180"/>
      <c r="C35" s="181"/>
      <c r="D35" s="181"/>
      <c r="E35" s="182"/>
      <c r="F35" s="305"/>
      <c r="G35" s="306"/>
    </row>
    <row r="36" spans="1:7" s="4" customFormat="1" ht="15" customHeight="1">
      <c r="A36" s="35">
        <v>13</v>
      </c>
      <c r="B36" s="180"/>
      <c r="C36" s="180"/>
      <c r="D36" s="180"/>
      <c r="E36" s="230"/>
      <c r="F36" s="305"/>
      <c r="G36" s="306"/>
    </row>
    <row r="37" spans="1:7" s="4" customFormat="1" ht="15" customHeight="1">
      <c r="A37" s="208" t="s">
        <v>66</v>
      </c>
      <c r="B37" s="214"/>
      <c r="C37" s="214"/>
      <c r="D37" s="214"/>
      <c r="E37" s="215"/>
      <c r="F37" s="316">
        <f>SUM(F24:G36)</f>
        <v>249650</v>
      </c>
      <c r="G37" s="317"/>
    </row>
    <row r="38" spans="1:7" ht="15" customHeight="1">
      <c r="A38" s="222" t="s">
        <v>36</v>
      </c>
      <c r="B38" s="223"/>
      <c r="C38" s="223"/>
      <c r="D38" s="223"/>
      <c r="E38" s="224"/>
      <c r="F38" s="296">
        <v>10183</v>
      </c>
      <c r="G38" s="297"/>
    </row>
    <row r="39" spans="1:7" ht="15" customHeight="1" thickBot="1">
      <c r="A39" s="222" t="s">
        <v>37</v>
      </c>
      <c r="B39" s="223"/>
      <c r="C39" s="223"/>
      <c r="D39" s="223"/>
      <c r="E39" s="224"/>
      <c r="F39" s="296">
        <f>F37+F38</f>
        <v>259833</v>
      </c>
      <c r="G39" s="297"/>
    </row>
    <row r="40" spans="1:7" ht="16.5" thickBot="1">
      <c r="A40" s="309" t="s">
        <v>28</v>
      </c>
      <c r="B40" s="310"/>
      <c r="C40" s="310"/>
      <c r="D40" s="310"/>
      <c r="E40" s="311"/>
      <c r="F40" s="312">
        <f>F22+F39</f>
        <v>259833</v>
      </c>
      <c r="G40" s="313"/>
    </row>
    <row r="41" spans="1:7" ht="15" hidden="1">
      <c r="A41" s="34"/>
      <c r="B41" s="34"/>
      <c r="C41" s="34"/>
      <c r="D41" s="34"/>
      <c r="E41" s="34"/>
      <c r="F41" s="34"/>
      <c r="G41" s="34"/>
    </row>
  </sheetData>
  <sheetProtection sheet="1" objects="1" scenarios="1" selectLockedCells="1"/>
  <mergeCells count="74">
    <mergeCell ref="B13:E13"/>
    <mergeCell ref="B24:E24"/>
    <mergeCell ref="B25:E25"/>
    <mergeCell ref="B26:E26"/>
    <mergeCell ref="A7:E7"/>
    <mergeCell ref="D2:E2"/>
    <mergeCell ref="D3:E3"/>
    <mergeCell ref="A5:E6"/>
    <mergeCell ref="F5:G5"/>
    <mergeCell ref="A2:B2"/>
    <mergeCell ref="F6:G6"/>
    <mergeCell ref="F7:G7"/>
    <mergeCell ref="B11:E11"/>
    <mergeCell ref="F24:G24"/>
    <mergeCell ref="F9:G9"/>
    <mergeCell ref="F10:G10"/>
    <mergeCell ref="F11:G11"/>
    <mergeCell ref="F21:G21"/>
    <mergeCell ref="B18:E18"/>
    <mergeCell ref="B16:E16"/>
    <mergeCell ref="B14:E14"/>
    <mergeCell ref="B15:E15"/>
    <mergeCell ref="B17:E17"/>
    <mergeCell ref="A22:E22"/>
    <mergeCell ref="B12:E12"/>
    <mergeCell ref="A20:E20"/>
    <mergeCell ref="F20:G20"/>
    <mergeCell ref="B19:E19"/>
    <mergeCell ref="F18:G18"/>
    <mergeCell ref="F19:G19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F12:G12"/>
    <mergeCell ref="B8:E8"/>
    <mergeCell ref="B9:E9"/>
    <mergeCell ref="B10:E10"/>
    <mergeCell ref="F13:G13"/>
    <mergeCell ref="F14:G14"/>
    <mergeCell ref="F15:G15"/>
    <mergeCell ref="F16:G16"/>
    <mergeCell ref="F17:G17"/>
    <mergeCell ref="F22:G2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25:G25"/>
    <mergeCell ref="F26:G26"/>
    <mergeCell ref="F23:G23"/>
    <mergeCell ref="F28:G28"/>
    <mergeCell ref="B30:E30"/>
    <mergeCell ref="B28:E28"/>
    <mergeCell ref="F30:G30"/>
    <mergeCell ref="F27:G27"/>
    <mergeCell ref="F36:G36"/>
    <mergeCell ref="B29:E29"/>
    <mergeCell ref="F31:G31"/>
    <mergeCell ref="F32:G32"/>
    <mergeCell ref="F33:G33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A1" sqref="A1:G1"/>
    </sheetView>
  </sheetViews>
  <sheetFormatPr defaultColWidth="0" defaultRowHeight="12.75" zeroHeight="1"/>
  <cols>
    <col min="1" max="1" width="7.28125" style="34" customWidth="1"/>
    <col min="2" max="4" width="3.57421875" style="34" customWidth="1"/>
    <col min="5" max="5" width="26.421875" style="34" customWidth="1"/>
    <col min="6" max="6" width="8.421875" style="34" customWidth="1"/>
    <col min="7" max="7" width="23.00390625" style="34" customWidth="1"/>
    <col min="8" max="8" width="0" style="0" hidden="1" customWidth="1"/>
    <col min="9" max="16384" width="9.140625" style="0" hidden="1" customWidth="1"/>
  </cols>
  <sheetData>
    <row r="1" spans="1:7" ht="46.5" customHeight="1">
      <c r="A1" s="186" t="s">
        <v>145</v>
      </c>
      <c r="B1" s="186"/>
      <c r="C1" s="186"/>
      <c r="D1" s="186"/>
      <c r="E1" s="186"/>
      <c r="F1" s="186"/>
      <c r="G1" s="186"/>
    </row>
    <row r="2" spans="1:7" ht="15" customHeight="1">
      <c r="A2" s="187" t="s">
        <v>8</v>
      </c>
      <c r="B2" s="187"/>
      <c r="C2" s="73"/>
      <c r="D2" s="247" t="str">
        <f>'CSS '!D2:E2</f>
        <v>SISKIYOU</v>
      </c>
      <c r="E2" s="247"/>
      <c r="F2" s="50" t="s">
        <v>9</v>
      </c>
      <c r="G2" s="51">
        <f>'CSS '!G2</f>
        <v>42912</v>
      </c>
    </row>
    <row r="3" spans="1:7" ht="15" customHeight="1">
      <c r="A3" s="42"/>
      <c r="B3" s="42"/>
      <c r="C3" s="42"/>
      <c r="D3" s="189"/>
      <c r="E3" s="189"/>
      <c r="F3" s="55"/>
      <c r="G3" s="43"/>
    </row>
    <row r="4" spans="1:7" ht="15" customHeight="1">
      <c r="A4" s="43"/>
      <c r="B4" s="43"/>
      <c r="C4" s="43"/>
      <c r="D4" s="43"/>
      <c r="E4" s="43"/>
      <c r="F4" s="43"/>
      <c r="G4" s="43"/>
    </row>
    <row r="5" spans="1:7" s="3" customFormat="1" ht="16.5" customHeight="1">
      <c r="A5" s="194"/>
      <c r="B5" s="195"/>
      <c r="C5" s="195"/>
      <c r="D5" s="195"/>
      <c r="E5" s="196"/>
      <c r="F5" s="194" t="s">
        <v>0</v>
      </c>
      <c r="G5" s="196"/>
    </row>
    <row r="6" spans="1:7" s="1" customFormat="1" ht="15.75">
      <c r="A6" s="200"/>
      <c r="B6" s="187"/>
      <c r="C6" s="187"/>
      <c r="D6" s="187"/>
      <c r="E6" s="201"/>
      <c r="F6" s="206" t="s">
        <v>69</v>
      </c>
      <c r="G6" s="207"/>
    </row>
    <row r="7" spans="1:7" ht="39.75" customHeight="1">
      <c r="A7" s="324" t="s">
        <v>101</v>
      </c>
      <c r="B7" s="325"/>
      <c r="C7" s="325"/>
      <c r="D7" s="325"/>
      <c r="E7" s="326"/>
      <c r="F7" s="220"/>
      <c r="G7" s="221"/>
    </row>
    <row r="8" spans="1:7" s="62" customFormat="1" ht="12.75">
      <c r="A8" s="327"/>
      <c r="B8" s="328"/>
      <c r="C8" s="328"/>
      <c r="D8" s="328"/>
      <c r="E8" s="328"/>
      <c r="F8" s="328"/>
      <c r="G8" s="329"/>
    </row>
    <row r="9" spans="1:7" ht="15.75">
      <c r="A9" s="330" t="s">
        <v>31</v>
      </c>
      <c r="B9" s="331"/>
      <c r="C9" s="331"/>
      <c r="D9" s="331"/>
      <c r="E9" s="332"/>
      <c r="F9" s="220"/>
      <c r="G9" s="221"/>
    </row>
    <row r="10" spans="1:7" s="62" customFormat="1" ht="12.75">
      <c r="A10" s="333"/>
      <c r="B10" s="334"/>
      <c r="C10" s="334"/>
      <c r="D10" s="334"/>
      <c r="E10" s="334"/>
      <c r="F10" s="334"/>
      <c r="G10" s="335"/>
    </row>
    <row r="11" spans="1:7" ht="15.75">
      <c r="A11" s="330" t="s">
        <v>70</v>
      </c>
      <c r="B11" s="331"/>
      <c r="C11" s="331"/>
      <c r="D11" s="331"/>
      <c r="E11" s="332"/>
      <c r="F11" s="220"/>
      <c r="G11" s="221"/>
    </row>
    <row r="12" spans="1:8" ht="12.75" hidden="1">
      <c r="A12" s="323"/>
      <c r="B12" s="323"/>
      <c r="C12" s="323"/>
      <c r="D12" s="323"/>
      <c r="E12" s="323"/>
      <c r="F12" s="323"/>
      <c r="G12" s="323"/>
      <c r="H12" s="23"/>
    </row>
    <row r="13" spans="1:8" ht="15.75" hidden="1">
      <c r="A13" s="336"/>
      <c r="B13" s="336"/>
      <c r="C13" s="336"/>
      <c r="D13" s="336"/>
      <c r="E13" s="336"/>
      <c r="F13" s="337"/>
      <c r="G13" s="337"/>
      <c r="H13" s="23"/>
    </row>
    <row r="14" spans="1:8" ht="12.75" hidden="1">
      <c r="A14" s="323"/>
      <c r="B14" s="323"/>
      <c r="C14" s="323"/>
      <c r="D14" s="323"/>
      <c r="E14" s="323"/>
      <c r="F14" s="323"/>
      <c r="G14" s="323"/>
      <c r="H14" s="23"/>
    </row>
    <row r="15" spans="1:8" ht="15.75" hidden="1">
      <c r="A15" s="336"/>
      <c r="B15" s="336"/>
      <c r="C15" s="336"/>
      <c r="D15" s="336"/>
      <c r="E15" s="336"/>
      <c r="F15" s="337"/>
      <c r="G15" s="337"/>
      <c r="H15" s="23"/>
    </row>
    <row r="16" spans="1:8" ht="12.75" hidden="1">
      <c r="A16" s="323"/>
      <c r="B16" s="323"/>
      <c r="C16" s="323"/>
      <c r="D16" s="323"/>
      <c r="E16" s="323"/>
      <c r="F16" s="323"/>
      <c r="G16" s="323"/>
      <c r="H16" s="23"/>
    </row>
    <row r="22" ht="12.75" hidden="1">
      <c r="C22" s="75"/>
    </row>
    <row r="23" ht="12.75" hidden="1">
      <c r="C23" s="75"/>
    </row>
    <row r="24" ht="12.75" hidden="1">
      <c r="C24" s="75"/>
    </row>
    <row r="25" ht="12.75" hidden="1">
      <c r="C25" s="75"/>
    </row>
    <row r="26" ht="12.75" hidden="1">
      <c r="C26" s="75"/>
    </row>
    <row r="27" ht="12.75" hidden="1">
      <c r="C27" s="75"/>
    </row>
    <row r="28" ht="12.75" hidden="1">
      <c r="C28" s="75"/>
    </row>
    <row r="29" ht="12.75" hidden="1">
      <c r="C29" s="75"/>
    </row>
    <row r="30" ht="12.75" hidden="1">
      <c r="C30" s="75"/>
    </row>
    <row r="31" ht="12.75" hidden="1">
      <c r="C31" s="75"/>
    </row>
    <row r="32" ht="12.75" hidden="1">
      <c r="C32" s="75"/>
    </row>
    <row r="33" ht="12.75" hidden="1">
      <c r="C33" s="75"/>
    </row>
    <row r="34" ht="12.75" hidden="1">
      <c r="C34" s="75"/>
    </row>
    <row r="35" ht="12.75" hidden="1">
      <c r="C35" s="75"/>
    </row>
    <row r="36" ht="12.75" hidden="1">
      <c r="C36" s="75"/>
    </row>
    <row r="37" ht="12.75" hidden="1">
      <c r="C37" s="75"/>
    </row>
    <row r="38" ht="12.75" hidden="1">
      <c r="C38" s="75"/>
    </row>
    <row r="39" ht="12.75" hidden="1">
      <c r="C39" s="75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="110" zoomScaleNormal="110" zoomScalePageLayoutView="60" workbookViewId="0" topLeftCell="A1">
      <selection activeCell="F7" sqref="F7:G7"/>
    </sheetView>
  </sheetViews>
  <sheetFormatPr defaultColWidth="0" defaultRowHeight="12.75" zeroHeight="1"/>
  <cols>
    <col min="1" max="1" width="6.57421875" style="0" customWidth="1"/>
    <col min="2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16384" width="9.140625" style="0" hidden="1" customWidth="1"/>
  </cols>
  <sheetData>
    <row r="1" spans="1:7" ht="46.5" customHeight="1">
      <c r="A1" s="186" t="s">
        <v>144</v>
      </c>
      <c r="B1" s="186"/>
      <c r="C1" s="186"/>
      <c r="D1" s="186"/>
      <c r="E1" s="186"/>
      <c r="F1" s="186"/>
      <c r="G1" s="186"/>
    </row>
    <row r="2" spans="1:7" ht="15" customHeight="1">
      <c r="A2" s="187" t="s">
        <v>8</v>
      </c>
      <c r="B2" s="187"/>
      <c r="C2" s="73"/>
      <c r="D2" s="247" t="str">
        <f>'CSS '!D2:E2</f>
        <v>SISKIYOU</v>
      </c>
      <c r="E2" s="247"/>
      <c r="F2" s="50" t="s">
        <v>9</v>
      </c>
      <c r="G2" s="51">
        <f>'CSS '!G2</f>
        <v>42912</v>
      </c>
    </row>
    <row r="3" spans="1:7" ht="15" customHeight="1">
      <c r="A3" s="42"/>
      <c r="B3" s="42"/>
      <c r="C3" s="42"/>
      <c r="D3" s="189"/>
      <c r="E3" s="189"/>
      <c r="F3" s="55"/>
      <c r="G3" s="43"/>
    </row>
    <row r="4" spans="1:7" ht="15" customHeight="1">
      <c r="A4" s="43"/>
      <c r="B4" s="43"/>
      <c r="C4" s="43"/>
      <c r="D4" s="43"/>
      <c r="E4" s="43"/>
      <c r="F4" s="43"/>
      <c r="G4" s="43"/>
    </row>
    <row r="5" spans="1:7" s="3" customFormat="1" ht="16.5" customHeight="1">
      <c r="A5" s="194"/>
      <c r="B5" s="195"/>
      <c r="C5" s="195"/>
      <c r="D5" s="195"/>
      <c r="E5" s="196"/>
      <c r="F5" s="194" t="s">
        <v>0</v>
      </c>
      <c r="G5" s="196"/>
    </row>
    <row r="6" spans="1:7" s="1" customFormat="1" ht="15.75">
      <c r="A6" s="200"/>
      <c r="B6" s="187"/>
      <c r="C6" s="187"/>
      <c r="D6" s="187"/>
      <c r="E6" s="201"/>
      <c r="F6" s="206" t="s">
        <v>69</v>
      </c>
      <c r="G6" s="207"/>
    </row>
    <row r="7" spans="1:7" ht="26.1" customHeight="1">
      <c r="A7" s="324" t="s">
        <v>139</v>
      </c>
      <c r="B7" s="325"/>
      <c r="C7" s="325"/>
      <c r="D7" s="325"/>
      <c r="E7" s="326"/>
      <c r="F7" s="220"/>
      <c r="G7" s="221"/>
    </row>
    <row r="8" spans="1:7" s="62" customFormat="1" ht="15">
      <c r="A8" s="327"/>
      <c r="B8" s="328"/>
      <c r="C8" s="328"/>
      <c r="D8" s="328"/>
      <c r="E8" s="328"/>
      <c r="F8" s="328"/>
      <c r="G8" s="329"/>
    </row>
    <row r="15" ht="12.75" hidden="1">
      <c r="C15" s="22"/>
    </row>
    <row r="16" ht="12.75" hidden="1">
      <c r="C16" s="22"/>
    </row>
    <row r="17" ht="12.75" hidden="1">
      <c r="C17" s="22"/>
    </row>
    <row r="18" ht="12.75" hidden="1">
      <c r="C18" s="22"/>
    </row>
    <row r="19" ht="12.75" hidden="1">
      <c r="C19" s="22"/>
    </row>
    <row r="20" ht="12.75" hidden="1">
      <c r="C20" s="22"/>
    </row>
    <row r="21" ht="12.75" hidden="1">
      <c r="C21" s="22"/>
    </row>
    <row r="22" ht="12.75" hidden="1">
      <c r="C22" s="22"/>
    </row>
    <row r="23" ht="12.75" hidden="1">
      <c r="C23" s="22"/>
    </row>
    <row r="24" ht="12.75" hidden="1">
      <c r="C24" s="22"/>
    </row>
    <row r="25" ht="12.75" hidden="1">
      <c r="C25" s="22"/>
    </row>
    <row r="26" ht="12.75" hidden="1">
      <c r="C26" s="22"/>
    </row>
    <row r="27" ht="12.75" hidden="1">
      <c r="C27" s="22"/>
    </row>
    <row r="28" ht="12.75" hidden="1">
      <c r="C28" s="22"/>
    </row>
    <row r="29" ht="12.75" hidden="1">
      <c r="C29" s="22"/>
    </row>
    <row r="30" ht="12.75" hidden="1">
      <c r="C30" s="22"/>
    </row>
    <row r="31" ht="12.75" hidden="1">
      <c r="C31" s="22"/>
    </row>
    <row r="32" ht="12.75" hidden="1">
      <c r="C32" s="22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"/>
  <sheetViews>
    <sheetView zoomScale="50" zoomScaleNormal="50" zoomScaleSheetLayoutView="70" zoomScalePageLayoutView="70" workbookViewId="0" topLeftCell="A37">
      <selection activeCell="A49" sqref="A49"/>
    </sheetView>
  </sheetViews>
  <sheetFormatPr defaultColWidth="0" defaultRowHeight="12.75" zeroHeight="1"/>
  <cols>
    <col min="1" max="1" width="3.421875" style="6" customWidth="1"/>
    <col min="2" max="2" width="6.7109375" style="6" customWidth="1"/>
    <col min="3" max="5" width="3.57421875" style="6" customWidth="1"/>
    <col min="6" max="6" width="50.140625" style="6" customWidth="1"/>
    <col min="7" max="7" width="21.7109375" style="6" customWidth="1"/>
    <col min="8" max="8" width="20.7109375" style="6" customWidth="1"/>
    <col min="9" max="9" width="17.00390625" style="6" customWidth="1"/>
    <col min="10" max="11" width="22.140625" style="6" customWidth="1"/>
    <col min="12" max="12" width="14.57421875" style="6" customWidth="1"/>
    <col min="13" max="13" width="19.140625" style="6" customWidth="1"/>
    <col min="14" max="14" width="17.140625" style="6" customWidth="1"/>
    <col min="15" max="15" width="23.7109375" style="6" customWidth="1"/>
    <col min="16" max="16" width="16.421875" style="6" customWidth="1"/>
    <col min="17" max="17" width="20.00390625" style="6" customWidth="1"/>
    <col min="18" max="18" width="13.00390625" style="5" hidden="1" customWidth="1"/>
    <col min="19" max="120" width="0" style="5" hidden="1" customWidth="1"/>
    <col min="121" max="16384" width="8.8515625" style="6" hidden="1" customWidth="1"/>
  </cols>
  <sheetData>
    <row r="1" spans="1:17" ht="15.75">
      <c r="A1" s="354" t="s">
        <v>83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17" ht="15.75">
      <c r="A2" s="354" t="s">
        <v>137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17" ht="15.75">
      <c r="A3" s="129" t="s">
        <v>126</v>
      </c>
      <c r="B3" s="130"/>
      <c r="C3" s="131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20" s="13" customFormat="1" ht="15.75">
      <c r="A4" s="170"/>
      <c r="B4" s="171"/>
      <c r="C4" s="171"/>
      <c r="D4" s="171"/>
      <c r="E4" s="171"/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7" ht="15.75">
      <c r="A5" s="119" t="s">
        <v>125</v>
      </c>
      <c r="B5" s="132"/>
      <c r="C5" s="132"/>
      <c r="D5" s="358" t="str">
        <f>'CSS '!D2:E2</f>
        <v>SISKIYOU</v>
      </c>
      <c r="E5" s="358"/>
      <c r="F5" s="358"/>
      <c r="G5" s="43"/>
      <c r="H5" s="43"/>
      <c r="I5" s="43"/>
      <c r="J5" s="43"/>
      <c r="K5" s="173"/>
      <c r="L5" s="43"/>
      <c r="M5" s="43"/>
      <c r="N5" s="43"/>
      <c r="O5" s="43"/>
      <c r="P5" s="92" t="s">
        <v>82</v>
      </c>
      <c r="Q5" s="92">
        <v>42912</v>
      </c>
    </row>
    <row r="6" spans="1:17" ht="15" customHeight="1">
      <c r="A6" s="353"/>
      <c r="B6" s="353"/>
      <c r="C6" s="353"/>
      <c r="D6" s="353"/>
      <c r="E6" s="353"/>
      <c r="F6" s="353"/>
      <c r="G6" s="174"/>
      <c r="H6" s="174"/>
      <c r="I6" s="174"/>
      <c r="J6" s="174"/>
      <c r="K6" s="174"/>
      <c r="L6" s="174"/>
      <c r="M6" s="174"/>
      <c r="N6" s="175"/>
      <c r="O6" s="175"/>
      <c r="P6" s="176"/>
      <c r="Q6" s="176"/>
    </row>
    <row r="7" spans="1:17" ht="31.5" customHeight="1">
      <c r="A7" s="349" t="s">
        <v>103</v>
      </c>
      <c r="B7" s="350"/>
      <c r="C7" s="350"/>
      <c r="D7" s="350"/>
      <c r="E7" s="350"/>
      <c r="F7" s="351"/>
      <c r="G7" s="168" t="s">
        <v>155</v>
      </c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" customHeight="1">
      <c r="A8" s="352"/>
      <c r="B8" s="352"/>
      <c r="C8" s="352"/>
      <c r="D8" s="352"/>
      <c r="E8" s="352"/>
      <c r="F8" s="35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20" s="8" customFormat="1" ht="15" customHeight="1">
      <c r="A9" s="298" t="s">
        <v>138</v>
      </c>
      <c r="B9" s="299"/>
      <c r="C9" s="299"/>
      <c r="D9" s="299"/>
      <c r="E9" s="299"/>
      <c r="F9" s="300"/>
      <c r="G9" s="133" t="s">
        <v>0</v>
      </c>
      <c r="H9" s="133" t="s">
        <v>1</v>
      </c>
      <c r="I9" s="133" t="s">
        <v>7</v>
      </c>
      <c r="J9" s="133" t="s">
        <v>2</v>
      </c>
      <c r="K9" s="133" t="s">
        <v>3</v>
      </c>
      <c r="L9" s="133" t="s">
        <v>4</v>
      </c>
      <c r="M9" s="133" t="s">
        <v>5</v>
      </c>
      <c r="N9" s="133" t="s">
        <v>6</v>
      </c>
      <c r="O9" s="133" t="s">
        <v>41</v>
      </c>
      <c r="P9" s="133" t="s">
        <v>117</v>
      </c>
      <c r="Q9" s="133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55"/>
      <c r="B10" s="356"/>
      <c r="C10" s="356"/>
      <c r="D10" s="356"/>
      <c r="E10" s="356"/>
      <c r="F10" s="357"/>
      <c r="G10" s="347" t="s">
        <v>15</v>
      </c>
      <c r="H10" s="347" t="s">
        <v>17</v>
      </c>
      <c r="I10" s="347" t="s">
        <v>38</v>
      </c>
      <c r="J10" s="347" t="s">
        <v>16</v>
      </c>
      <c r="K10" s="347" t="s">
        <v>18</v>
      </c>
      <c r="L10" s="347" t="s">
        <v>30</v>
      </c>
      <c r="M10" s="347" t="s">
        <v>31</v>
      </c>
      <c r="N10" s="347" t="s">
        <v>71</v>
      </c>
      <c r="O10" s="367" t="s">
        <v>139</v>
      </c>
      <c r="P10" s="347" t="s">
        <v>52</v>
      </c>
      <c r="Q10" s="347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01"/>
      <c r="B11" s="302"/>
      <c r="C11" s="302"/>
      <c r="D11" s="302"/>
      <c r="E11" s="302"/>
      <c r="F11" s="303"/>
      <c r="G11" s="348"/>
      <c r="H11" s="348"/>
      <c r="I11" s="348"/>
      <c r="J11" s="348"/>
      <c r="K11" s="348"/>
      <c r="L11" s="348"/>
      <c r="M11" s="348"/>
      <c r="N11" s="348"/>
      <c r="O11" s="368"/>
      <c r="P11" s="348"/>
      <c r="Q11" s="348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4.95" customHeight="1">
      <c r="A12" s="134">
        <v>1</v>
      </c>
      <c r="B12" s="304" t="s">
        <v>162</v>
      </c>
      <c r="C12" s="209"/>
      <c r="D12" s="209"/>
      <c r="E12" s="209"/>
      <c r="F12" s="210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4.95" customHeight="1">
      <c r="A13" s="79"/>
      <c r="B13" s="74"/>
      <c r="C13" s="53" t="s">
        <v>42</v>
      </c>
      <c r="D13" s="180" t="s">
        <v>67</v>
      </c>
      <c r="E13" s="180"/>
      <c r="F13" s="230"/>
      <c r="G13" s="94"/>
      <c r="H13" s="94"/>
      <c r="I13" s="94"/>
      <c r="J13" s="94"/>
      <c r="K13" s="94"/>
      <c r="L13" s="94"/>
      <c r="M13" s="94"/>
      <c r="N13" s="94"/>
      <c r="O13" s="94"/>
      <c r="P13" s="95">
        <v>483932</v>
      </c>
      <c r="Q13" s="95">
        <f>P13</f>
        <v>483932</v>
      </c>
    </row>
    <row r="14" spans="1:17" ht="24.95" customHeight="1">
      <c r="A14" s="79"/>
      <c r="B14" s="74"/>
      <c r="C14" s="53" t="s">
        <v>43</v>
      </c>
      <c r="D14" s="180" t="s">
        <v>85</v>
      </c>
      <c r="E14" s="180"/>
      <c r="F14" s="230"/>
      <c r="G14" s="94"/>
      <c r="H14" s="94"/>
      <c r="I14" s="94"/>
      <c r="J14" s="95"/>
      <c r="K14" s="94"/>
      <c r="L14" s="94"/>
      <c r="M14" s="94"/>
      <c r="N14" s="94"/>
      <c r="O14" s="94"/>
      <c r="P14" s="94"/>
      <c r="Q14" s="95">
        <f aca="true" t="shared" si="0" ref="Q14:Q23">SUM(G14:P14)</f>
        <v>0</v>
      </c>
    </row>
    <row r="15" spans="1:17" ht="24.95" customHeight="1">
      <c r="A15" s="79"/>
      <c r="B15" s="74"/>
      <c r="C15" s="121" t="s">
        <v>44</v>
      </c>
      <c r="D15" s="180" t="s">
        <v>73</v>
      </c>
      <c r="E15" s="180"/>
      <c r="F15" s="230"/>
      <c r="G15" s="94"/>
      <c r="H15" s="94"/>
      <c r="I15" s="94"/>
      <c r="J15" s="95"/>
      <c r="K15" s="95"/>
      <c r="L15" s="94"/>
      <c r="M15" s="94"/>
      <c r="N15" s="94"/>
      <c r="O15" s="94"/>
      <c r="P15" s="94"/>
      <c r="Q15" s="95">
        <f t="shared" si="0"/>
        <v>0</v>
      </c>
    </row>
    <row r="16" spans="1:120" s="13" customFormat="1" ht="24.95" customHeight="1">
      <c r="A16" s="136"/>
      <c r="B16" s="137"/>
      <c r="C16" s="121" t="s">
        <v>45</v>
      </c>
      <c r="D16" s="340" t="s">
        <v>74</v>
      </c>
      <c r="E16" s="340"/>
      <c r="F16" s="341"/>
      <c r="G16" s="95"/>
      <c r="H16" s="95"/>
      <c r="I16" s="95"/>
      <c r="J16" s="95"/>
      <c r="K16" s="95"/>
      <c r="L16" s="95"/>
      <c r="M16" s="95"/>
      <c r="N16" s="95"/>
      <c r="O16" s="94"/>
      <c r="P16" s="97"/>
      <c r="Q16" s="95">
        <f t="shared" si="0"/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</row>
    <row r="17" spans="1:120" s="13" customFormat="1" ht="24.95" customHeight="1">
      <c r="A17" s="136"/>
      <c r="B17" s="137"/>
      <c r="C17" s="121" t="s">
        <v>46</v>
      </c>
      <c r="D17" s="323" t="s">
        <v>75</v>
      </c>
      <c r="E17" s="323"/>
      <c r="F17" s="342"/>
      <c r="G17" s="95"/>
      <c r="H17" s="95"/>
      <c r="I17" s="95"/>
      <c r="J17" s="95"/>
      <c r="K17" s="95"/>
      <c r="L17" s="95"/>
      <c r="M17" s="95"/>
      <c r="N17" s="95"/>
      <c r="O17" s="94"/>
      <c r="P17" s="97"/>
      <c r="Q17" s="95">
        <f t="shared" si="0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</row>
    <row r="18" spans="1:120" s="13" customFormat="1" ht="24.95" customHeight="1">
      <c r="A18" s="136"/>
      <c r="B18" s="137"/>
      <c r="C18" s="121" t="s">
        <v>47</v>
      </c>
      <c r="D18" s="323" t="s">
        <v>76</v>
      </c>
      <c r="E18" s="323"/>
      <c r="F18" s="342"/>
      <c r="G18" s="95"/>
      <c r="H18" s="95"/>
      <c r="I18" s="95">
        <v>451985</v>
      </c>
      <c r="J18" s="95">
        <v>271990</v>
      </c>
      <c r="K18" s="95">
        <v>281237</v>
      </c>
      <c r="L18" s="95"/>
      <c r="M18" s="95"/>
      <c r="N18" s="95"/>
      <c r="O18" s="97"/>
      <c r="P18" s="97"/>
      <c r="Q18" s="95">
        <f t="shared" si="0"/>
        <v>1005212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</row>
    <row r="19" spans="1:120" s="13" customFormat="1" ht="24.95" customHeight="1">
      <c r="A19" s="136"/>
      <c r="B19" s="137"/>
      <c r="C19" s="121" t="s">
        <v>48</v>
      </c>
      <c r="D19" s="323" t="s">
        <v>77</v>
      </c>
      <c r="E19" s="323"/>
      <c r="F19" s="342"/>
      <c r="G19" s="95"/>
      <c r="H19" s="95"/>
      <c r="I19" s="95">
        <v>79715</v>
      </c>
      <c r="J19" s="95"/>
      <c r="K19" s="95"/>
      <c r="L19" s="95"/>
      <c r="M19" s="95"/>
      <c r="N19" s="95"/>
      <c r="O19" s="97"/>
      <c r="P19" s="97"/>
      <c r="Q19" s="95">
        <f t="shared" si="0"/>
        <v>79715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</row>
    <row r="20" spans="1:120" s="13" customFormat="1" ht="24.95" customHeight="1">
      <c r="A20" s="136"/>
      <c r="B20" s="137"/>
      <c r="C20" s="121" t="s">
        <v>49</v>
      </c>
      <c r="D20" s="323" t="s">
        <v>89</v>
      </c>
      <c r="E20" s="323"/>
      <c r="F20" s="342"/>
      <c r="G20" s="95">
        <v>13948</v>
      </c>
      <c r="H20" s="95">
        <v>0</v>
      </c>
      <c r="I20" s="95">
        <v>137664</v>
      </c>
      <c r="J20" s="95"/>
      <c r="K20" s="95"/>
      <c r="L20" s="97"/>
      <c r="M20" s="97"/>
      <c r="N20" s="97"/>
      <c r="O20" s="97"/>
      <c r="P20" s="97"/>
      <c r="Q20" s="95">
        <f t="shared" si="0"/>
        <v>151612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s="13" customFormat="1" ht="24.95" customHeight="1">
      <c r="A21" s="136"/>
      <c r="B21" s="137"/>
      <c r="C21" s="121" t="s">
        <v>50</v>
      </c>
      <c r="D21" s="323" t="s">
        <v>109</v>
      </c>
      <c r="E21" s="323"/>
      <c r="F21" s="342"/>
      <c r="G21" s="95">
        <v>1529068</v>
      </c>
      <c r="H21" s="95">
        <v>155022</v>
      </c>
      <c r="I21" s="95">
        <v>108421</v>
      </c>
      <c r="J21" s="95"/>
      <c r="K21" s="95"/>
      <c r="L21" s="97"/>
      <c r="M21" s="97"/>
      <c r="N21" s="97"/>
      <c r="O21" s="97"/>
      <c r="P21" s="97"/>
      <c r="Q21" s="95">
        <f t="shared" si="0"/>
        <v>1792511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</row>
    <row r="22" spans="1:120" s="13" customFormat="1" ht="24.95" customHeight="1" thickBot="1">
      <c r="A22" s="136"/>
      <c r="B22" s="137"/>
      <c r="C22" s="53" t="s">
        <v>51</v>
      </c>
      <c r="D22" s="323" t="s">
        <v>119</v>
      </c>
      <c r="E22" s="323"/>
      <c r="F22" s="342"/>
      <c r="G22" s="95">
        <v>90753</v>
      </c>
      <c r="H22" s="95">
        <v>10341</v>
      </c>
      <c r="I22" s="95">
        <v>11377</v>
      </c>
      <c r="J22" s="95">
        <v>7278</v>
      </c>
      <c r="K22" s="95">
        <v>11368</v>
      </c>
      <c r="L22" s="95"/>
      <c r="M22" s="95"/>
      <c r="N22" s="95"/>
      <c r="O22" s="98"/>
      <c r="P22" s="98"/>
      <c r="Q22" s="99">
        <f t="shared" si="0"/>
        <v>131117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7" ht="24.95" customHeight="1" thickBot="1">
      <c r="A23" s="79"/>
      <c r="B23" s="35" t="s">
        <v>62</v>
      </c>
      <c r="C23" s="247" t="s">
        <v>88</v>
      </c>
      <c r="D23" s="247"/>
      <c r="E23" s="247"/>
      <c r="F23" s="247"/>
      <c r="G23" s="138">
        <f>SUM(G16:G22)</f>
        <v>1633769</v>
      </c>
      <c r="H23" s="138">
        <f>SUM(H16:H22)</f>
        <v>165363</v>
      </c>
      <c r="I23" s="138">
        <f>SUM(I16:I22)</f>
        <v>789162</v>
      </c>
      <c r="J23" s="138">
        <f>SUM(J14:J22)</f>
        <v>279268</v>
      </c>
      <c r="K23" s="138">
        <f>SUM(K15:K22)</f>
        <v>292605</v>
      </c>
      <c r="L23" s="138">
        <f>SUM(L16:L22)</f>
        <v>0</v>
      </c>
      <c r="M23" s="138">
        <f>SUM(M16:M22)</f>
        <v>0</v>
      </c>
      <c r="N23" s="138">
        <f>SUM(N16:N22)</f>
        <v>0</v>
      </c>
      <c r="O23" s="138">
        <f>SUM(O16:O22)</f>
        <v>0</v>
      </c>
      <c r="P23" s="138">
        <f>P13</f>
        <v>483932</v>
      </c>
      <c r="Q23" s="138">
        <f t="shared" si="0"/>
        <v>3644099</v>
      </c>
    </row>
    <row r="24" spans="1:18" ht="24.95" customHeight="1">
      <c r="A24" s="134">
        <v>2</v>
      </c>
      <c r="B24" s="208" t="s">
        <v>163</v>
      </c>
      <c r="C24" s="214"/>
      <c r="D24" s="214"/>
      <c r="E24" s="214"/>
      <c r="F24" s="21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2"/>
    </row>
    <row r="25" spans="1:17" ht="24.95" customHeight="1">
      <c r="A25" s="79"/>
      <c r="B25" s="35"/>
      <c r="C25" s="68" t="s">
        <v>42</v>
      </c>
      <c r="D25" s="68" t="s">
        <v>91</v>
      </c>
      <c r="E25" s="68"/>
      <c r="F25" s="69"/>
      <c r="G25" s="95"/>
      <c r="H25" s="95"/>
      <c r="I25" s="97"/>
      <c r="J25" s="97"/>
      <c r="K25" s="97"/>
      <c r="L25" s="97"/>
      <c r="M25" s="97"/>
      <c r="N25" s="97"/>
      <c r="O25" s="97"/>
      <c r="P25" s="95">
        <f>(-G25-H25)</f>
        <v>0</v>
      </c>
      <c r="Q25" s="95">
        <f>G25+H25+P25</f>
        <v>0</v>
      </c>
    </row>
    <row r="26" spans="1:17" ht="24.95" customHeight="1">
      <c r="A26" s="79"/>
      <c r="B26" s="35"/>
      <c r="C26" s="68" t="s">
        <v>43</v>
      </c>
      <c r="D26" s="68" t="s">
        <v>140</v>
      </c>
      <c r="E26" s="68"/>
      <c r="F26" s="69"/>
      <c r="G26" s="95">
        <v>2246968</v>
      </c>
      <c r="H26" s="95">
        <v>599192</v>
      </c>
      <c r="I26" s="95">
        <v>149798</v>
      </c>
      <c r="J26" s="97"/>
      <c r="K26" s="97"/>
      <c r="L26" s="97"/>
      <c r="M26" s="95"/>
      <c r="N26" s="97"/>
      <c r="O26" s="95"/>
      <c r="P26" s="97"/>
      <c r="Q26" s="95">
        <f>SUM(G26:P26)</f>
        <v>2995958</v>
      </c>
    </row>
    <row r="27" spans="1:17" ht="24.95" customHeight="1" thickBot="1">
      <c r="A27" s="79"/>
      <c r="B27" s="35"/>
      <c r="C27" s="53" t="s">
        <v>44</v>
      </c>
      <c r="D27" s="53" t="s">
        <v>150</v>
      </c>
      <c r="E27" s="53"/>
      <c r="F27" s="139"/>
      <c r="G27" s="140">
        <v>15753</v>
      </c>
      <c r="H27" s="140">
        <v>1594</v>
      </c>
      <c r="I27" s="140">
        <v>7609</v>
      </c>
      <c r="J27" s="140">
        <v>2693</v>
      </c>
      <c r="K27" s="140">
        <v>2821</v>
      </c>
      <c r="L27" s="140"/>
      <c r="M27" s="140"/>
      <c r="N27" s="140"/>
      <c r="O27" s="99"/>
      <c r="P27" s="99">
        <v>4642</v>
      </c>
      <c r="Q27" s="99">
        <f>SUM(G27:P27)</f>
        <v>35112</v>
      </c>
    </row>
    <row r="28" spans="1:20" ht="24.95" customHeight="1" thickBot="1">
      <c r="A28" s="82"/>
      <c r="B28" s="141" t="s">
        <v>45</v>
      </c>
      <c r="C28" s="359" t="s">
        <v>88</v>
      </c>
      <c r="D28" s="359"/>
      <c r="E28" s="359"/>
      <c r="F28" s="359"/>
      <c r="G28" s="138">
        <f>SUM(G25:G27)</f>
        <v>2262721</v>
      </c>
      <c r="H28" s="138">
        <f>SUM(H25:H27)</f>
        <v>600786</v>
      </c>
      <c r="I28" s="138">
        <f>SUM(I26:I27)</f>
        <v>157407</v>
      </c>
      <c r="J28" s="138">
        <f>J27</f>
        <v>2693</v>
      </c>
      <c r="K28" s="138">
        <f>K27</f>
        <v>2821</v>
      </c>
      <c r="L28" s="138">
        <f>L27</f>
        <v>0</v>
      </c>
      <c r="M28" s="138">
        <f>M27</f>
        <v>0</v>
      </c>
      <c r="N28" s="138">
        <f>N27</f>
        <v>0</v>
      </c>
      <c r="O28" s="138">
        <f>SUM(O26:O27)</f>
        <v>0</v>
      </c>
      <c r="P28" s="138">
        <f>SUM(P25+P27)</f>
        <v>4642</v>
      </c>
      <c r="Q28" s="138">
        <f>SUM(G28:P28)</f>
        <v>3031070</v>
      </c>
      <c r="T28" s="14"/>
    </row>
    <row r="29" spans="1:17" ht="24.95" customHeight="1">
      <c r="A29" s="134">
        <v>3</v>
      </c>
      <c r="B29" s="208" t="s">
        <v>164</v>
      </c>
      <c r="C29" s="214"/>
      <c r="D29" s="214"/>
      <c r="E29" s="214"/>
      <c r="F29" s="215"/>
      <c r="G29" s="100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24.95" customHeight="1">
      <c r="A30" s="142"/>
      <c r="B30" s="143" t="s">
        <v>113</v>
      </c>
      <c r="C30" s="180" t="s">
        <v>111</v>
      </c>
      <c r="D30" s="180"/>
      <c r="E30" s="180"/>
      <c r="F30" s="230"/>
      <c r="G30" s="100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24.95" customHeight="1">
      <c r="A31" s="79"/>
      <c r="B31" s="143"/>
      <c r="C31" s="144" t="s">
        <v>42</v>
      </c>
      <c r="D31" s="362" t="s">
        <v>86</v>
      </c>
      <c r="E31" s="362"/>
      <c r="F31" s="363"/>
      <c r="G31" s="101"/>
      <c r="H31" s="97"/>
      <c r="I31" s="97"/>
      <c r="J31" s="104"/>
      <c r="K31" s="97"/>
      <c r="L31" s="97"/>
      <c r="M31" s="97"/>
      <c r="N31" s="97"/>
      <c r="O31" s="97"/>
      <c r="P31" s="97"/>
      <c r="Q31" s="95">
        <f aca="true" t="shared" si="1" ref="Q31:Q39">SUM(G31:P31)</f>
        <v>0</v>
      </c>
    </row>
    <row r="32" spans="1:17" ht="24.95" customHeight="1">
      <c r="A32" s="79"/>
      <c r="B32" s="143"/>
      <c r="C32" s="144" t="s">
        <v>43</v>
      </c>
      <c r="D32" s="362" t="s">
        <v>78</v>
      </c>
      <c r="E32" s="362"/>
      <c r="F32" s="363"/>
      <c r="G32" s="101"/>
      <c r="H32" s="97"/>
      <c r="I32" s="97"/>
      <c r="J32" s="104"/>
      <c r="K32" s="104"/>
      <c r="L32" s="97"/>
      <c r="M32" s="97"/>
      <c r="N32" s="97"/>
      <c r="O32" s="97"/>
      <c r="P32" s="97"/>
      <c r="Q32" s="95">
        <f t="shared" si="1"/>
        <v>0</v>
      </c>
    </row>
    <row r="33" spans="1:17" ht="24.95" customHeight="1">
      <c r="A33" s="79"/>
      <c r="B33" s="143"/>
      <c r="C33" s="144" t="s">
        <v>44</v>
      </c>
      <c r="D33" s="180" t="s">
        <v>79</v>
      </c>
      <c r="E33" s="180"/>
      <c r="F33" s="230"/>
      <c r="G33" s="101"/>
      <c r="H33" s="97"/>
      <c r="I33" s="97"/>
      <c r="J33" s="104"/>
      <c r="K33" s="95"/>
      <c r="L33" s="97"/>
      <c r="M33" s="95"/>
      <c r="N33" s="97"/>
      <c r="O33" s="97"/>
      <c r="P33" s="97"/>
      <c r="Q33" s="95">
        <f t="shared" si="1"/>
        <v>0</v>
      </c>
    </row>
    <row r="34" spans="1:17" ht="24.95" customHeight="1">
      <c r="A34" s="79"/>
      <c r="B34" s="143"/>
      <c r="C34" s="144" t="s">
        <v>45</v>
      </c>
      <c r="D34" s="180" t="s">
        <v>80</v>
      </c>
      <c r="E34" s="180"/>
      <c r="F34" s="230"/>
      <c r="G34" s="101"/>
      <c r="H34" s="97"/>
      <c r="I34" s="97"/>
      <c r="J34" s="104"/>
      <c r="K34" s="145"/>
      <c r="L34" s="97"/>
      <c r="M34" s="95"/>
      <c r="N34" s="97"/>
      <c r="O34" s="97"/>
      <c r="P34" s="97"/>
      <c r="Q34" s="95">
        <f t="shared" si="1"/>
        <v>0</v>
      </c>
    </row>
    <row r="35" spans="1:17" ht="24.95" customHeight="1">
      <c r="A35" s="79"/>
      <c r="B35" s="143"/>
      <c r="C35" s="144" t="s">
        <v>46</v>
      </c>
      <c r="D35" s="180" t="s">
        <v>81</v>
      </c>
      <c r="E35" s="180"/>
      <c r="F35" s="230"/>
      <c r="G35" s="102"/>
      <c r="H35" s="103"/>
      <c r="I35" s="97"/>
      <c r="J35" s="104">
        <v>33831</v>
      </c>
      <c r="K35" s="95">
        <v>259833</v>
      </c>
      <c r="L35" s="103"/>
      <c r="M35" s="95"/>
      <c r="N35" s="97"/>
      <c r="O35" s="97"/>
      <c r="P35" s="97"/>
      <c r="Q35" s="95">
        <f t="shared" si="1"/>
        <v>293664</v>
      </c>
    </row>
    <row r="36" spans="1:17" ht="24.95" customHeight="1">
      <c r="A36" s="79"/>
      <c r="B36" s="143"/>
      <c r="C36" s="144" t="s">
        <v>47</v>
      </c>
      <c r="D36" s="180" t="s">
        <v>93</v>
      </c>
      <c r="E36" s="180"/>
      <c r="F36" s="230"/>
      <c r="G36" s="116"/>
      <c r="H36" s="116"/>
      <c r="I36" s="116">
        <v>59</v>
      </c>
      <c r="J36" s="104"/>
      <c r="K36" s="95"/>
      <c r="L36" s="95"/>
      <c r="M36" s="95"/>
      <c r="N36" s="95"/>
      <c r="O36" s="97"/>
      <c r="P36" s="97"/>
      <c r="Q36" s="95">
        <f t="shared" si="1"/>
        <v>59</v>
      </c>
    </row>
    <row r="37" spans="1:17" ht="24.95" customHeight="1">
      <c r="A37" s="79"/>
      <c r="B37" s="143"/>
      <c r="C37" s="144" t="s">
        <v>48</v>
      </c>
      <c r="D37" s="180" t="s">
        <v>90</v>
      </c>
      <c r="E37" s="180"/>
      <c r="F37" s="230"/>
      <c r="G37" s="116">
        <v>13948</v>
      </c>
      <c r="H37" s="116"/>
      <c r="I37" s="116"/>
      <c r="J37" s="104"/>
      <c r="K37" s="104"/>
      <c r="L37" s="97"/>
      <c r="M37" s="97"/>
      <c r="N37" s="97"/>
      <c r="O37" s="97"/>
      <c r="P37" s="97"/>
      <c r="Q37" s="95">
        <f t="shared" si="1"/>
        <v>13948</v>
      </c>
    </row>
    <row r="38" spans="1:17" ht="24.95" customHeight="1">
      <c r="A38" s="79"/>
      <c r="B38" s="143"/>
      <c r="C38" s="144" t="s">
        <v>49</v>
      </c>
      <c r="D38" s="180" t="s">
        <v>108</v>
      </c>
      <c r="E38" s="180"/>
      <c r="F38" s="230"/>
      <c r="G38" s="116">
        <v>1529068</v>
      </c>
      <c r="H38" s="116">
        <v>155022</v>
      </c>
      <c r="I38" s="116"/>
      <c r="J38" s="104"/>
      <c r="K38" s="104"/>
      <c r="L38" s="97"/>
      <c r="M38" s="97"/>
      <c r="N38" s="97"/>
      <c r="O38" s="101"/>
      <c r="P38" s="97"/>
      <c r="Q38" s="95">
        <f t="shared" si="1"/>
        <v>1684090</v>
      </c>
    </row>
    <row r="39" spans="1:17" ht="24.95" customHeight="1" thickBot="1">
      <c r="A39" s="79"/>
      <c r="B39" s="143"/>
      <c r="C39" s="144" t="s">
        <v>50</v>
      </c>
      <c r="D39" s="180" t="s">
        <v>141</v>
      </c>
      <c r="E39" s="180"/>
      <c r="F39" s="230"/>
      <c r="G39" s="107">
        <v>394766</v>
      </c>
      <c r="H39" s="107">
        <v>244677</v>
      </c>
      <c r="I39" s="107"/>
      <c r="J39" s="105"/>
      <c r="K39" s="105"/>
      <c r="L39" s="106"/>
      <c r="M39" s="99"/>
      <c r="N39" s="106"/>
      <c r="O39" s="107"/>
      <c r="P39" s="106"/>
      <c r="Q39" s="99">
        <f t="shared" si="1"/>
        <v>639443</v>
      </c>
    </row>
    <row r="40" spans="1:18" ht="24.95" customHeight="1" thickBot="1">
      <c r="A40" s="35"/>
      <c r="B40" s="364" t="s">
        <v>146</v>
      </c>
      <c r="C40" s="365"/>
      <c r="D40" s="365"/>
      <c r="E40" s="365"/>
      <c r="F40" s="366"/>
      <c r="G40" s="146">
        <f>G36+G37+G38+G39</f>
        <v>1937782</v>
      </c>
      <c r="H40" s="146">
        <f>H36+H37+H38+H39</f>
        <v>399699</v>
      </c>
      <c r="I40" s="146">
        <f>I36+I37+I38+I39</f>
        <v>59</v>
      </c>
      <c r="J40" s="146">
        <f>SUM(J31:J39)</f>
        <v>33831</v>
      </c>
      <c r="K40" s="146">
        <f>SUM(K32:K39)</f>
        <v>259833</v>
      </c>
      <c r="L40" s="147">
        <f>L36</f>
        <v>0</v>
      </c>
      <c r="M40" s="108">
        <f>M33+M34+M36+M35+M39</f>
        <v>0</v>
      </c>
      <c r="N40" s="147">
        <f>N36</f>
        <v>0</v>
      </c>
      <c r="O40" s="108">
        <f>O39</f>
        <v>0</v>
      </c>
      <c r="P40" s="109"/>
      <c r="Q40" s="148">
        <f>SUM(G40:O40)</f>
        <v>2631204</v>
      </c>
      <c r="R40" s="14"/>
    </row>
    <row r="41" spans="1:17" ht="24.95" customHeight="1">
      <c r="A41" s="79"/>
      <c r="B41" s="143"/>
      <c r="C41" s="144" t="s">
        <v>51</v>
      </c>
      <c r="D41" s="180" t="s">
        <v>87</v>
      </c>
      <c r="E41" s="180"/>
      <c r="F41" s="230"/>
      <c r="G41" s="149"/>
      <c r="H41" s="150"/>
      <c r="I41" s="151"/>
      <c r="J41" s="152"/>
      <c r="K41" s="151"/>
      <c r="L41" s="151"/>
      <c r="M41" s="151"/>
      <c r="N41" s="151"/>
      <c r="O41" s="151"/>
      <c r="P41" s="110"/>
      <c r="Q41" s="150">
        <f>SUM(G41:P41)</f>
        <v>0</v>
      </c>
    </row>
    <row r="42" spans="1:17" ht="24.95" customHeight="1">
      <c r="A42" s="79"/>
      <c r="B42" s="143" t="s">
        <v>114</v>
      </c>
      <c r="C42" s="180" t="s">
        <v>112</v>
      </c>
      <c r="D42" s="180"/>
      <c r="E42" s="180"/>
      <c r="F42" s="230"/>
      <c r="G42" s="153"/>
      <c r="H42" s="111"/>
      <c r="I42" s="111"/>
      <c r="J42" s="111"/>
      <c r="K42" s="111"/>
      <c r="L42" s="111"/>
      <c r="M42" s="111"/>
      <c r="N42" s="111"/>
      <c r="O42" s="111"/>
      <c r="P42" s="98"/>
      <c r="Q42" s="98"/>
    </row>
    <row r="43" spans="1:17" ht="24.95" customHeight="1">
      <c r="A43" s="79"/>
      <c r="B43" s="154"/>
      <c r="C43" s="144" t="s">
        <v>42</v>
      </c>
      <c r="D43" s="144" t="s">
        <v>105</v>
      </c>
      <c r="E43" s="144"/>
      <c r="F43" s="155"/>
      <c r="G43" s="156"/>
      <c r="H43" s="95"/>
      <c r="I43" s="116"/>
      <c r="J43" s="116"/>
      <c r="K43" s="116"/>
      <c r="L43" s="116"/>
      <c r="M43" s="116"/>
      <c r="N43" s="116"/>
      <c r="O43" s="116"/>
      <c r="P43" s="97"/>
      <c r="Q43" s="95">
        <f>SUM(G43:P43)</f>
        <v>0</v>
      </c>
    </row>
    <row r="44" spans="1:17" ht="24.95" customHeight="1">
      <c r="A44" s="79"/>
      <c r="B44" s="154"/>
      <c r="C44" s="144" t="s">
        <v>43</v>
      </c>
      <c r="D44" s="144" t="s">
        <v>106</v>
      </c>
      <c r="E44" s="144"/>
      <c r="F44" s="155"/>
      <c r="G44" s="156"/>
      <c r="H44" s="95"/>
      <c r="I44" s="116"/>
      <c r="J44" s="116"/>
      <c r="K44" s="116"/>
      <c r="L44" s="116"/>
      <c r="M44" s="116"/>
      <c r="N44" s="116"/>
      <c r="O44" s="116"/>
      <c r="P44" s="97"/>
      <c r="Q44" s="95">
        <f>SUM(G44:P44)</f>
        <v>0</v>
      </c>
    </row>
    <row r="45" spans="1:17" ht="24.95" customHeight="1">
      <c r="A45" s="79"/>
      <c r="B45" s="154"/>
      <c r="C45" s="144" t="s">
        <v>44</v>
      </c>
      <c r="D45" s="180" t="s">
        <v>102</v>
      </c>
      <c r="E45" s="180"/>
      <c r="F45" s="230"/>
      <c r="G45" s="99"/>
      <c r="H45" s="157"/>
      <c r="I45" s="116"/>
      <c r="J45" s="116"/>
      <c r="K45" s="116"/>
      <c r="L45" s="116"/>
      <c r="M45" s="116"/>
      <c r="N45" s="116"/>
      <c r="O45" s="116"/>
      <c r="P45" s="97"/>
      <c r="Q45" s="95">
        <f>SUM(G45:P45)</f>
        <v>0</v>
      </c>
    </row>
    <row r="46" spans="1:17" ht="24.95" customHeight="1" thickBot="1">
      <c r="A46" s="82"/>
      <c r="B46" s="141" t="s">
        <v>45</v>
      </c>
      <c r="C46" s="247" t="s">
        <v>115</v>
      </c>
      <c r="D46" s="247"/>
      <c r="E46" s="247"/>
      <c r="F46" s="361"/>
      <c r="G46" s="158">
        <f aca="true" t="shared" si="2" ref="G46:O46">SUM(G40:G45)</f>
        <v>1937782</v>
      </c>
      <c r="H46" s="99">
        <f t="shared" si="2"/>
        <v>399699</v>
      </c>
      <c r="I46" s="107">
        <f t="shared" si="2"/>
        <v>59</v>
      </c>
      <c r="J46" s="99">
        <f t="shared" si="2"/>
        <v>33831</v>
      </c>
      <c r="K46" s="99">
        <f t="shared" si="2"/>
        <v>259833</v>
      </c>
      <c r="L46" s="99">
        <f t="shared" si="2"/>
        <v>0</v>
      </c>
      <c r="M46" s="99">
        <f t="shared" si="2"/>
        <v>0</v>
      </c>
      <c r="N46" s="99">
        <f t="shared" si="2"/>
        <v>0</v>
      </c>
      <c r="O46" s="99">
        <f t="shared" si="2"/>
        <v>0</v>
      </c>
      <c r="P46" s="106"/>
      <c r="Q46" s="99">
        <f>SUM(G46:P46)</f>
        <v>2631204</v>
      </c>
    </row>
    <row r="47" spans="1:17" ht="24.95" customHeight="1" thickBot="1">
      <c r="A47" s="82"/>
      <c r="B47" s="141" t="s">
        <v>46</v>
      </c>
      <c r="C47" s="218" t="s">
        <v>68</v>
      </c>
      <c r="D47" s="218"/>
      <c r="E47" s="218"/>
      <c r="F47" s="218"/>
      <c r="G47" s="138">
        <f>IF(G46='CSS '!F56,'CSS '!F56,"ERROR")</f>
        <v>1937782</v>
      </c>
      <c r="H47" s="138">
        <f>IF(H46=PEI!F49,PEI!F49,"ERROR")</f>
        <v>399699</v>
      </c>
      <c r="I47" s="138">
        <f>IF(I46=INN!F36,INN!F36,"ERROR")</f>
        <v>59</v>
      </c>
      <c r="J47" s="138">
        <f>IF(J46=WET!F15,WET!F15,"ERROR")</f>
        <v>33831</v>
      </c>
      <c r="K47" s="138">
        <f>IF(K46=CFTN!F40,CFTN!F40,"ERROR")</f>
        <v>259833</v>
      </c>
      <c r="L47" s="138">
        <f>IF(L46='Other MHSA Funds'!F7,'Other MHSA Funds'!F7,"ERROR")</f>
        <v>0</v>
      </c>
      <c r="M47" s="138">
        <f>IF(M46='Other MHSA Funds'!F9,'Other MHSA Funds'!F9,"ERROR")</f>
        <v>0</v>
      </c>
      <c r="N47" s="138">
        <f>IF('RER Summary'!N46='Other MHSA Funds'!F11,'Other MHSA Funds'!F11,"ERROR")</f>
        <v>0</v>
      </c>
      <c r="O47" s="138">
        <f>IF(O46='Unencumbered Housing Funds'!F7,'Unencumbered Housing Funds'!F7,"ERROR")</f>
        <v>0</v>
      </c>
      <c r="P47" s="112"/>
      <c r="Q47" s="138">
        <f>SUM(G47:P47)</f>
        <v>2631204</v>
      </c>
    </row>
    <row r="48" spans="1:17" s="5" customFormat="1" ht="15">
      <c r="A48" s="56"/>
      <c r="B48" s="56"/>
      <c r="C48" s="56"/>
      <c r="D48" s="56"/>
      <c r="E48" s="56"/>
      <c r="F48" s="56"/>
      <c r="G48" s="178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s="5" customFormat="1" ht="15">
      <c r="A49" s="179" t="s">
        <v>134</v>
      </c>
      <c r="B49" s="53"/>
      <c r="C49" s="53"/>
      <c r="D49" s="53"/>
      <c r="E49" s="53"/>
      <c r="F49" s="5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s="5" customFormat="1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24.95" customHeight="1">
      <c r="A51" s="52">
        <v>4</v>
      </c>
      <c r="B51" s="223" t="s">
        <v>165</v>
      </c>
      <c r="C51" s="223"/>
      <c r="D51" s="223"/>
      <c r="E51" s="223"/>
      <c r="F51" s="22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8" ht="24.95" customHeight="1">
      <c r="A52" s="79"/>
      <c r="B52" s="159"/>
      <c r="C52" s="160" t="s">
        <v>42</v>
      </c>
      <c r="D52" s="340" t="s">
        <v>84</v>
      </c>
      <c r="E52" s="340"/>
      <c r="F52" s="341"/>
      <c r="G52" s="157">
        <f>-J52-K52-P52</f>
        <v>0</v>
      </c>
      <c r="H52" s="94"/>
      <c r="I52" s="94"/>
      <c r="J52" s="157"/>
      <c r="K52" s="157"/>
      <c r="L52" s="94"/>
      <c r="M52" s="94"/>
      <c r="N52" s="94"/>
      <c r="O52" s="94"/>
      <c r="P52" s="157"/>
      <c r="Q52" s="157">
        <f>G52+J52+K52+P52</f>
        <v>0</v>
      </c>
      <c r="R52" s="14"/>
    </row>
    <row r="53" spans="1:18" ht="24.95" customHeight="1">
      <c r="A53" s="79"/>
      <c r="B53" s="159"/>
      <c r="C53" s="160" t="s">
        <v>43</v>
      </c>
      <c r="D53" s="340" t="s">
        <v>110</v>
      </c>
      <c r="E53" s="340"/>
      <c r="F53" s="341"/>
      <c r="G53" s="95">
        <f>-J53-K53-P53</f>
        <v>0</v>
      </c>
      <c r="H53" s="97"/>
      <c r="I53" s="97"/>
      <c r="J53" s="95"/>
      <c r="K53" s="95"/>
      <c r="L53" s="97"/>
      <c r="M53" s="97"/>
      <c r="N53" s="97"/>
      <c r="O53" s="97"/>
      <c r="P53" s="95"/>
      <c r="Q53" s="95">
        <f>G53+J53+K53+P53</f>
        <v>0</v>
      </c>
      <c r="R53" s="14"/>
    </row>
    <row r="54" spans="1:18" ht="24.95" customHeight="1">
      <c r="A54" s="82"/>
      <c r="B54" s="161"/>
      <c r="C54" s="162" t="s">
        <v>44</v>
      </c>
      <c r="D54" s="359" t="s">
        <v>142</v>
      </c>
      <c r="E54" s="359"/>
      <c r="F54" s="360"/>
      <c r="G54" s="95">
        <f>-J54-K54-P54</f>
        <v>0</v>
      </c>
      <c r="H54" s="114"/>
      <c r="I54" s="114"/>
      <c r="J54" s="95"/>
      <c r="K54" s="95"/>
      <c r="L54" s="114"/>
      <c r="M54" s="114"/>
      <c r="N54" s="114"/>
      <c r="O54" s="114"/>
      <c r="P54" s="163"/>
      <c r="Q54" s="163">
        <f>G54+J54+K54+P54</f>
        <v>0</v>
      </c>
      <c r="R54" s="14"/>
    </row>
    <row r="55" spans="1:18" ht="24.95" customHeight="1">
      <c r="A55" s="52">
        <v>5</v>
      </c>
      <c r="B55" s="208" t="s">
        <v>166</v>
      </c>
      <c r="C55" s="214"/>
      <c r="D55" s="214"/>
      <c r="E55" s="214"/>
      <c r="F55" s="215"/>
      <c r="G55" s="115"/>
      <c r="H55" s="93"/>
      <c r="I55" s="93"/>
      <c r="J55" s="93"/>
      <c r="K55" s="93"/>
      <c r="L55" s="93"/>
      <c r="M55" s="93"/>
      <c r="N55" s="93"/>
      <c r="O55" s="93"/>
      <c r="P55" s="93"/>
      <c r="Q55" s="135"/>
      <c r="R55" s="14"/>
    </row>
    <row r="56" spans="1:17" ht="24.95" customHeight="1">
      <c r="A56" s="35"/>
      <c r="B56" s="74"/>
      <c r="C56" s="53" t="s">
        <v>42</v>
      </c>
      <c r="D56" s="180" t="s">
        <v>67</v>
      </c>
      <c r="E56" s="180"/>
      <c r="F56" s="230"/>
      <c r="G56" s="101"/>
      <c r="H56" s="97"/>
      <c r="I56" s="97"/>
      <c r="J56" s="97"/>
      <c r="K56" s="97"/>
      <c r="L56" s="97"/>
      <c r="M56" s="97"/>
      <c r="N56" s="97"/>
      <c r="O56" s="97"/>
      <c r="P56" s="95"/>
      <c r="Q56" s="95">
        <f>P56</f>
        <v>0</v>
      </c>
    </row>
    <row r="57" spans="1:17" ht="24.95" customHeight="1">
      <c r="A57" s="35"/>
      <c r="B57" s="74"/>
      <c r="C57" s="121" t="s">
        <v>43</v>
      </c>
      <c r="D57" s="180" t="s">
        <v>85</v>
      </c>
      <c r="E57" s="180"/>
      <c r="F57" s="230"/>
      <c r="G57" s="101"/>
      <c r="H57" s="97"/>
      <c r="I57" s="97"/>
      <c r="J57" s="95"/>
      <c r="K57" s="97"/>
      <c r="L57" s="97"/>
      <c r="M57" s="97"/>
      <c r="N57" s="97"/>
      <c r="O57" s="97"/>
      <c r="P57" s="97"/>
      <c r="Q57" s="95">
        <f aca="true" t="shared" si="3" ref="Q57:Q67">SUM(G57:P57)</f>
        <v>0</v>
      </c>
    </row>
    <row r="58" spans="1:17" ht="24.95" customHeight="1">
      <c r="A58" s="35"/>
      <c r="B58" s="74"/>
      <c r="C58" s="121" t="s">
        <v>44</v>
      </c>
      <c r="D58" s="180" t="s">
        <v>73</v>
      </c>
      <c r="E58" s="180"/>
      <c r="F58" s="230"/>
      <c r="G58" s="101"/>
      <c r="H58" s="97"/>
      <c r="I58" s="97"/>
      <c r="J58" s="95"/>
      <c r="K58" s="104"/>
      <c r="L58" s="97"/>
      <c r="M58" s="97"/>
      <c r="N58" s="97"/>
      <c r="O58" s="97"/>
      <c r="P58" s="97"/>
      <c r="Q58" s="95">
        <f t="shared" si="3"/>
        <v>0</v>
      </c>
    </row>
    <row r="59" spans="1:17" ht="24.95" customHeight="1">
      <c r="A59" s="35"/>
      <c r="B59" s="74"/>
      <c r="C59" s="53" t="s">
        <v>45</v>
      </c>
      <c r="D59" s="180" t="s">
        <v>74</v>
      </c>
      <c r="E59" s="180"/>
      <c r="F59" s="230"/>
      <c r="G59" s="101"/>
      <c r="H59" s="97"/>
      <c r="I59" s="97"/>
      <c r="J59" s="95"/>
      <c r="K59" s="104"/>
      <c r="L59" s="97"/>
      <c r="M59" s="95"/>
      <c r="N59" s="97"/>
      <c r="O59" s="97"/>
      <c r="P59" s="97"/>
      <c r="Q59" s="95">
        <f t="shared" si="3"/>
        <v>0</v>
      </c>
    </row>
    <row r="60" spans="1:17" ht="24.95" customHeight="1">
      <c r="A60" s="35"/>
      <c r="B60" s="74"/>
      <c r="C60" s="53" t="s">
        <v>46</v>
      </c>
      <c r="D60" s="180" t="s">
        <v>75</v>
      </c>
      <c r="E60" s="180"/>
      <c r="F60" s="230"/>
      <c r="G60" s="101"/>
      <c r="H60" s="101"/>
      <c r="I60" s="101"/>
      <c r="J60" s="95"/>
      <c r="K60" s="104"/>
      <c r="L60" s="97"/>
      <c r="M60" s="95"/>
      <c r="N60" s="97"/>
      <c r="O60" s="97"/>
      <c r="P60" s="97"/>
      <c r="Q60" s="95">
        <f t="shared" si="3"/>
        <v>0</v>
      </c>
    </row>
    <row r="61" spans="1:17" ht="24.95" customHeight="1">
      <c r="A61" s="35"/>
      <c r="B61" s="74"/>
      <c r="C61" s="53" t="s">
        <v>47</v>
      </c>
      <c r="D61" s="181" t="s">
        <v>76</v>
      </c>
      <c r="E61" s="181"/>
      <c r="F61" s="182"/>
      <c r="G61" s="101"/>
      <c r="H61" s="101"/>
      <c r="I61" s="101"/>
      <c r="J61" s="95"/>
      <c r="K61" s="104"/>
      <c r="L61" s="97"/>
      <c r="M61" s="95"/>
      <c r="N61" s="97"/>
      <c r="O61" s="97"/>
      <c r="P61" s="97"/>
      <c r="Q61" s="95">
        <f t="shared" si="3"/>
        <v>0</v>
      </c>
    </row>
    <row r="62" spans="1:120" s="16" customFormat="1" ht="24.95" customHeight="1">
      <c r="A62" s="35"/>
      <c r="B62" s="74"/>
      <c r="C62" s="53" t="s">
        <v>48</v>
      </c>
      <c r="D62" s="323" t="s">
        <v>77</v>
      </c>
      <c r="E62" s="323"/>
      <c r="F62" s="342"/>
      <c r="G62" s="116"/>
      <c r="H62" s="116"/>
      <c r="I62" s="116"/>
      <c r="J62" s="95"/>
      <c r="K62" s="104"/>
      <c r="L62" s="101"/>
      <c r="M62" s="116"/>
      <c r="N62" s="101"/>
      <c r="O62" s="106"/>
      <c r="P62" s="106"/>
      <c r="Q62" s="95">
        <f t="shared" si="3"/>
        <v>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</row>
    <row r="63" spans="1:120" s="16" customFormat="1" ht="24.95" customHeight="1">
      <c r="A63" s="35"/>
      <c r="B63" s="74"/>
      <c r="C63" s="53" t="s">
        <v>49</v>
      </c>
      <c r="D63" s="323" t="s">
        <v>89</v>
      </c>
      <c r="E63" s="323"/>
      <c r="F63" s="342"/>
      <c r="G63" s="116"/>
      <c r="H63" s="99"/>
      <c r="I63" s="99"/>
      <c r="J63" s="95"/>
      <c r="K63" s="104"/>
      <c r="L63" s="106"/>
      <c r="M63" s="106"/>
      <c r="N63" s="106"/>
      <c r="O63" s="106"/>
      <c r="P63" s="106"/>
      <c r="Q63" s="95">
        <f t="shared" si="3"/>
        <v>0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1:120" s="16" customFormat="1" ht="24.95" customHeight="1">
      <c r="A64" s="35"/>
      <c r="B64" s="74"/>
      <c r="C64" s="53" t="s">
        <v>50</v>
      </c>
      <c r="D64" s="323" t="s">
        <v>109</v>
      </c>
      <c r="E64" s="323"/>
      <c r="F64" s="342"/>
      <c r="G64" s="116"/>
      <c r="H64" s="99"/>
      <c r="I64" s="99"/>
      <c r="J64" s="95"/>
      <c r="K64" s="104"/>
      <c r="L64" s="106"/>
      <c r="M64" s="106"/>
      <c r="N64" s="106"/>
      <c r="O64" s="106"/>
      <c r="P64" s="106"/>
      <c r="Q64" s="95">
        <f t="shared" si="3"/>
        <v>0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s="16" customFormat="1" ht="24.95" customHeight="1">
      <c r="A65" s="35"/>
      <c r="B65" s="74"/>
      <c r="C65" s="53" t="s">
        <v>51</v>
      </c>
      <c r="D65" s="323" t="s">
        <v>143</v>
      </c>
      <c r="E65" s="323"/>
      <c r="F65" s="342"/>
      <c r="G65" s="116"/>
      <c r="H65" s="99"/>
      <c r="I65" s="99"/>
      <c r="J65" s="95"/>
      <c r="K65" s="104"/>
      <c r="L65" s="106"/>
      <c r="M65" s="99"/>
      <c r="N65" s="106"/>
      <c r="O65" s="99"/>
      <c r="P65" s="106"/>
      <c r="Q65" s="95">
        <f t="shared" si="3"/>
        <v>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</row>
    <row r="66" spans="1:17" ht="24.95" customHeight="1" thickBot="1">
      <c r="A66" s="35"/>
      <c r="B66" s="35"/>
      <c r="C66" s="121" t="s">
        <v>62</v>
      </c>
      <c r="D66" s="340" t="s">
        <v>107</v>
      </c>
      <c r="E66" s="340"/>
      <c r="F66" s="341"/>
      <c r="G66" s="107"/>
      <c r="H66" s="99"/>
      <c r="I66" s="99"/>
      <c r="J66" s="95"/>
      <c r="K66" s="104"/>
      <c r="L66" s="99"/>
      <c r="M66" s="99"/>
      <c r="N66" s="99"/>
      <c r="O66" s="99"/>
      <c r="P66" s="106"/>
      <c r="Q66" s="99">
        <f t="shared" si="3"/>
        <v>0</v>
      </c>
    </row>
    <row r="67" spans="1:17" ht="24.95" customHeight="1" thickBot="1">
      <c r="A67" s="141"/>
      <c r="B67" s="35" t="s">
        <v>116</v>
      </c>
      <c r="C67" s="121" t="s">
        <v>88</v>
      </c>
      <c r="D67" s="53"/>
      <c r="E67" s="53"/>
      <c r="F67" s="53"/>
      <c r="G67" s="138">
        <f>SUM(G62:G66)</f>
        <v>0</v>
      </c>
      <c r="H67" s="138">
        <f>SUM(H62:H66)</f>
        <v>0</v>
      </c>
      <c r="I67" s="138">
        <f>SUM(I62:I66)</f>
        <v>0</v>
      </c>
      <c r="J67" s="138">
        <f>SUM(J57:J66)</f>
        <v>0</v>
      </c>
      <c r="K67" s="138">
        <f>SUM(K58:K66)</f>
        <v>0</v>
      </c>
      <c r="L67" s="138">
        <f>SUM(L62:L66)</f>
        <v>0</v>
      </c>
      <c r="M67" s="138">
        <f>SUM(M59:M66)</f>
        <v>0</v>
      </c>
      <c r="N67" s="138">
        <f>N66</f>
        <v>0</v>
      </c>
      <c r="O67" s="138">
        <f>SUM(O65:O66)</f>
        <v>0</v>
      </c>
      <c r="P67" s="138">
        <f>P56</f>
        <v>0</v>
      </c>
      <c r="Q67" s="138">
        <f t="shared" si="3"/>
        <v>0</v>
      </c>
    </row>
    <row r="68" spans="1:18" ht="24.95" customHeight="1">
      <c r="A68" s="52">
        <v>6</v>
      </c>
      <c r="B68" s="208" t="s">
        <v>167</v>
      </c>
      <c r="C68" s="214"/>
      <c r="D68" s="214"/>
      <c r="E68" s="214"/>
      <c r="F68" s="215"/>
      <c r="G68" s="100"/>
      <c r="H68" s="94"/>
      <c r="I68" s="94"/>
      <c r="J68" s="94"/>
      <c r="K68" s="94"/>
      <c r="L68" s="94"/>
      <c r="M68" s="94"/>
      <c r="N68" s="94"/>
      <c r="O68" s="98"/>
      <c r="P68" s="98"/>
      <c r="Q68" s="94"/>
      <c r="R68" s="14"/>
    </row>
    <row r="69" spans="1:17" ht="24.95" customHeight="1">
      <c r="A69" s="35"/>
      <c r="B69" s="74"/>
      <c r="C69" s="53" t="s">
        <v>42</v>
      </c>
      <c r="D69" s="180" t="s">
        <v>92</v>
      </c>
      <c r="E69" s="180"/>
      <c r="F69" s="230"/>
      <c r="G69" s="101"/>
      <c r="H69" s="97"/>
      <c r="I69" s="97"/>
      <c r="J69" s="97"/>
      <c r="K69" s="97"/>
      <c r="L69" s="97"/>
      <c r="M69" s="97"/>
      <c r="N69" s="97"/>
      <c r="O69" s="106"/>
      <c r="P69" s="163">
        <f>SUM(P23+P28+P52+P53+P54+P67)</f>
        <v>488574</v>
      </c>
      <c r="Q69" s="95">
        <f>P69</f>
        <v>488574</v>
      </c>
    </row>
    <row r="70" spans="1:17" ht="24.95" customHeight="1">
      <c r="A70" s="35"/>
      <c r="B70" s="74"/>
      <c r="C70" s="121" t="s">
        <v>43</v>
      </c>
      <c r="D70" s="180" t="s">
        <v>85</v>
      </c>
      <c r="E70" s="180"/>
      <c r="F70" s="230"/>
      <c r="G70" s="101"/>
      <c r="H70" s="97"/>
      <c r="I70" s="97"/>
      <c r="J70" s="95">
        <f aca="true" t="shared" si="4" ref="J70:J75">J14-J31+J57</f>
        <v>0</v>
      </c>
      <c r="K70" s="97"/>
      <c r="L70" s="97"/>
      <c r="M70" s="97"/>
      <c r="N70" s="97"/>
      <c r="O70" s="97"/>
      <c r="P70" s="97"/>
      <c r="Q70" s="95">
        <f aca="true" t="shared" si="5" ref="Q70:Q80">SUM(G70:P70)</f>
        <v>0</v>
      </c>
    </row>
    <row r="71" spans="1:17" ht="24.95" customHeight="1">
      <c r="A71" s="35"/>
      <c r="B71" s="74"/>
      <c r="C71" s="121" t="s">
        <v>44</v>
      </c>
      <c r="D71" s="180" t="s">
        <v>73</v>
      </c>
      <c r="E71" s="180"/>
      <c r="F71" s="230"/>
      <c r="G71" s="101"/>
      <c r="H71" s="97"/>
      <c r="I71" s="97"/>
      <c r="J71" s="95">
        <f t="shared" si="4"/>
        <v>0</v>
      </c>
      <c r="K71" s="95">
        <f>K15-K32+K58</f>
        <v>0</v>
      </c>
      <c r="L71" s="97"/>
      <c r="M71" s="97"/>
      <c r="N71" s="97"/>
      <c r="O71" s="97"/>
      <c r="P71" s="97"/>
      <c r="Q71" s="95">
        <f t="shared" si="5"/>
        <v>0</v>
      </c>
    </row>
    <row r="72" spans="1:17" ht="24.95" customHeight="1">
      <c r="A72" s="35"/>
      <c r="B72" s="74"/>
      <c r="C72" s="53" t="s">
        <v>45</v>
      </c>
      <c r="D72" s="180" t="s">
        <v>74</v>
      </c>
      <c r="E72" s="180"/>
      <c r="F72" s="230"/>
      <c r="G72" s="116">
        <f aca="true" t="shared" si="6" ref="G72:I74">G16</f>
        <v>0</v>
      </c>
      <c r="H72" s="116">
        <f t="shared" si="6"/>
        <v>0</v>
      </c>
      <c r="I72" s="116">
        <f t="shared" si="6"/>
        <v>0</v>
      </c>
      <c r="J72" s="95">
        <f t="shared" si="4"/>
        <v>0</v>
      </c>
      <c r="K72" s="95">
        <f>K16-K33+K59</f>
        <v>0</v>
      </c>
      <c r="L72" s="116">
        <f>L16</f>
        <v>0</v>
      </c>
      <c r="M72" s="95">
        <f>M16-M33+M59</f>
        <v>0</v>
      </c>
      <c r="N72" s="116">
        <f>N16</f>
        <v>0</v>
      </c>
      <c r="O72" s="101"/>
      <c r="P72" s="97"/>
      <c r="Q72" s="95">
        <f t="shared" si="5"/>
        <v>0</v>
      </c>
    </row>
    <row r="73" spans="1:17" ht="24.95" customHeight="1">
      <c r="A73" s="35"/>
      <c r="B73" s="74"/>
      <c r="C73" s="53" t="s">
        <v>46</v>
      </c>
      <c r="D73" s="180" t="s">
        <v>75</v>
      </c>
      <c r="E73" s="180"/>
      <c r="F73" s="230"/>
      <c r="G73" s="116">
        <f t="shared" si="6"/>
        <v>0</v>
      </c>
      <c r="H73" s="116">
        <f t="shared" si="6"/>
        <v>0</v>
      </c>
      <c r="I73" s="116">
        <f t="shared" si="6"/>
        <v>0</v>
      </c>
      <c r="J73" s="95">
        <f t="shared" si="4"/>
        <v>0</v>
      </c>
      <c r="K73" s="95">
        <f>K17-K34+K60</f>
        <v>0</v>
      </c>
      <c r="L73" s="116">
        <f>L17</f>
        <v>0</v>
      </c>
      <c r="M73" s="95">
        <f>M17-M34+M60</f>
        <v>0</v>
      </c>
      <c r="N73" s="116">
        <f>N17</f>
        <v>0</v>
      </c>
      <c r="O73" s="101"/>
      <c r="P73" s="97"/>
      <c r="Q73" s="95">
        <f t="shared" si="5"/>
        <v>0</v>
      </c>
    </row>
    <row r="74" spans="1:17" ht="24.95" customHeight="1">
      <c r="A74" s="35"/>
      <c r="B74" s="74"/>
      <c r="C74" s="53" t="s">
        <v>47</v>
      </c>
      <c r="D74" s="181" t="s">
        <v>76</v>
      </c>
      <c r="E74" s="181"/>
      <c r="F74" s="182"/>
      <c r="G74" s="116">
        <f t="shared" si="6"/>
        <v>0</v>
      </c>
      <c r="H74" s="116">
        <f t="shared" si="6"/>
        <v>0</v>
      </c>
      <c r="I74" s="116">
        <f t="shared" si="6"/>
        <v>451985</v>
      </c>
      <c r="J74" s="95">
        <f t="shared" si="4"/>
        <v>238159</v>
      </c>
      <c r="K74" s="95">
        <f>K18-K35+K61</f>
        <v>21404</v>
      </c>
      <c r="L74" s="116">
        <f>L18</f>
        <v>0</v>
      </c>
      <c r="M74" s="95">
        <f>M18-M35+M61</f>
        <v>0</v>
      </c>
      <c r="N74" s="116">
        <f>N18</f>
        <v>0</v>
      </c>
      <c r="O74" s="97"/>
      <c r="P74" s="97"/>
      <c r="Q74" s="95">
        <f t="shared" si="5"/>
        <v>711548</v>
      </c>
    </row>
    <row r="75" spans="1:120" s="16" customFormat="1" ht="24.95" customHeight="1">
      <c r="A75" s="35"/>
      <c r="B75" s="74"/>
      <c r="C75" s="53" t="s">
        <v>48</v>
      </c>
      <c r="D75" s="323" t="s">
        <v>77</v>
      </c>
      <c r="E75" s="323"/>
      <c r="F75" s="342"/>
      <c r="G75" s="116">
        <f>SUM(G19-G36+G62)</f>
        <v>0</v>
      </c>
      <c r="H75" s="116">
        <f>SUM(H19-H36+H62)</f>
        <v>0</v>
      </c>
      <c r="I75" s="116">
        <f>SUM(I19-I36+I62)</f>
        <v>79656</v>
      </c>
      <c r="J75" s="95">
        <f t="shared" si="4"/>
        <v>0</v>
      </c>
      <c r="K75" s="95">
        <f>K19-K36+K62</f>
        <v>0</v>
      </c>
      <c r="L75" s="95">
        <f>L19-L36+L62</f>
        <v>0</v>
      </c>
      <c r="M75" s="95">
        <f>M19-M36+M62</f>
        <v>0</v>
      </c>
      <c r="N75" s="95">
        <f>N19-N36+N62</f>
        <v>0</v>
      </c>
      <c r="O75" s="106"/>
      <c r="P75" s="106"/>
      <c r="Q75" s="95">
        <f t="shared" si="5"/>
        <v>79656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</row>
    <row r="76" spans="1:120" s="16" customFormat="1" ht="24.95" customHeight="1">
      <c r="A76" s="35"/>
      <c r="B76" s="74"/>
      <c r="C76" s="53" t="s">
        <v>49</v>
      </c>
      <c r="D76" s="323" t="s">
        <v>89</v>
      </c>
      <c r="E76" s="323"/>
      <c r="F76" s="342"/>
      <c r="G76" s="116">
        <f>SUM(G20-G37+G52+G63)</f>
        <v>0</v>
      </c>
      <c r="H76" s="116">
        <f>SUM(H20-H37+H63)</f>
        <v>0</v>
      </c>
      <c r="I76" s="116">
        <f>SUM(I20-I37+I63)</f>
        <v>137664</v>
      </c>
      <c r="J76" s="95">
        <f>J20-J37+J52+J63</f>
        <v>0</v>
      </c>
      <c r="K76" s="95">
        <f>K20-K37+K52+K63</f>
        <v>0</v>
      </c>
      <c r="L76" s="97"/>
      <c r="M76" s="97"/>
      <c r="N76" s="97"/>
      <c r="O76" s="106"/>
      <c r="P76" s="106"/>
      <c r="Q76" s="95">
        <f t="shared" si="5"/>
        <v>137664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</row>
    <row r="77" spans="1:120" s="16" customFormat="1" ht="24.95" customHeight="1">
      <c r="A77" s="35"/>
      <c r="B77" s="74"/>
      <c r="C77" s="53" t="s">
        <v>50</v>
      </c>
      <c r="D77" s="323" t="s">
        <v>109</v>
      </c>
      <c r="E77" s="323"/>
      <c r="F77" s="342"/>
      <c r="G77" s="116">
        <f>SUM(G21-G38+G53+G64)</f>
        <v>0</v>
      </c>
      <c r="H77" s="116">
        <f>SUM(H21-H38+H64)</f>
        <v>0</v>
      </c>
      <c r="I77" s="116">
        <f>SUM(I21-I38+I64)</f>
        <v>108421</v>
      </c>
      <c r="J77" s="95">
        <f>J21-J38+J53+J64</f>
        <v>0</v>
      </c>
      <c r="K77" s="95">
        <f>K21-K38+K53+K64</f>
        <v>0</v>
      </c>
      <c r="L77" s="97"/>
      <c r="M77" s="97"/>
      <c r="N77" s="97"/>
      <c r="O77" s="106"/>
      <c r="P77" s="106"/>
      <c r="Q77" s="95">
        <f t="shared" si="5"/>
        <v>108421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</row>
    <row r="78" spans="1:120" s="16" customFormat="1" ht="24.95" customHeight="1">
      <c r="A78" s="35"/>
      <c r="B78" s="74"/>
      <c r="C78" s="53" t="s">
        <v>51</v>
      </c>
      <c r="D78" s="323" t="s">
        <v>143</v>
      </c>
      <c r="E78" s="323"/>
      <c r="F78" s="342"/>
      <c r="G78" s="116">
        <f>SUM(G25+G26-G39+G54+G65)</f>
        <v>1852202</v>
      </c>
      <c r="H78" s="116">
        <f>SUM(H25+H26-H39+H65)</f>
        <v>354515</v>
      </c>
      <c r="I78" s="116">
        <f>SUM(I26-I39+I65)</f>
        <v>149798</v>
      </c>
      <c r="J78" s="95">
        <f>J26-J39+J54+J65</f>
        <v>0</v>
      </c>
      <c r="K78" s="95">
        <f>K26-K39+K54+K65</f>
        <v>0</v>
      </c>
      <c r="L78" s="97"/>
      <c r="M78" s="95">
        <f>M26-M39+M65</f>
        <v>0</v>
      </c>
      <c r="N78" s="97"/>
      <c r="O78" s="99">
        <f>O26-O39+O65</f>
        <v>0</v>
      </c>
      <c r="P78" s="106"/>
      <c r="Q78" s="95">
        <f t="shared" si="5"/>
        <v>2356515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</row>
    <row r="79" spans="1:17" ht="24.95" customHeight="1" thickBot="1">
      <c r="A79" s="137"/>
      <c r="B79" s="35"/>
      <c r="C79" s="121" t="s">
        <v>62</v>
      </c>
      <c r="D79" s="340" t="s">
        <v>107</v>
      </c>
      <c r="E79" s="340"/>
      <c r="F79" s="341"/>
      <c r="G79" s="107">
        <f aca="true" t="shared" si="7" ref="G79:N79">G22+G27-G41+G66</f>
        <v>106506</v>
      </c>
      <c r="H79" s="107">
        <f t="shared" si="7"/>
        <v>11935</v>
      </c>
      <c r="I79" s="107">
        <f t="shared" si="7"/>
        <v>18986</v>
      </c>
      <c r="J79" s="107">
        <f t="shared" si="7"/>
        <v>9971</v>
      </c>
      <c r="K79" s="107">
        <f t="shared" si="7"/>
        <v>14189</v>
      </c>
      <c r="L79" s="107">
        <f t="shared" si="7"/>
        <v>0</v>
      </c>
      <c r="M79" s="107">
        <f t="shared" si="7"/>
        <v>0</v>
      </c>
      <c r="N79" s="107">
        <f t="shared" si="7"/>
        <v>0</v>
      </c>
      <c r="O79" s="107">
        <f>O22+O27-O41+O66</f>
        <v>0</v>
      </c>
      <c r="P79" s="106"/>
      <c r="Q79" s="99">
        <f t="shared" si="5"/>
        <v>161587</v>
      </c>
    </row>
    <row r="80" spans="1:17" ht="24.95" customHeight="1" thickBot="1">
      <c r="A80" s="141"/>
      <c r="B80" s="141" t="s">
        <v>116</v>
      </c>
      <c r="C80" s="164" t="s">
        <v>88</v>
      </c>
      <c r="D80" s="165"/>
      <c r="E80" s="165"/>
      <c r="F80" s="165"/>
      <c r="G80" s="138">
        <f>SUM(G72:G79)</f>
        <v>1958708</v>
      </c>
      <c r="H80" s="138">
        <f>SUM(H72:H79)</f>
        <v>366450</v>
      </c>
      <c r="I80" s="138">
        <f>SUM(I72:I79)</f>
        <v>946510</v>
      </c>
      <c r="J80" s="138">
        <f>SUM(J70:J79)</f>
        <v>248130</v>
      </c>
      <c r="K80" s="138">
        <f>SUM(K71:K79)</f>
        <v>35593</v>
      </c>
      <c r="L80" s="138">
        <f>SUM(L72:L79)</f>
        <v>0</v>
      </c>
      <c r="M80" s="138">
        <f>SUM(M72:M79)</f>
        <v>0</v>
      </c>
      <c r="N80" s="138">
        <f>SUM(N72:N79)</f>
        <v>0</v>
      </c>
      <c r="O80" s="138">
        <f>SUM(O72:O79)</f>
        <v>0</v>
      </c>
      <c r="P80" s="138">
        <f>P69</f>
        <v>488574</v>
      </c>
      <c r="Q80" s="138">
        <f t="shared" si="5"/>
        <v>4043965</v>
      </c>
    </row>
    <row r="81" spans="1:17" ht="24.95" customHeight="1">
      <c r="A81" s="56"/>
      <c r="B81" s="56"/>
      <c r="C81" s="96"/>
      <c r="D81" s="56"/>
      <c r="E81" s="56"/>
      <c r="F81" s="56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</row>
    <row r="82" spans="1:17" ht="24.95" customHeight="1">
      <c r="A82" s="96"/>
      <c r="B82" s="96"/>
      <c r="C82" s="96"/>
      <c r="D82" s="96"/>
      <c r="E82" s="96"/>
      <c r="F82" s="96"/>
      <c r="G82" s="118"/>
      <c r="H82" s="118"/>
      <c r="I82" s="118"/>
      <c r="J82" s="117"/>
      <c r="K82" s="117"/>
      <c r="L82" s="117"/>
      <c r="M82" s="117"/>
      <c r="N82" s="117"/>
      <c r="O82" s="117"/>
      <c r="P82" s="117" t="s">
        <v>118</v>
      </c>
      <c r="Q82" s="117"/>
    </row>
    <row r="83" spans="1:18" s="5" customFormat="1" ht="24.95" customHeight="1">
      <c r="A83" s="343" t="s">
        <v>168</v>
      </c>
      <c r="B83" s="344"/>
      <c r="C83" s="345"/>
      <c r="D83" s="170"/>
      <c r="E83" s="170"/>
      <c r="F83" s="43"/>
      <c r="G83" s="43"/>
      <c r="H83" s="120"/>
      <c r="I83" s="120"/>
      <c r="J83" s="96"/>
      <c r="K83" s="177"/>
      <c r="L83" s="177"/>
      <c r="M83" s="339" t="s">
        <v>96</v>
      </c>
      <c r="N83" s="339"/>
      <c r="O83" s="339"/>
      <c r="P83" s="339"/>
      <c r="Q83" s="339"/>
      <c r="R83" s="15"/>
    </row>
    <row r="84" spans="1:20" ht="29.25" customHeight="1">
      <c r="A84" s="346" t="s">
        <v>147</v>
      </c>
      <c r="B84" s="346"/>
      <c r="C84" s="346"/>
      <c r="D84" s="346"/>
      <c r="E84" s="346"/>
      <c r="F84" s="346"/>
      <c r="G84" s="166" t="s">
        <v>95</v>
      </c>
      <c r="H84" s="122"/>
      <c r="I84" s="122"/>
      <c r="J84" s="123"/>
      <c r="K84" s="124"/>
      <c r="L84" s="124"/>
      <c r="M84" s="167" t="s">
        <v>97</v>
      </c>
      <c r="N84" s="338" t="s">
        <v>151</v>
      </c>
      <c r="O84" s="338"/>
      <c r="P84" s="338"/>
      <c r="Q84" s="338"/>
      <c r="R84" s="18"/>
      <c r="S84" s="18"/>
      <c r="T84" s="19"/>
    </row>
    <row r="85" spans="1:20" ht="24.95" customHeight="1">
      <c r="A85" s="338" t="s">
        <v>124</v>
      </c>
      <c r="B85" s="338"/>
      <c r="C85" s="338"/>
      <c r="D85" s="338"/>
      <c r="E85" s="338"/>
      <c r="F85" s="338"/>
      <c r="G85" s="125">
        <v>675793</v>
      </c>
      <c r="H85" s="126"/>
      <c r="I85" s="126"/>
      <c r="J85" s="117"/>
      <c r="K85" s="127"/>
      <c r="L85" s="127"/>
      <c r="M85" s="167" t="s">
        <v>98</v>
      </c>
      <c r="N85" s="338" t="s">
        <v>152</v>
      </c>
      <c r="O85" s="338"/>
      <c r="P85" s="338"/>
      <c r="Q85" s="338"/>
      <c r="R85" s="17"/>
      <c r="S85" s="17"/>
      <c r="T85" s="19"/>
    </row>
    <row r="86" spans="1:20" ht="24.95" customHeight="1">
      <c r="A86" s="127"/>
      <c r="B86" s="127"/>
      <c r="C86" s="127"/>
      <c r="D86" s="127"/>
      <c r="E86" s="127"/>
      <c r="F86" s="127"/>
      <c r="G86" s="117"/>
      <c r="H86" s="117"/>
      <c r="I86" s="117"/>
      <c r="J86" s="117"/>
      <c r="K86" s="128"/>
      <c r="L86" s="128"/>
      <c r="M86" s="167" t="s">
        <v>99</v>
      </c>
      <c r="N86" s="338" t="s">
        <v>153</v>
      </c>
      <c r="O86" s="338"/>
      <c r="P86" s="338"/>
      <c r="Q86" s="338"/>
      <c r="R86" s="17"/>
      <c r="S86" s="17"/>
      <c r="T86" s="19"/>
    </row>
    <row r="87" spans="1:20" ht="24.95" customHeight="1">
      <c r="A87" s="128"/>
      <c r="B87" s="128"/>
      <c r="C87" s="128"/>
      <c r="D87" s="128"/>
      <c r="E87" s="128"/>
      <c r="F87" s="128"/>
      <c r="G87" s="117"/>
      <c r="H87" s="117"/>
      <c r="I87" s="117"/>
      <c r="J87" s="117"/>
      <c r="K87" s="128"/>
      <c r="L87" s="128"/>
      <c r="M87" s="167" t="s">
        <v>100</v>
      </c>
      <c r="N87" s="338" t="s">
        <v>154</v>
      </c>
      <c r="O87" s="338"/>
      <c r="P87" s="338"/>
      <c r="Q87" s="338"/>
      <c r="R87" s="17"/>
      <c r="S87" s="17"/>
      <c r="T87" s="19"/>
    </row>
    <row r="88" spans="1:20" s="5" customFormat="1" ht="27.75" customHeight="1" hidden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121"/>
      <c r="N88" s="121"/>
      <c r="O88" s="121"/>
      <c r="P88" s="121"/>
      <c r="Q88" s="121"/>
      <c r="R88" s="19"/>
      <c r="S88" s="19"/>
      <c r="T88" s="19"/>
    </row>
    <row r="89" spans="13:20" s="5" customFormat="1" ht="12.75" hidden="1">
      <c r="M89" s="19"/>
      <c r="N89" s="19"/>
      <c r="O89" s="19"/>
      <c r="P89" s="19"/>
      <c r="Q89" s="19"/>
      <c r="R89" s="19"/>
      <c r="S89" s="19"/>
      <c r="T89" s="19"/>
    </row>
    <row r="90" spans="13:17" s="5" customFormat="1" ht="12.75" hidden="1">
      <c r="M90" s="19"/>
      <c r="N90" s="19"/>
      <c r="O90" s="19"/>
      <c r="P90" s="19"/>
      <c r="Q90" s="19"/>
    </row>
    <row r="91" s="5" customFormat="1" ht="12.75" hidden="1"/>
    <row r="92" s="5" customFormat="1" ht="12.75" hidden="1"/>
    <row r="93" s="5" customFormat="1" ht="12.75" hidden="1"/>
    <row r="94" s="5" customFormat="1" ht="12.75" hidden="1"/>
    <row r="95" s="5" customFormat="1" ht="12.75" hidden="1"/>
    <row r="96" s="5" customFormat="1" ht="12.75" hidden="1"/>
    <row r="97" s="5" customFormat="1" ht="12.75" hidden="1"/>
    <row r="98" s="5" customFormat="1" ht="12.75" hidden="1"/>
    <row r="99" s="5" customFormat="1" ht="12.75" hidden="1"/>
    <row r="100" s="5" customFormat="1" ht="12.75" hidden="1"/>
    <row r="101" s="5" customFormat="1" ht="12.75" hidden="1"/>
    <row r="102" s="5" customFormat="1" ht="12.75" hidden="1"/>
    <row r="103" s="5" customFormat="1" ht="12.75" hidden="1"/>
    <row r="104" s="5" customFormat="1" ht="12.75" hidden="1"/>
    <row r="105" s="5" customFormat="1" ht="12.75" hidden="1"/>
    <row r="106" s="5" customFormat="1" ht="12.75" hidden="1"/>
    <row r="107" s="5" customFormat="1" ht="12.75" hidden="1"/>
    <row r="108" s="5" customFormat="1" ht="12.75" hidden="1"/>
    <row r="109" s="5" customFormat="1" ht="12.75" hidden="1"/>
    <row r="110" s="5" customFormat="1" ht="12.75" hidden="1"/>
    <row r="111" s="5" customFormat="1" ht="12.75" hidden="1"/>
    <row r="112" s="5" customFormat="1" ht="12.75" hidden="1"/>
    <row r="113" s="5" customFormat="1" ht="12.75" hidden="1"/>
    <row r="114" s="5" customFormat="1" ht="12.75" hidden="1"/>
    <row r="115" s="5" customFormat="1" ht="12.75" hidden="1"/>
    <row r="116" s="5" customFormat="1" ht="12.75" hidden="1"/>
    <row r="117" s="5" customFormat="1" ht="12.75" hidden="1"/>
    <row r="118" s="5" customFormat="1" ht="12.75" hidden="1"/>
    <row r="119" s="5" customFormat="1" ht="12.75" hidden="1"/>
    <row r="120" s="5" customFormat="1" ht="12.75" hidden="1"/>
    <row r="121" s="5" customFormat="1" ht="12.75" hidden="1"/>
    <row r="122" s="5" customFormat="1" ht="12.75" hidden="1"/>
    <row r="123" s="5" customFormat="1" ht="12.75" hidden="1"/>
    <row r="124" s="5" customFormat="1" ht="12.75" hidden="1"/>
    <row r="125" s="5" customFormat="1" ht="12.75" hidden="1"/>
    <row r="126" s="5" customFormat="1" ht="12.75" hidden="1"/>
    <row r="127" s="5" customFormat="1" ht="12.75" hidden="1"/>
    <row r="128" s="5" customFormat="1" ht="12.75" hidden="1"/>
    <row r="129" s="5" customFormat="1" ht="12.75" hidden="1"/>
    <row r="130" s="5" customFormat="1" ht="12.75" hidden="1"/>
    <row r="131" s="5" customFormat="1" ht="12.75" hidden="1"/>
    <row r="132" s="5" customFormat="1" ht="12.75" hidden="1"/>
    <row r="133" s="5" customFormat="1" ht="12.75" hidden="1"/>
    <row r="134" s="5" customFormat="1" ht="12.75" hidden="1"/>
    <row r="135" s="5" customFormat="1" ht="12.75" hidden="1"/>
    <row r="136" s="5" customFormat="1" ht="12.75" hidden="1"/>
    <row r="137" s="5" customFormat="1" ht="12.75" hidden="1"/>
    <row r="138" s="5" customFormat="1" ht="12.75" hidden="1"/>
    <row r="139" s="5" customFormat="1" ht="12.75" hidden="1"/>
    <row r="140" s="5" customFormat="1" ht="12.75" hidden="1"/>
    <row r="141" s="5" customFormat="1" ht="12.75" hidden="1"/>
    <row r="142" s="5" customFormat="1" ht="12.75" hidden="1"/>
    <row r="143" s="5" customFormat="1" ht="12.75" hidden="1"/>
    <row r="144" s="5" customFormat="1" ht="12.75" hidden="1"/>
    <row r="145" s="5" customFormat="1" ht="12.75" hidden="1"/>
    <row r="146" s="5" customFormat="1" ht="12.75" hidden="1"/>
    <row r="147" s="5" customFormat="1" ht="12.75" hidden="1"/>
    <row r="148" s="5" customFormat="1" ht="12.75" hidden="1"/>
    <row r="149" s="5" customFormat="1" ht="12.75" hidden="1"/>
    <row r="150" s="5" customFormat="1" ht="12.75" hidden="1"/>
    <row r="151" s="5" customFormat="1" ht="12.75" hidden="1"/>
    <row r="152" s="5" customFormat="1" ht="12.75" hidden="1"/>
    <row r="153" s="5" customFormat="1" ht="12.75" hidden="1"/>
    <row r="154" s="5" customFormat="1" ht="12.75" hidden="1"/>
    <row r="155" s="5" customFormat="1" ht="12.75" hidden="1"/>
    <row r="156" s="5" customFormat="1" ht="12.75" hidden="1"/>
    <row r="157" s="5" customFormat="1" ht="12.75" hidden="1"/>
    <row r="158" s="5" customFormat="1" ht="12.75" hidden="1"/>
    <row r="159" s="5" customFormat="1" ht="12.75" hidden="1"/>
    <row r="160" s="5" customFormat="1" ht="12.75" hidden="1"/>
    <row r="161" s="5" customFormat="1" ht="12.75" hidden="1"/>
    <row r="162" s="5" customFormat="1" ht="12.75" hidden="1"/>
    <row r="163" s="5" customFormat="1" ht="12.75" hidden="1"/>
    <row r="164" s="5" customFormat="1" ht="12.75" hidden="1"/>
    <row r="165" s="5" customFormat="1" ht="12.75" hidden="1"/>
    <row r="166" s="5" customFormat="1" ht="12.75" hidden="1"/>
    <row r="167" s="5" customFormat="1" ht="12.75" hidden="1"/>
    <row r="168" s="5" customFormat="1" ht="12.75" hidden="1"/>
    <row r="169" s="5" customFormat="1" ht="12.75" hidden="1"/>
    <row r="170" s="5" customFormat="1" ht="12.75" hidden="1"/>
    <row r="171" s="5" customFormat="1" ht="12.75" hidden="1"/>
    <row r="172" s="5" customFormat="1" ht="12.75" hidden="1"/>
    <row r="173" s="5" customFormat="1" ht="12.75" hidden="1"/>
    <row r="174" s="5" customFormat="1" ht="12.75" hidden="1"/>
    <row r="175" s="5" customFormat="1" ht="12.75" hidden="1"/>
    <row r="176" s="5" customFormat="1" ht="12.75" hidden="1"/>
    <row r="177" s="5" customFormat="1" ht="12.75" hidden="1"/>
    <row r="178" s="5" customFormat="1" ht="12.75" hidden="1"/>
    <row r="179" s="5" customFormat="1" ht="12.75" hidden="1"/>
    <row r="180" s="5" customFormat="1" ht="12.75" hidden="1"/>
    <row r="181" s="5" customFormat="1" ht="12.75" hidden="1"/>
    <row r="182" s="5" customFormat="1" ht="12.75" hidden="1"/>
    <row r="183" s="5" customFormat="1" ht="12.75" hidden="1"/>
    <row r="184" s="5" customFormat="1" ht="12.75" hidden="1"/>
    <row r="185" s="5" customFormat="1" ht="12.75" hidden="1"/>
    <row r="186" s="5" customFormat="1" ht="12.75" hidden="1"/>
    <row r="187" s="5" customFormat="1" ht="12.75" hidden="1"/>
    <row r="188" s="5" customFormat="1" ht="12.75" hidden="1"/>
    <row r="189" s="5" customFormat="1" ht="12.75" hidden="1"/>
    <row r="190" s="5" customFormat="1" ht="12.75" hidden="1"/>
    <row r="191" s="5" customFormat="1" ht="12.75" hidden="1"/>
    <row r="192" s="5" customFormat="1" ht="12.75" hidden="1"/>
    <row r="193" s="5" customFormat="1" ht="12.75" hidden="1"/>
    <row r="194" s="5" customFormat="1" ht="12.75" hidden="1"/>
    <row r="195" s="5" customFormat="1" ht="12.75" hidden="1"/>
    <row r="196" s="5" customFormat="1" ht="12.75" hidden="1"/>
    <row r="197" s="5" customFormat="1" ht="12.75" hidden="1"/>
    <row r="198" s="5" customFormat="1" ht="12.75" hidden="1"/>
    <row r="199" s="5" customFormat="1" ht="12.75" hidden="1"/>
    <row r="200" s="5" customFormat="1" ht="12.75" hidden="1"/>
    <row r="201" s="5" customFormat="1" ht="12.75" hidden="1"/>
    <row r="202" s="5" customFormat="1" ht="12.75" hidden="1"/>
    <row r="203" s="5" customFormat="1" ht="12.75" hidden="1"/>
    <row r="204" s="5" customFormat="1" ht="12.75" hidden="1"/>
    <row r="205" s="5" customFormat="1" ht="12.75" hidden="1"/>
    <row r="206" s="5" customFormat="1" ht="12.75" hidden="1"/>
    <row r="207" s="5" customFormat="1" ht="12.75" hidden="1"/>
    <row r="208" s="5" customFormat="1" ht="12.75" hidden="1"/>
    <row r="209" s="5" customFormat="1" ht="12.75" hidden="1"/>
    <row r="210" s="5" customFormat="1" ht="12.75" hidden="1"/>
    <row r="211" s="5" customFormat="1" ht="12.75" hidden="1"/>
    <row r="212" s="5" customFormat="1" ht="12.75" hidden="1"/>
    <row r="213" s="5" customFormat="1" ht="12.75" hidden="1"/>
    <row r="214" s="5" customFormat="1" ht="12.75" hidden="1"/>
    <row r="215" s="5" customFormat="1" ht="12.75" hidden="1"/>
    <row r="216" s="5" customFormat="1" ht="12.75" hidden="1"/>
    <row r="217" s="5" customFormat="1" ht="12.75" hidden="1"/>
    <row r="218" s="5" customFormat="1" ht="12.75" hidden="1"/>
    <row r="219" s="5" customFormat="1" ht="12.75" hidden="1"/>
    <row r="220" s="5" customFormat="1" ht="12.75" hidden="1"/>
    <row r="221" s="5" customFormat="1" ht="12.75" hidden="1"/>
    <row r="222" s="5" customFormat="1" ht="12.75" hidden="1"/>
    <row r="223" s="5" customFormat="1" ht="12.75" hidden="1"/>
    <row r="224" s="5" customFormat="1" ht="12.75" hidden="1"/>
    <row r="225" s="5" customFormat="1" ht="12.75" hidden="1"/>
    <row r="226" s="5" customFormat="1" ht="12.75" hidden="1"/>
    <row r="227" s="5" customFormat="1" ht="12.75" hidden="1"/>
    <row r="228" s="5" customFormat="1" ht="12.75" hidden="1"/>
    <row r="229" s="5" customFormat="1" ht="12.75" hidden="1"/>
    <row r="230" s="5" customFormat="1" ht="12.75" hidden="1"/>
    <row r="231" s="5" customFormat="1" ht="12.75" hidden="1"/>
    <row r="232" s="5" customFormat="1" ht="12.75" hidden="1"/>
    <row r="233" s="5" customFormat="1" ht="12.75" hidden="1"/>
    <row r="234" s="5" customFormat="1" ht="12.75" hidden="1"/>
    <row r="235" s="5" customFormat="1" ht="12.75" hidden="1"/>
    <row r="236" s="5" customFormat="1" ht="12.75" hidden="1"/>
    <row r="237" s="5" customFormat="1" ht="12.75" hidden="1"/>
    <row r="238" s="5" customFormat="1" ht="12.75" hidden="1"/>
    <row r="239" s="5" customFormat="1" ht="12.75" hidden="1"/>
    <row r="240" s="5" customFormat="1" ht="12.75" hidden="1"/>
    <row r="241" s="5" customFormat="1" ht="12.75" hidden="1"/>
    <row r="242" s="5" customFormat="1" ht="12.75" hidden="1"/>
    <row r="243" s="5" customFormat="1" ht="12.75" hidden="1"/>
    <row r="244" s="5" customFormat="1" ht="12.75" hidden="1"/>
    <row r="245" s="5" customFormat="1" ht="12.75" hidden="1"/>
    <row r="246" s="5" customFormat="1" ht="12.75" hidden="1"/>
    <row r="247" s="5" customFormat="1" ht="12.75" hidden="1"/>
    <row r="248" s="5" customFormat="1" ht="12.75" hidden="1"/>
    <row r="249" s="5" customFormat="1" ht="12.75" hidden="1"/>
    <row r="250" s="5" customFormat="1" ht="12.75" hidden="1"/>
    <row r="251" s="5" customFormat="1" ht="12.75" hidden="1"/>
    <row r="252" s="5" customFormat="1" ht="12.75" hidden="1"/>
    <row r="253" s="5" customFormat="1" ht="12.75" hidden="1"/>
    <row r="254" s="5" customFormat="1" ht="12.75" hidden="1"/>
    <row r="255" s="5" customFormat="1" ht="12.75" hidden="1"/>
    <row r="256" s="5" customFormat="1" ht="12.75" hidden="1"/>
    <row r="257" s="5" customFormat="1" ht="12.75" hidden="1"/>
    <row r="258" s="5" customFormat="1" ht="12.75" hidden="1"/>
    <row r="259" s="5" customFormat="1" ht="12.75" hidden="1"/>
    <row r="260" s="5" customFormat="1" ht="12.75" hidden="1"/>
    <row r="261" s="5" customFormat="1" ht="12.75" hidden="1"/>
    <row r="262" s="5" customFormat="1" ht="12.75" hidden="1"/>
    <row r="263" s="5" customFormat="1" ht="12.75" hidden="1"/>
    <row r="264" s="5" customFormat="1" ht="12.75" hidden="1"/>
    <row r="265" s="5" customFormat="1" ht="12.75" hidden="1"/>
    <row r="266" s="5" customFormat="1" ht="12.75" hidden="1"/>
    <row r="267" s="5" customFormat="1" ht="12.75" hidden="1"/>
    <row r="268" s="5" customFormat="1" ht="12.75" hidden="1"/>
    <row r="269" s="5" customFormat="1" ht="12.75" hidden="1"/>
    <row r="270" s="5" customFormat="1" ht="12.75" hidden="1"/>
    <row r="271" s="5" customFormat="1" ht="12.75" hidden="1"/>
    <row r="272" s="5" customFormat="1" ht="12.75" hidden="1"/>
    <row r="273" s="5" customFormat="1" ht="12.75" hidden="1"/>
    <row r="274" s="5" customFormat="1" ht="12.75" hidden="1"/>
    <row r="275" s="5" customFormat="1" ht="12.75" hidden="1"/>
    <row r="276" s="5" customFormat="1" ht="12.75" hidden="1"/>
    <row r="277" s="5" customFormat="1" ht="12.75" hidden="1"/>
    <row r="278" s="5" customFormat="1" ht="12.75" hidden="1"/>
    <row r="279" s="5" customFormat="1" ht="12.75" hidden="1"/>
    <row r="280" s="5" customFormat="1" ht="12.75" hidden="1"/>
    <row r="281" s="5" customFormat="1" ht="12.75" hidden="1"/>
    <row r="282" s="5" customFormat="1" ht="12.75" hidden="1"/>
    <row r="283" s="5" customFormat="1" ht="12.75" hidden="1"/>
    <row r="284" s="5" customFormat="1" ht="12.75" hidden="1"/>
    <row r="285" s="5" customFormat="1" ht="12.75" hidden="1"/>
    <row r="286" s="5" customFormat="1" ht="12.75" hidden="1"/>
    <row r="287" s="5" customFormat="1" ht="12.75" hidden="1"/>
    <row r="288" s="5" customFormat="1" ht="12.75" hidden="1"/>
    <row r="289" s="5" customFormat="1" ht="12.75" hidden="1"/>
    <row r="290" s="5" customFormat="1" ht="12.75" hidden="1"/>
    <row r="291" s="5" customFormat="1" ht="12.75" hidden="1"/>
    <row r="292" s="5" customFormat="1" ht="12.75" hidden="1"/>
    <row r="293" s="5" customFormat="1" ht="12.75" hidden="1"/>
    <row r="294" s="5" customFormat="1" ht="12.75" hidden="1"/>
    <row r="295" s="5" customFormat="1" ht="12.75" hidden="1"/>
    <row r="296" s="5" customFormat="1" ht="12.75" hidden="1"/>
    <row r="297" s="5" customFormat="1" ht="12.75" hidden="1"/>
    <row r="298" s="5" customFormat="1" ht="12.75" hidden="1"/>
    <row r="299" s="5" customFormat="1" ht="12.75" hidden="1"/>
    <row r="300" s="5" customFormat="1" ht="12.75" hidden="1"/>
    <row r="301" s="5" customFormat="1" ht="12.75" hidden="1"/>
    <row r="302" s="5" customFormat="1" ht="12.75" hidden="1"/>
    <row r="303" s="5" customFormat="1" ht="12.75" hidden="1"/>
    <row r="304" s="5" customFormat="1" ht="12.75" hidden="1"/>
    <row r="305" s="5" customFormat="1" ht="12.75" hidden="1"/>
    <row r="306" s="5" customFormat="1" ht="12.75" hidden="1"/>
    <row r="307" s="5" customFormat="1" ht="12.75" hidden="1"/>
    <row r="308" s="5" customFormat="1" ht="12.75" hidden="1"/>
    <row r="309" s="5" customFormat="1" ht="12.75" hidden="1"/>
    <row r="310" s="5" customFormat="1" ht="12.75" hidden="1"/>
    <row r="311" s="5" customFormat="1" ht="12.75" hidden="1"/>
    <row r="312" s="5" customFormat="1" ht="12.75" hidden="1"/>
    <row r="313" s="5" customFormat="1" ht="12.75" hidden="1"/>
    <row r="314" s="5" customFormat="1" ht="12.75" hidden="1"/>
    <row r="315" s="5" customFormat="1" ht="12.75" hidden="1"/>
    <row r="316" s="5" customFormat="1" ht="12.75" hidden="1"/>
    <row r="317" s="5" customFormat="1" ht="12.75" hidden="1"/>
    <row r="318" s="5" customFormat="1" ht="12.75" hidden="1"/>
    <row r="319" s="5" customFormat="1" ht="12.75" hidden="1"/>
    <row r="320" s="5" customFormat="1" ht="12.75" hidden="1"/>
    <row r="321" s="5" customFormat="1" ht="12.75" hidden="1"/>
    <row r="322" s="5" customFormat="1" ht="12.75" hidden="1"/>
    <row r="323" s="5" customFormat="1" ht="12.75" hidden="1"/>
    <row r="324" s="5" customFormat="1" ht="12.75" hidden="1"/>
    <row r="325" s="5" customFormat="1" ht="12.75" hidden="1"/>
    <row r="326" s="5" customFormat="1" ht="12.75" hidden="1"/>
    <row r="327" s="5" customFormat="1" ht="12.75" hidden="1"/>
    <row r="328" s="5" customFormat="1" ht="12.75" hidden="1"/>
    <row r="329" s="5" customFormat="1" ht="12.75" hidden="1"/>
    <row r="330" s="5" customFormat="1" ht="12.75" hidden="1"/>
    <row r="331" s="5" customFormat="1" ht="12.75" hidden="1"/>
    <row r="332" s="5" customFormat="1" ht="12.75" hidden="1"/>
    <row r="333" s="5" customFormat="1" ht="12.75" hidden="1"/>
    <row r="334" s="5" customFormat="1" ht="12.75" hidden="1"/>
    <row r="335" s="5" customFormat="1" ht="12.75" hidden="1"/>
    <row r="336" s="5" customFormat="1" ht="12.75" hidden="1"/>
    <row r="337" s="5" customFormat="1" ht="12.75" hidden="1"/>
    <row r="338" s="5" customFormat="1" ht="12.75" hidden="1"/>
    <row r="339" s="5" customFormat="1" ht="12.75" hidden="1"/>
    <row r="340" s="5" customFormat="1" ht="12.75" hidden="1"/>
    <row r="341" s="5" customFormat="1" ht="12.75" hidden="1"/>
    <row r="342" s="5" customFormat="1" ht="12.75" hidden="1"/>
    <row r="343" s="5" customFormat="1" ht="12.75" hidden="1"/>
    <row r="344" s="5" customFormat="1" ht="12.75" hidden="1"/>
    <row r="345" s="5" customFormat="1" ht="12.75" hidden="1"/>
    <row r="346" s="5" customFormat="1" ht="12.75" hidden="1"/>
    <row r="347" s="5" customFormat="1" ht="12.75" hidden="1"/>
    <row r="348" s="5" customFormat="1" ht="12.75" hidden="1"/>
    <row r="349" s="5" customFormat="1" ht="12.75" hidden="1"/>
    <row r="350" s="5" customFormat="1" ht="12.75" hidden="1"/>
    <row r="351" s="5" customFormat="1" ht="12.75" hidden="1"/>
    <row r="352" s="5" customFormat="1" ht="12.75" hidden="1"/>
    <row r="353" s="5" customFormat="1" ht="12.75" hidden="1"/>
    <row r="354" s="5" customFormat="1" ht="12.75" hidden="1"/>
    <row r="355" s="5" customFormat="1" ht="12.75" hidden="1"/>
    <row r="356" s="5" customFormat="1" ht="12.75" hidden="1"/>
    <row r="357" s="5" customFormat="1" ht="12.75" hidden="1"/>
    <row r="358" s="5" customFormat="1" ht="12.75" hidden="1"/>
    <row r="359" s="5" customFormat="1" ht="12.75" hidden="1"/>
    <row r="360" s="5" customFormat="1" ht="12.75" hidden="1"/>
    <row r="361" s="5" customFormat="1" ht="12.75" hidden="1"/>
    <row r="362" s="5" customFormat="1" ht="12.75" hidden="1"/>
    <row r="363" s="5" customFormat="1" ht="12.75" hidden="1"/>
    <row r="364" s="5" customFormat="1" ht="12.75" hidden="1"/>
    <row r="365" s="5" customFormat="1" ht="12.75" hidden="1"/>
    <row r="366" s="5" customFormat="1" ht="12.75" hidden="1"/>
    <row r="367" s="5" customFormat="1" ht="12.75" hidden="1"/>
    <row r="368" s="5" customFormat="1" ht="12.75" hidden="1"/>
    <row r="369" s="5" customFormat="1" ht="12.75" hidden="1"/>
    <row r="370" s="5" customFormat="1" ht="12.75" hidden="1"/>
    <row r="371" s="5" customFormat="1" ht="12.75" hidden="1"/>
    <row r="372" s="5" customFormat="1" ht="12.75" hidden="1"/>
    <row r="373" s="5" customFormat="1" ht="12.75" hidden="1"/>
    <row r="374" s="5" customFormat="1" ht="12.75" hidden="1"/>
    <row r="375" s="5" customFormat="1" ht="12.75" hidden="1"/>
    <row r="376" s="5" customFormat="1" ht="12.75" hidden="1"/>
    <row r="377" s="5" customFormat="1" ht="12.75" hidden="1"/>
    <row r="378" s="5" customFormat="1" ht="12.75" hidden="1"/>
    <row r="379" s="5" customFormat="1" ht="12.75" hidden="1"/>
    <row r="380" s="5" customFormat="1" ht="12.75" hidden="1"/>
    <row r="381" s="5" customFormat="1" ht="12.75" hidden="1"/>
    <row r="382" s="5" customFormat="1" ht="12.75" hidden="1"/>
    <row r="383" s="5" customFormat="1" ht="12.75" hidden="1"/>
    <row r="384" s="5" customFormat="1" ht="12.75" hidden="1"/>
    <row r="385" s="5" customFormat="1" ht="12.75" hidden="1"/>
    <row r="386" s="5" customFormat="1" ht="12.75" hidden="1"/>
    <row r="387" s="5" customFormat="1" ht="12.75" hidden="1"/>
    <row r="388" s="5" customFormat="1" ht="12.75" hidden="1"/>
    <row r="389" s="5" customFormat="1" ht="12.75" hidden="1"/>
    <row r="390" s="5" customFormat="1" ht="12.75" hidden="1"/>
    <row r="391" s="5" customFormat="1" ht="12.75" hidden="1"/>
    <row r="392" s="5" customFormat="1" ht="12.75" hidden="1"/>
    <row r="393" s="5" customFormat="1" ht="12.75" hidden="1"/>
    <row r="394" s="5" customFormat="1" ht="12.75" hidden="1"/>
    <row r="395" s="5" customFormat="1" ht="12.75" hidden="1"/>
    <row r="396" s="5" customFormat="1" ht="12.75" hidden="1"/>
    <row r="397" s="5" customFormat="1" ht="12.75" hidden="1"/>
    <row r="398" s="5" customFormat="1" ht="12.75" hidden="1"/>
    <row r="399" s="5" customFormat="1" ht="12.75" hidden="1"/>
    <row r="400" s="5" customFormat="1" ht="12.75" hidden="1"/>
    <row r="401" s="5" customFormat="1" ht="12.75" hidden="1"/>
    <row r="402" s="5" customFormat="1" ht="12.75" hidden="1"/>
    <row r="403" s="5" customFormat="1" ht="12.75" hidden="1"/>
    <row r="404" s="5" customFormat="1" ht="12.75" hidden="1"/>
    <row r="405" s="5" customFormat="1" ht="12.75" hidden="1"/>
    <row r="406" s="5" customFormat="1" ht="12.75" hidden="1"/>
    <row r="407" s="5" customFormat="1" ht="12.75" hidden="1"/>
    <row r="408" s="5" customFormat="1" ht="12.75" hidden="1"/>
    <row r="409" s="5" customFormat="1" ht="12.75" hidden="1"/>
    <row r="410" s="5" customFormat="1" ht="12.75" hidden="1"/>
    <row r="411" s="5" customFormat="1" ht="12.75" hidden="1"/>
    <row r="412" s="5" customFormat="1" ht="12.75" hidden="1"/>
    <row r="413" s="5" customFormat="1" ht="12.75" hidden="1"/>
    <row r="414" s="5" customFormat="1" ht="12.75" hidden="1"/>
    <row r="415" s="5" customFormat="1" ht="12.75" hidden="1"/>
    <row r="416" s="5" customFormat="1" ht="12.75" hidden="1"/>
    <row r="417" s="5" customFormat="1" ht="12.75" hidden="1"/>
    <row r="418" s="5" customFormat="1" ht="12.75" hidden="1"/>
    <row r="419" s="5" customFormat="1" ht="12.75" hidden="1"/>
    <row r="420" s="5" customFormat="1" ht="12.75" hidden="1"/>
    <row r="421" s="5" customFormat="1" ht="12.75" hidden="1"/>
    <row r="422" s="5" customFormat="1" ht="12.75" hidden="1"/>
    <row r="423" s="5" customFormat="1" ht="12.75" hidden="1"/>
    <row r="424" s="5" customFormat="1" ht="12.75" hidden="1"/>
    <row r="425" s="5" customFormat="1" ht="12.75" hidden="1"/>
    <row r="426" s="5" customFormat="1" ht="12.75" hidden="1"/>
    <row r="427" s="5" customFormat="1" ht="12.75" hidden="1"/>
    <row r="428" s="5" customFormat="1" ht="12.75" hidden="1"/>
    <row r="429" s="5" customFormat="1" ht="12.75" hidden="1"/>
    <row r="430" s="5" customFormat="1" ht="12.75" hidden="1"/>
    <row r="431" s="5" customFormat="1" ht="12.75" hidden="1"/>
    <row r="432" s="5" customFormat="1" ht="12.75" hidden="1"/>
    <row r="433" s="5" customFormat="1" ht="12.75" hidden="1"/>
    <row r="434" s="5" customFormat="1" ht="12.75" hidden="1"/>
    <row r="435" s="5" customFormat="1" ht="12.75" hidden="1"/>
    <row r="436" s="5" customFormat="1" ht="12.75" hidden="1"/>
    <row r="437" s="5" customFormat="1" ht="12.75" hidden="1"/>
    <row r="438" s="5" customFormat="1" ht="12.75" hidden="1"/>
    <row r="439" s="5" customFormat="1" ht="12.75" hidden="1"/>
    <row r="440" s="5" customFormat="1" ht="12.75" hidden="1"/>
    <row r="441" s="5" customFormat="1" ht="12.75" hidden="1"/>
    <row r="442" s="5" customFormat="1" ht="12.75" hidden="1"/>
    <row r="443" s="5" customFormat="1" ht="12.75" hidden="1"/>
    <row r="444" s="5" customFormat="1" ht="12.75" hidden="1"/>
    <row r="445" s="5" customFormat="1" ht="12.75" hidden="1"/>
    <row r="446" s="5" customFormat="1" ht="12.75" hidden="1"/>
    <row r="447" s="5" customFormat="1" ht="12.75" hidden="1"/>
    <row r="448" s="5" customFormat="1" ht="12.75" hidden="1"/>
    <row r="449" s="5" customFormat="1" ht="12.75" hidden="1"/>
    <row r="450" s="5" customFormat="1" ht="12.75" hidden="1"/>
    <row r="451" s="5" customFormat="1" ht="12.75" hidden="1"/>
    <row r="452" s="5" customFormat="1" ht="12.75" hidden="1"/>
    <row r="453" s="5" customFormat="1" ht="12.75" hidden="1"/>
    <row r="454" s="5" customFormat="1" ht="12.75" hidden="1"/>
    <row r="455" s="5" customFormat="1" ht="12.75" hidden="1"/>
    <row r="456" s="5" customFormat="1" ht="12.75" hidden="1"/>
    <row r="457" s="5" customFormat="1" ht="12.75" hidden="1"/>
    <row r="458" s="5" customFormat="1" ht="12.75" hidden="1"/>
    <row r="459" s="5" customFormat="1" ht="12.75" hidden="1"/>
    <row r="460" s="5" customFormat="1" ht="12.75" hidden="1"/>
    <row r="461" s="5" customFormat="1" ht="12.75" hidden="1"/>
    <row r="462" s="5" customFormat="1" ht="12.75" hidden="1"/>
    <row r="463" s="5" customFormat="1" ht="12.75" hidden="1"/>
    <row r="464" s="5" customFormat="1" ht="12.75" hidden="1"/>
    <row r="465" s="5" customFormat="1" ht="12.75" hidden="1"/>
    <row r="466" s="5" customFormat="1" ht="12.75" hidden="1"/>
    <row r="467" s="5" customFormat="1" ht="12.75" hidden="1"/>
    <row r="468" s="5" customFormat="1" ht="12.75" hidden="1"/>
    <row r="469" s="5" customFormat="1" ht="12.75" hidden="1"/>
    <row r="470" s="5" customFormat="1" ht="12.75" hidden="1"/>
    <row r="471" s="5" customFormat="1" ht="12.75" hidden="1"/>
    <row r="472" s="5" customFormat="1" ht="12.75" hidden="1"/>
    <row r="473" s="5" customFormat="1" ht="12.75" hidden="1"/>
    <row r="474" s="5" customFormat="1" ht="12.75" hidden="1"/>
    <row r="475" s="5" customFormat="1" ht="12.75" hidden="1"/>
    <row r="476" s="5" customFormat="1" ht="12.75" hidden="1"/>
    <row r="477" s="5" customFormat="1" ht="12.75" hidden="1"/>
    <row r="478" s="5" customFormat="1" ht="12.75" hidden="1"/>
    <row r="479" s="5" customFormat="1" ht="12.75" hidden="1"/>
    <row r="480" s="5" customFormat="1" ht="12.75" hidden="1"/>
    <row r="481" s="5" customFormat="1" ht="12.75" hidden="1"/>
    <row r="482" s="5" customFormat="1" ht="12.75" hidden="1"/>
    <row r="483" s="5" customFormat="1" ht="12.75" hidden="1"/>
    <row r="484" s="5" customFormat="1" ht="12.75" hidden="1"/>
    <row r="485" s="5" customFormat="1" ht="12.75" hidden="1"/>
    <row r="486" s="5" customFormat="1" ht="12.75" hidden="1"/>
    <row r="487" s="5" customFormat="1" ht="12.75" hidden="1"/>
    <row r="488" s="5" customFormat="1" ht="12.75" hidden="1"/>
    <row r="489" s="5" customFormat="1" ht="12.75" hidden="1"/>
    <row r="490" s="5" customFormat="1" ht="12.75" hidden="1"/>
    <row r="491" s="5" customFormat="1" ht="12.75" hidden="1"/>
    <row r="492" s="5" customFormat="1" ht="12.75" hidden="1"/>
    <row r="493" s="5" customFormat="1" ht="12.75" hidden="1"/>
    <row r="494" s="5" customFormat="1" ht="12.75" hidden="1"/>
    <row r="495" s="5" customFormat="1" ht="12.75" hidden="1"/>
    <row r="496" s="5" customFormat="1" ht="12.75" hidden="1"/>
    <row r="497" s="5" customFormat="1" ht="12.75" hidden="1"/>
    <row r="498" s="5" customFormat="1" ht="12.75" hidden="1"/>
    <row r="499" s="5" customFormat="1" ht="12.75" hidden="1"/>
    <row r="500" s="5" customFormat="1" ht="12.75" hidden="1"/>
    <row r="501" s="5" customFormat="1" ht="12.75" hidden="1"/>
    <row r="502" s="5" customFormat="1" ht="12.75" hidden="1"/>
    <row r="503" s="5" customFormat="1" ht="12.75" hidden="1"/>
    <row r="504" s="5" customFormat="1" ht="12.75" hidden="1"/>
    <row r="505" s="5" customFormat="1" ht="12.75" hidden="1"/>
    <row r="506" s="5" customFormat="1" ht="12.75" hidden="1"/>
    <row r="507" s="5" customFormat="1" ht="12.75" hidden="1"/>
    <row r="508" s="5" customFormat="1" ht="12.75" hidden="1"/>
    <row r="509" s="5" customFormat="1" ht="12.75" hidden="1"/>
    <row r="510" s="5" customFormat="1" ht="12.75" hidden="1"/>
    <row r="511" s="5" customFormat="1" ht="12.75" hidden="1"/>
    <row r="512" s="5" customFormat="1" ht="12.75" hidden="1"/>
    <row r="513" s="5" customFormat="1" ht="12.75" hidden="1"/>
    <row r="514" s="5" customFormat="1" ht="12.75" hidden="1"/>
    <row r="515" s="5" customFormat="1" ht="12.75" hidden="1"/>
    <row r="516" s="5" customFormat="1" ht="12.75" hidden="1"/>
    <row r="517" s="5" customFormat="1" ht="12.75" hidden="1"/>
    <row r="518" s="5" customFormat="1" ht="12.75" hidden="1"/>
    <row r="519" s="5" customFormat="1" ht="12.75" hidden="1"/>
    <row r="520" s="5" customFormat="1" ht="12.75" hidden="1"/>
    <row r="521" s="5" customFormat="1" ht="12.75" hidden="1"/>
    <row r="522" s="5" customFormat="1" ht="12.75" hidden="1"/>
    <row r="523" s="5" customFormat="1" ht="12.75" hidden="1"/>
    <row r="524" s="5" customFormat="1" ht="12.75" hidden="1"/>
    <row r="525" s="5" customFormat="1" ht="12.75" hidden="1"/>
    <row r="526" s="5" customFormat="1" ht="12.75" hidden="1"/>
    <row r="527" s="5" customFormat="1" ht="12.75" hidden="1"/>
    <row r="528" s="5" customFormat="1" ht="12.75" hidden="1"/>
    <row r="529" s="5" customFormat="1" ht="12.75" hidden="1"/>
    <row r="530" s="5" customFormat="1" ht="12.75" hidden="1"/>
    <row r="531" s="5" customFormat="1" ht="12.75" hidden="1"/>
    <row r="532" s="5" customFormat="1" ht="12.75" hidden="1"/>
    <row r="533" s="5" customFormat="1" ht="12.75" hidden="1"/>
    <row r="534" s="5" customFormat="1" ht="12.75" hidden="1"/>
    <row r="535" s="5" customFormat="1" ht="12.75" hidden="1"/>
    <row r="536" s="5" customFormat="1" ht="12.75" hidden="1"/>
    <row r="537" s="5" customFormat="1" ht="12.75" hidden="1"/>
    <row r="538" s="5" customFormat="1" ht="12.75" hidden="1"/>
    <row r="539" s="5" customFormat="1" ht="12.75" hidden="1"/>
    <row r="540" s="5" customFormat="1" ht="12.75" hidden="1"/>
    <row r="541" s="5" customFormat="1" ht="12.75" hidden="1"/>
    <row r="542" s="5" customFormat="1" ht="12.75" hidden="1"/>
    <row r="543" s="5" customFormat="1" ht="12.75" hidden="1"/>
    <row r="544" s="5" customFormat="1" ht="12.75" hidden="1"/>
    <row r="545" s="5" customFormat="1" ht="12.75" hidden="1"/>
    <row r="546" s="5" customFormat="1" ht="12.75" hidden="1"/>
    <row r="547" s="5" customFormat="1" ht="12.75" hidden="1"/>
    <row r="548" s="5" customFormat="1" ht="12.75" hidden="1"/>
    <row r="549" s="5" customFormat="1" ht="12.75" hidden="1"/>
    <row r="550" s="5" customFormat="1" ht="12.75" hidden="1"/>
    <row r="551" s="5" customFormat="1" ht="12.75" hidden="1"/>
    <row r="552" s="5" customFormat="1" ht="12.75" hidden="1"/>
    <row r="553" s="5" customFormat="1" ht="12.75" hidden="1"/>
    <row r="554" s="5" customFormat="1" ht="12.75" hidden="1"/>
    <row r="555" s="5" customFormat="1" ht="12.75" hidden="1"/>
    <row r="556" s="5" customFormat="1" ht="12.75" hidden="1"/>
    <row r="557" s="5" customFormat="1" ht="12.75" hidden="1"/>
    <row r="558" s="5" customFormat="1" ht="12.75" hidden="1"/>
    <row r="559" s="5" customFormat="1" ht="12.75" hidden="1"/>
    <row r="560" s="5" customFormat="1" ht="12.75" hidden="1"/>
    <row r="561" s="5" customFormat="1" ht="12.75" hidden="1"/>
    <row r="562" s="5" customFormat="1" ht="12.75" hidden="1"/>
    <row r="563" s="5" customFormat="1" ht="12.75" hidden="1"/>
    <row r="564" s="5" customFormat="1" ht="12.75" hidden="1"/>
    <row r="565" s="5" customFormat="1" ht="12.75" hidden="1"/>
    <row r="566" s="5" customFormat="1" ht="12.75" hidden="1"/>
    <row r="567" s="5" customFormat="1" ht="12.75" hidden="1"/>
    <row r="568" s="5" customFormat="1" ht="12.75" hidden="1"/>
    <row r="569" s="5" customFormat="1" ht="12.75" hidden="1"/>
    <row r="570" s="5" customFormat="1" ht="12.75" hidden="1"/>
    <row r="571" s="5" customFormat="1" ht="12.75" hidden="1"/>
    <row r="572" s="5" customFormat="1" ht="12.75" hidden="1"/>
    <row r="573" s="5" customFormat="1" ht="12.75" hidden="1"/>
    <row r="574" s="5" customFormat="1" ht="12.75" hidden="1"/>
    <row r="575" s="5" customFormat="1" ht="12.75" hidden="1"/>
    <row r="576" s="5" customFormat="1" ht="12.75" hidden="1"/>
    <row r="577" s="5" customFormat="1" ht="12.75" hidden="1"/>
    <row r="578" s="5" customFormat="1" ht="12.75" hidden="1"/>
    <row r="579" s="5" customFormat="1" ht="12.75" hidden="1"/>
    <row r="580" s="5" customFormat="1" ht="12.75" hidden="1"/>
    <row r="581" s="5" customFormat="1" ht="12.75" hidden="1"/>
    <row r="582" s="5" customFormat="1" ht="12.75" hidden="1"/>
    <row r="583" s="5" customFormat="1" ht="12.75" hidden="1"/>
    <row r="584" s="5" customFormat="1" ht="12.75" hidden="1"/>
    <row r="585" s="5" customFormat="1" ht="12.75" hidden="1"/>
    <row r="586" s="5" customFormat="1" ht="12.75" hidden="1"/>
    <row r="587" s="5" customFormat="1" ht="12.75" hidden="1"/>
    <row r="588" s="5" customFormat="1" ht="12.75" hidden="1"/>
    <row r="589" s="5" customFormat="1" ht="12.75" hidden="1"/>
    <row r="590" s="5" customFormat="1" ht="12.75" hidden="1"/>
    <row r="591" s="5" customFormat="1" ht="12.75" hidden="1"/>
    <row r="592" s="5" customFormat="1" ht="12.75" hidden="1"/>
    <row r="593" s="5" customFormat="1" ht="12.75" hidden="1"/>
    <row r="594" s="5" customFormat="1" ht="12.75" hidden="1"/>
    <row r="595" s="5" customFormat="1" ht="12.75" hidden="1"/>
    <row r="596" s="5" customFormat="1" ht="12.75" hidden="1"/>
    <row r="597" s="5" customFormat="1" ht="12.75" hidden="1"/>
    <row r="598" s="5" customFormat="1" ht="12.75" hidden="1"/>
    <row r="599" s="5" customFormat="1" ht="12.75" hidden="1"/>
    <row r="600" s="5" customFormat="1" ht="12.75" hidden="1"/>
    <row r="601" s="5" customFormat="1" ht="12.75" hidden="1"/>
    <row r="602" s="5" customFormat="1" ht="12.75" hidden="1"/>
    <row r="603" s="5" customFormat="1" ht="12.75" hidden="1"/>
    <row r="604" s="5" customFormat="1" ht="12.75" hidden="1"/>
    <row r="605" s="5" customFormat="1" ht="12.75" hidden="1"/>
    <row r="606" s="5" customFormat="1" ht="12.75" hidden="1"/>
    <row r="607" s="5" customFormat="1" ht="12.75" hidden="1"/>
    <row r="608" s="5" customFormat="1" ht="12.75" hidden="1"/>
    <row r="609" s="5" customFormat="1" ht="12.75" hidden="1"/>
    <row r="610" s="5" customFormat="1" ht="12.75" hidden="1"/>
    <row r="611" s="5" customFormat="1" ht="12.75" hidden="1"/>
    <row r="612" s="5" customFormat="1" ht="12.75" hidden="1"/>
    <row r="613" s="5" customFormat="1" ht="12.75" hidden="1"/>
    <row r="614" s="5" customFormat="1" ht="12.75" hidden="1"/>
    <row r="615" s="5" customFormat="1" ht="12.75" hidden="1"/>
    <row r="616" s="5" customFormat="1" ht="12.75" hidden="1"/>
    <row r="617" s="5" customFormat="1" ht="12.75" hidden="1"/>
    <row r="618" s="5" customFormat="1" ht="12.75" hidden="1"/>
    <row r="619" s="5" customFormat="1" ht="12.75" hidden="1"/>
    <row r="620" s="5" customFormat="1" ht="12.75" hidden="1"/>
    <row r="621" s="5" customFormat="1" ht="12.75" hidden="1"/>
    <row r="622" s="5" customFormat="1" ht="12.75" hidden="1"/>
    <row r="623" s="5" customFormat="1" ht="12.75" hidden="1"/>
    <row r="624" s="5" customFormat="1" ht="12.75" hidden="1"/>
    <row r="625" s="5" customFormat="1" ht="12.75" hidden="1"/>
    <row r="626" s="5" customFormat="1" ht="12.75" hidden="1"/>
    <row r="627" s="5" customFormat="1" ht="12.75" hidden="1"/>
    <row r="628" s="5" customFormat="1" ht="12.75" hidden="1"/>
    <row r="629" s="5" customFormat="1" ht="12.75" hidden="1"/>
    <row r="630" s="5" customFormat="1" ht="12.75" hidden="1"/>
    <row r="631" s="5" customFormat="1" ht="12.75" hidden="1"/>
    <row r="632" s="5" customFormat="1" ht="12.75" hidden="1"/>
    <row r="633" s="5" customFormat="1" ht="12.75" hidden="1"/>
    <row r="634" s="5" customFormat="1" ht="12.75" hidden="1"/>
    <row r="635" s="5" customFormat="1" ht="12.75" hidden="1"/>
    <row r="636" s="5" customFormat="1" ht="12.75" hidden="1"/>
    <row r="637" s="5" customFormat="1" ht="12.75" hidden="1"/>
    <row r="638" s="5" customFormat="1" ht="12.75" hidden="1"/>
    <row r="639" s="5" customFormat="1" ht="12.75" hidden="1"/>
    <row r="640" s="5" customFormat="1" ht="12.75" hidden="1"/>
    <row r="641" s="5" customFormat="1" ht="12.75" hidden="1"/>
    <row r="642" s="5" customFormat="1" ht="12.75" hidden="1"/>
    <row r="643" s="5" customFormat="1" ht="12.75" hidden="1"/>
    <row r="644" s="5" customFormat="1" ht="12.75" hidden="1"/>
    <row r="645" s="5" customFormat="1" ht="12.75" hidden="1"/>
    <row r="646" s="5" customFormat="1" ht="12.75" hidden="1"/>
    <row r="647" s="5" customFormat="1" ht="12.75" hidden="1"/>
    <row r="648" s="5" customFormat="1" ht="12.75" hidden="1"/>
    <row r="649" s="5" customFormat="1" ht="12.75" hidden="1"/>
    <row r="650" s="5" customFormat="1" ht="12.75" hidden="1"/>
    <row r="651" s="5" customFormat="1" ht="12.75" hidden="1"/>
    <row r="652" s="5" customFormat="1" ht="12.75" hidden="1"/>
    <row r="653" s="5" customFormat="1" ht="12.75" hidden="1"/>
    <row r="654" s="5" customFormat="1" ht="12.75" hidden="1"/>
    <row r="655" s="5" customFormat="1" ht="12.75" hidden="1"/>
    <row r="656" s="5" customFormat="1" ht="12.75" hidden="1"/>
    <row r="657" s="5" customFormat="1" ht="12.75" hidden="1"/>
    <row r="658" s="5" customFormat="1" ht="12.75" hidden="1"/>
    <row r="659" s="5" customFormat="1" ht="12.75" hidden="1"/>
    <row r="660" s="5" customFormat="1" ht="12.75" hidden="1"/>
    <row r="661" s="5" customFormat="1" ht="12.75" hidden="1"/>
    <row r="662" s="5" customFormat="1" ht="12.75" hidden="1"/>
    <row r="663" s="5" customFormat="1" ht="12.75" hidden="1"/>
    <row r="664" s="5" customFormat="1" ht="12.75" hidden="1"/>
    <row r="665" s="5" customFormat="1" ht="12.75" hidden="1"/>
    <row r="666" s="5" customFormat="1" ht="12.75" hidden="1"/>
    <row r="667" s="5" customFormat="1" ht="12.75" hidden="1"/>
    <row r="668" s="5" customFormat="1" ht="12.75" hidden="1"/>
    <row r="669" s="5" customFormat="1" ht="12.75" hidden="1"/>
    <row r="670" s="5" customFormat="1" ht="12.75" hidden="1"/>
    <row r="671" s="5" customFormat="1" ht="12.75" hidden="1"/>
    <row r="672" s="5" customFormat="1" ht="12.75" hidden="1"/>
    <row r="673" s="5" customFormat="1" ht="12.75" hidden="1"/>
    <row r="674" s="5" customFormat="1" ht="12.75" hidden="1"/>
    <row r="675" s="5" customFormat="1" ht="12.75" hidden="1"/>
    <row r="676" s="5" customFormat="1" ht="12.75" hidden="1"/>
    <row r="677" s="5" customFormat="1" ht="12.75" hidden="1"/>
    <row r="678" s="5" customFormat="1" ht="12.75" hidden="1"/>
    <row r="679" s="5" customFormat="1" ht="12.75" hidden="1"/>
    <row r="680" s="5" customFormat="1" ht="12.75" hidden="1"/>
    <row r="681" s="5" customFormat="1" ht="12.75" hidden="1"/>
    <row r="682" s="5" customFormat="1" ht="12.75" hidden="1"/>
    <row r="683" s="5" customFormat="1" ht="12.75" hidden="1"/>
    <row r="684" s="5" customFormat="1" ht="12.75" hidden="1"/>
    <row r="685" s="5" customFormat="1" ht="12.75" hidden="1"/>
    <row r="686" s="5" customFormat="1" ht="12.75" hidden="1"/>
    <row r="687" s="5" customFormat="1" ht="12.75" hidden="1"/>
    <row r="688" s="5" customFormat="1" ht="12.75" hidden="1"/>
    <row r="689" s="5" customFormat="1" ht="12.75" hidden="1"/>
    <row r="690" s="5" customFormat="1" ht="12.75" hidden="1"/>
    <row r="691" s="5" customFormat="1" ht="12.75" hidden="1"/>
    <row r="692" s="5" customFormat="1" ht="12.75" hidden="1"/>
    <row r="693" s="5" customFormat="1" ht="12.75" hidden="1"/>
    <row r="694" s="5" customFormat="1" ht="12.75" hidden="1"/>
    <row r="695" s="5" customFormat="1" ht="12.75" hidden="1"/>
    <row r="696" s="5" customFormat="1" ht="12.75" hidden="1"/>
    <row r="697" s="5" customFormat="1" ht="12.75" hidden="1"/>
    <row r="698" s="5" customFormat="1" ht="12.75" hidden="1"/>
    <row r="699" s="5" customFormat="1" ht="12.75" hidden="1"/>
    <row r="700" s="5" customFormat="1" ht="12.75" hidden="1"/>
    <row r="701" s="5" customFormat="1" ht="12.75" hidden="1"/>
    <row r="702" s="5" customFormat="1" ht="12.75" hidden="1"/>
    <row r="703" s="5" customFormat="1" ht="12.75" hidden="1"/>
    <row r="704" s="5" customFormat="1" ht="12.75" hidden="1"/>
    <row r="705" s="5" customFormat="1" ht="12.75" hidden="1"/>
    <row r="706" s="5" customFormat="1" ht="12.75" hidden="1"/>
    <row r="707" s="5" customFormat="1" ht="12.75" hidden="1"/>
    <row r="708" s="5" customFormat="1" ht="12.75" hidden="1"/>
    <row r="709" s="5" customFormat="1" ht="12.75" hidden="1"/>
    <row r="710" s="5" customFormat="1" ht="12.75" hidden="1"/>
    <row r="711" s="5" customFormat="1" ht="12.75" hidden="1"/>
    <row r="712" s="5" customFormat="1" ht="12.75" hidden="1"/>
    <row r="713" s="5" customFormat="1" ht="12.75" hidden="1"/>
    <row r="714" s="5" customFormat="1" ht="12.75" hidden="1"/>
    <row r="715" s="5" customFormat="1" ht="12.75" hidden="1"/>
    <row r="716" s="5" customFormat="1" ht="12.75" hidden="1"/>
    <row r="717" s="5" customFormat="1" ht="12.75" hidden="1"/>
    <row r="718" s="5" customFormat="1" ht="12.75" hidden="1"/>
    <row r="719" s="5" customFormat="1" ht="12.75" hidden="1"/>
    <row r="720" s="5" customFormat="1" ht="12.75" hidden="1"/>
    <row r="721" s="5" customFormat="1" ht="12.75" hidden="1"/>
    <row r="722" s="5" customFormat="1" ht="12.75" hidden="1"/>
    <row r="723" s="5" customFormat="1" ht="12.75" hidden="1"/>
    <row r="724" s="5" customFormat="1" ht="12.75" hidden="1"/>
    <row r="725" s="5" customFormat="1" ht="12.75" hidden="1"/>
    <row r="726" s="5" customFormat="1" ht="12.75" hidden="1"/>
    <row r="727" s="5" customFormat="1" ht="12.75" hidden="1"/>
    <row r="728" s="5" customFormat="1" ht="12.75" hidden="1"/>
    <row r="729" s="5" customFormat="1" ht="12.75" hidden="1"/>
    <row r="730" s="5" customFormat="1" ht="12.75" hidden="1"/>
    <row r="731" s="5" customFormat="1" ht="12.75" hidden="1"/>
    <row r="732" s="5" customFormat="1" ht="12.75" hidden="1"/>
    <row r="733" s="5" customFormat="1" ht="12.75" hidden="1"/>
    <row r="734" s="5" customFormat="1" ht="12.75" hidden="1"/>
    <row r="735" s="5" customFormat="1" ht="12.75" hidden="1"/>
    <row r="736" s="5" customFormat="1" ht="12.75" hidden="1"/>
    <row r="737" s="5" customFormat="1" ht="12.75" hidden="1"/>
    <row r="738" s="5" customFormat="1" ht="12.75" hidden="1"/>
    <row r="739" s="5" customFormat="1" ht="12.75" hidden="1"/>
    <row r="740" s="5" customFormat="1" ht="12.75" hidden="1"/>
    <row r="741" s="5" customFormat="1" ht="12.75" hidden="1"/>
    <row r="742" s="5" customFormat="1" ht="12.75" hidden="1"/>
    <row r="743" s="5" customFormat="1" ht="12.75" hidden="1"/>
    <row r="744" s="5" customFormat="1" ht="12.75" hidden="1"/>
    <row r="745" s="5" customFormat="1" ht="12.75" hidden="1"/>
    <row r="746" s="5" customFormat="1" ht="12.75" hidden="1"/>
    <row r="747" s="5" customFormat="1" ht="12.75" hidden="1"/>
    <row r="748" s="5" customFormat="1" ht="12.75" hidden="1"/>
    <row r="749" s="5" customFormat="1" ht="12.75" hidden="1"/>
    <row r="750" s="5" customFormat="1" ht="12.75" hidden="1"/>
    <row r="751" s="5" customFormat="1" ht="12.75" hidden="1"/>
    <row r="752" s="5" customFormat="1" ht="12.75" hidden="1"/>
    <row r="753" s="5" customFormat="1" ht="12.75" hidden="1"/>
    <row r="754" s="5" customFormat="1" ht="12.75" hidden="1"/>
    <row r="755" s="5" customFormat="1" ht="12.75" hidden="1"/>
    <row r="756" s="5" customFormat="1" ht="12.75" hidden="1"/>
    <row r="757" s="5" customFormat="1" ht="12.75" hidden="1"/>
    <row r="758" s="5" customFormat="1" ht="12.75" hidden="1"/>
    <row r="759" s="5" customFormat="1" ht="12.75" hidden="1"/>
    <row r="760" s="5" customFormat="1" ht="12.75" hidden="1"/>
    <row r="761" s="5" customFormat="1" ht="12.75" hidden="1"/>
    <row r="762" s="5" customFormat="1" ht="12.75" hidden="1"/>
    <row r="763" s="5" customFormat="1" ht="12.75" hidden="1"/>
    <row r="764" s="5" customFormat="1" ht="12.75" hidden="1"/>
    <row r="765" s="5" customFormat="1" ht="12.75" hidden="1"/>
    <row r="766" s="5" customFormat="1" ht="12.75" hidden="1"/>
    <row r="767" s="5" customFormat="1" ht="12.75" hidden="1"/>
    <row r="768" s="5" customFormat="1" ht="12.75" hidden="1"/>
    <row r="769" s="5" customFormat="1" ht="12.75" hidden="1"/>
    <row r="770" s="5" customFormat="1" ht="12.75" hidden="1"/>
    <row r="771" s="5" customFormat="1" ht="12.75" hidden="1"/>
    <row r="772" s="5" customFormat="1" ht="12.75" hidden="1"/>
    <row r="773" s="5" customFormat="1" ht="12.75" hidden="1"/>
    <row r="774" s="5" customFormat="1" ht="12.75" hidden="1"/>
    <row r="775" s="5" customFormat="1" ht="12.75" hidden="1"/>
    <row r="776" s="5" customFormat="1" ht="12.75" hidden="1"/>
    <row r="777" s="5" customFormat="1" ht="12.75" hidden="1"/>
    <row r="778" s="5" customFormat="1" ht="12.75" hidden="1"/>
    <row r="779" s="5" customFormat="1" ht="12.75" hidden="1"/>
    <row r="780" s="5" customFormat="1" ht="12.75" hidden="1"/>
    <row r="781" s="5" customFormat="1" ht="12.75" hidden="1"/>
    <row r="782" s="5" customFormat="1" ht="12.75" hidden="1"/>
    <row r="783" s="5" customFormat="1" ht="12.75" hidden="1"/>
    <row r="784" s="5" customFormat="1" ht="12.75" hidden="1"/>
    <row r="785" s="5" customFormat="1" ht="12.75" hidden="1"/>
    <row r="786" s="5" customFormat="1" ht="12.75" hidden="1"/>
    <row r="787" s="5" customFormat="1" ht="12.75" hidden="1"/>
    <row r="788" s="5" customFormat="1" ht="12.75" hidden="1"/>
    <row r="789" s="5" customFormat="1" ht="12.75" hidden="1"/>
    <row r="790" s="5" customFormat="1" ht="12.75" hidden="1"/>
    <row r="791" s="5" customFormat="1" ht="12.75" hidden="1"/>
    <row r="792" s="5" customFormat="1" ht="12.75" hidden="1"/>
    <row r="793" s="5" customFormat="1" ht="12.75" hidden="1"/>
    <row r="794" s="5" customFormat="1" ht="12.75" hidden="1"/>
    <row r="795" s="5" customFormat="1" ht="12.75" hidden="1"/>
    <row r="796" s="5" customFormat="1" ht="12.75" hidden="1"/>
    <row r="797" s="5" customFormat="1" ht="12.75" hidden="1"/>
    <row r="798" s="5" customFormat="1" ht="12.75" hidden="1"/>
    <row r="799" s="5" customFormat="1" ht="12.75" hidden="1"/>
    <row r="800" s="5" customFormat="1" ht="12.75" hidden="1"/>
    <row r="801" s="5" customFormat="1" ht="12.75" hidden="1"/>
    <row r="802" s="5" customFormat="1" ht="12.75" hidden="1"/>
    <row r="803" s="5" customFormat="1" ht="12.75" hidden="1"/>
    <row r="804" s="5" customFormat="1" ht="12.75" hidden="1"/>
    <row r="805" s="5" customFormat="1" ht="12.75" hidden="1"/>
    <row r="806" s="5" customFormat="1" ht="12.75" hidden="1"/>
    <row r="807" s="5" customFormat="1" ht="12.75" hidden="1"/>
    <row r="808" s="5" customFormat="1" ht="12.75" hidden="1"/>
    <row r="809" s="5" customFormat="1" ht="12.75" hidden="1"/>
    <row r="810" s="5" customFormat="1" ht="12.75" hidden="1"/>
    <row r="811" s="5" customFormat="1" ht="12.75" hidden="1"/>
    <row r="812" s="5" customFormat="1" ht="12.75" hidden="1"/>
    <row r="813" s="5" customFormat="1" ht="12.75" hidden="1"/>
    <row r="814" s="5" customFormat="1" ht="12.75" hidden="1"/>
    <row r="815" s="5" customFormat="1" ht="12.75" hidden="1"/>
    <row r="816" s="5" customFormat="1" ht="12.75" hidden="1"/>
    <row r="817" s="5" customFormat="1" ht="12.75" hidden="1"/>
    <row r="818" s="5" customFormat="1" ht="12.75" hidden="1"/>
    <row r="819" s="5" customFormat="1" ht="12.75" hidden="1"/>
    <row r="820" s="5" customFormat="1" ht="12.75" hidden="1"/>
    <row r="821" s="5" customFormat="1" ht="12.75" hidden="1"/>
    <row r="822" s="5" customFormat="1" ht="12.75" hidden="1"/>
    <row r="823" s="5" customFormat="1" ht="12.75" hidden="1"/>
    <row r="824" s="5" customFormat="1" ht="12.75" hidden="1"/>
    <row r="825" s="5" customFormat="1" ht="12.75" hidden="1"/>
    <row r="826" s="5" customFormat="1" ht="12.75" hidden="1"/>
    <row r="827" s="5" customFormat="1" ht="12.75" hidden="1"/>
    <row r="828" s="5" customFormat="1" ht="12.75" hidden="1"/>
    <row r="829" s="5" customFormat="1" ht="12.75" hidden="1"/>
    <row r="830" s="5" customFormat="1" ht="12.75" hidden="1"/>
    <row r="831" s="5" customFormat="1" ht="12.75" hidden="1"/>
    <row r="832" s="5" customFormat="1" ht="12.75" hidden="1"/>
    <row r="833" s="5" customFormat="1" ht="12.75" hidden="1"/>
    <row r="834" s="5" customFormat="1" ht="12.75" hidden="1"/>
    <row r="835" s="5" customFormat="1" ht="12.75" hidden="1"/>
    <row r="836" s="5" customFormat="1" ht="12.75" hidden="1"/>
    <row r="837" s="5" customFormat="1" ht="12.75" hidden="1"/>
    <row r="838" s="5" customFormat="1" ht="12.75" hidden="1"/>
    <row r="839" s="5" customFormat="1" ht="12.75" hidden="1"/>
    <row r="840" s="5" customFormat="1" ht="12.75" hidden="1"/>
    <row r="841" s="5" customFormat="1" ht="12.75" hidden="1"/>
    <row r="842" s="5" customFormat="1" ht="12.75" hidden="1"/>
    <row r="843" s="5" customFormat="1" ht="12.75" hidden="1"/>
    <row r="844" s="5" customFormat="1" ht="12.75" hidden="1"/>
    <row r="845" s="5" customFormat="1" ht="12.75" hidden="1"/>
    <row r="846" s="5" customFormat="1" ht="12.75" hidden="1"/>
    <row r="847" s="5" customFormat="1" ht="12.75" hidden="1"/>
    <row r="848" s="5" customFormat="1" ht="12.75" hidden="1"/>
    <row r="849" s="5" customFormat="1" ht="12.75" hidden="1"/>
    <row r="850" s="5" customFormat="1" ht="12.75" hidden="1"/>
    <row r="851" s="5" customFormat="1" ht="12.75" hidden="1"/>
    <row r="852" s="5" customFormat="1" ht="12.75" hidden="1"/>
    <row r="853" s="5" customFormat="1" ht="12.75" hidden="1"/>
    <row r="854" s="5" customFormat="1" ht="12.75" hidden="1"/>
    <row r="855" s="5" customFormat="1" ht="12.75" hidden="1"/>
    <row r="856" s="5" customFormat="1" ht="12.75" hidden="1"/>
    <row r="857" s="5" customFormat="1" ht="12.75" hidden="1"/>
    <row r="858" s="5" customFormat="1" ht="12.75" hidden="1"/>
    <row r="859" s="5" customFormat="1" ht="12.75" hidden="1"/>
    <row r="860" s="5" customFormat="1" ht="12.75" hidden="1"/>
    <row r="861" s="5" customFormat="1" ht="12.75" hidden="1"/>
    <row r="862" s="5" customFormat="1" ht="12.75" hidden="1"/>
    <row r="863" s="5" customFormat="1" ht="12.75" hidden="1"/>
    <row r="864" s="5" customFormat="1" ht="12.75" hidden="1"/>
    <row r="865" s="5" customFormat="1" ht="12.75" hidden="1"/>
    <row r="866" s="5" customFormat="1" ht="12.75" hidden="1"/>
    <row r="867" s="5" customFormat="1" ht="12.75" hidden="1"/>
    <row r="868" s="5" customFormat="1" ht="12.75" hidden="1"/>
    <row r="869" s="5" customFormat="1" ht="12.75" hidden="1"/>
    <row r="870" s="5" customFormat="1" ht="12.75" hidden="1"/>
    <row r="871" s="5" customFormat="1" ht="12.75" hidden="1"/>
    <row r="872" s="5" customFormat="1" ht="12.75" hidden="1"/>
    <row r="873" s="5" customFormat="1" ht="12.75" hidden="1"/>
    <row r="874" s="5" customFormat="1" ht="12.75" hidden="1"/>
    <row r="875" s="5" customFormat="1" ht="12.75" hidden="1"/>
    <row r="876" s="5" customFormat="1" ht="12.75" hidden="1"/>
    <row r="877" s="5" customFormat="1" ht="12.75" hidden="1"/>
    <row r="878" s="5" customFormat="1" ht="12.75" hidden="1"/>
    <row r="879" s="5" customFormat="1" ht="12.75" hidden="1"/>
    <row r="880" s="5" customFormat="1" ht="12.75" hidden="1"/>
    <row r="881" s="5" customFormat="1" ht="12.75" hidden="1"/>
    <row r="882" s="5" customFormat="1" ht="12.75" hidden="1"/>
    <row r="883" s="5" customFormat="1" ht="12.75" hidden="1"/>
    <row r="884" s="5" customFormat="1" ht="12.75" hidden="1"/>
    <row r="885" s="5" customFormat="1" ht="12.75" hidden="1"/>
    <row r="886" s="5" customFormat="1" ht="12.75" hidden="1"/>
    <row r="887" s="5" customFormat="1" ht="12.75" hidden="1"/>
    <row r="888" s="5" customFormat="1" ht="12.75" hidden="1"/>
    <row r="889" s="5" customFormat="1" ht="12.75" hidden="1"/>
    <row r="890" s="5" customFormat="1" ht="12.75" hidden="1"/>
    <row r="891" s="5" customFormat="1" ht="12.75" hidden="1"/>
    <row r="892" s="5" customFormat="1" ht="12.75" hidden="1"/>
    <row r="893" s="5" customFormat="1" ht="12.75" hidden="1"/>
    <row r="894" s="5" customFormat="1" ht="12.75" hidden="1"/>
    <row r="895" s="5" customFormat="1" ht="12.75" hidden="1"/>
    <row r="896" s="5" customFormat="1" ht="12.75" hidden="1"/>
    <row r="897" s="5" customFormat="1" ht="12.75" hidden="1"/>
    <row r="898" s="5" customFormat="1" ht="12.75" hidden="1"/>
    <row r="899" s="5" customFormat="1" ht="12.75" hidden="1"/>
    <row r="900" s="5" customFormat="1" ht="12.75" hidden="1"/>
    <row r="901" s="5" customFormat="1" ht="12.75" hidden="1"/>
    <row r="902" s="5" customFormat="1" ht="12.75" hidden="1"/>
    <row r="903" s="5" customFormat="1" ht="12.75" hidden="1"/>
    <row r="904" s="5" customFormat="1" ht="12.75" hidden="1"/>
    <row r="905" s="5" customFormat="1" ht="12.75" hidden="1"/>
    <row r="906" s="5" customFormat="1" ht="12.75" hidden="1"/>
  </sheetData>
  <sheetProtection selectLockedCells="1"/>
  <protectedRanges>
    <protectedRange sqref="G45" name="Range1"/>
  </protectedRanges>
  <mergeCells count="86">
    <mergeCell ref="D15:F15"/>
    <mergeCell ref="B40:F40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  <mergeCell ref="D45:F45"/>
    <mergeCell ref="C47:F47"/>
    <mergeCell ref="C46:F46"/>
    <mergeCell ref="B51:F51"/>
    <mergeCell ref="D32:F32"/>
    <mergeCell ref="D35:F35"/>
    <mergeCell ref="D34:F34"/>
    <mergeCell ref="D41:F41"/>
    <mergeCell ref="D36:F36"/>
    <mergeCell ref="A9:F11"/>
    <mergeCell ref="C42:F42"/>
    <mergeCell ref="B12:F12"/>
    <mergeCell ref="D33:F33"/>
    <mergeCell ref="B24:F24"/>
    <mergeCell ref="C30:F30"/>
    <mergeCell ref="D38:F38"/>
    <mergeCell ref="D37:F37"/>
    <mergeCell ref="D21:F21"/>
    <mergeCell ref="D20:F20"/>
    <mergeCell ref="C23:F23"/>
    <mergeCell ref="C28:F28"/>
    <mergeCell ref="D16:F16"/>
    <mergeCell ref="D13:F13"/>
    <mergeCell ref="D52:F52"/>
    <mergeCell ref="D53:F53"/>
    <mergeCell ref="B55:F55"/>
    <mergeCell ref="D62:F62"/>
    <mergeCell ref="D59:F59"/>
    <mergeCell ref="D61:F61"/>
    <mergeCell ref="D54:F54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D5:F5"/>
    <mergeCell ref="K10:K11"/>
    <mergeCell ref="H10:H11"/>
    <mergeCell ref="A7:F7"/>
    <mergeCell ref="A8:F8"/>
    <mergeCell ref="A6:C6"/>
    <mergeCell ref="D6:F6"/>
    <mergeCell ref="A83:C83"/>
    <mergeCell ref="D70:F70"/>
    <mergeCell ref="B68:F68"/>
    <mergeCell ref="D71:F71"/>
    <mergeCell ref="D69:F69"/>
    <mergeCell ref="D78:F78"/>
    <mergeCell ref="D66:F66"/>
    <mergeCell ref="D56:F56"/>
    <mergeCell ref="D57:F57"/>
    <mergeCell ref="D58:F58"/>
    <mergeCell ref="D60:F60"/>
    <mergeCell ref="D64:F64"/>
    <mergeCell ref="D65:F65"/>
    <mergeCell ref="D63:F63"/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N85:Q85"/>
    <mergeCell ref="N84:Q84"/>
    <mergeCell ref="A84:F84"/>
    <mergeCell ref="A85:F85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3">
      <selection activeCell="A24" sqref="A24:C24"/>
    </sheetView>
  </sheetViews>
  <sheetFormatPr defaultColWidth="0" defaultRowHeight="12.75" zeroHeight="1"/>
  <cols>
    <col min="1" max="1" width="11.8515625" style="20" customWidth="1"/>
    <col min="2" max="2" width="17.00390625" style="20" customWidth="1"/>
    <col min="3" max="3" width="68.140625" style="20" customWidth="1"/>
    <col min="4" max="6" width="12.57421875" style="20" hidden="1" customWidth="1"/>
    <col min="7" max="16384" width="9.140625" style="20" hidden="1" customWidth="1"/>
  </cols>
  <sheetData>
    <row r="1" spans="1:3" ht="46.5" customHeight="1">
      <c r="A1" s="186" t="s">
        <v>148</v>
      </c>
      <c r="B1" s="186"/>
      <c r="C1" s="186"/>
    </row>
    <row r="2" spans="1:3" ht="32.1" customHeight="1">
      <c r="A2" s="83" t="s">
        <v>8</v>
      </c>
      <c r="B2" s="84"/>
      <c r="C2" s="90"/>
    </row>
    <row r="3" spans="1:3" ht="20.1" customHeight="1">
      <c r="A3" s="83" t="s">
        <v>9</v>
      </c>
      <c r="B3" s="32">
        <f>'CSS '!G2</f>
        <v>42912</v>
      </c>
      <c r="C3" s="55"/>
    </row>
    <row r="4" spans="1:3" ht="15" customHeight="1">
      <c r="A4" s="42"/>
      <c r="B4" s="42"/>
      <c r="C4" s="43"/>
    </row>
    <row r="5" spans="1:3" ht="15" customHeight="1">
      <c r="A5" s="85" t="s">
        <v>94</v>
      </c>
      <c r="B5" s="85" t="s">
        <v>95</v>
      </c>
      <c r="C5" s="86" t="s">
        <v>104</v>
      </c>
    </row>
    <row r="6" spans="1:3" ht="15">
      <c r="A6" s="76"/>
      <c r="B6" s="77"/>
      <c r="C6" s="78"/>
    </row>
    <row r="7" spans="1:3" ht="15">
      <c r="A7" s="79"/>
      <c r="B7" s="80"/>
      <c r="C7" s="81"/>
    </row>
    <row r="8" spans="1:3" ht="15">
      <c r="A8" s="79"/>
      <c r="B8" s="80"/>
      <c r="C8" s="81"/>
    </row>
    <row r="9" spans="1:3" ht="15">
      <c r="A9" s="79"/>
      <c r="B9" s="80"/>
      <c r="C9" s="81"/>
    </row>
    <row r="10" spans="1:3" ht="15">
      <c r="A10" s="79"/>
      <c r="B10" s="80"/>
      <c r="C10" s="81"/>
    </row>
    <row r="11" spans="1:3" ht="15">
      <c r="A11" s="79"/>
      <c r="B11" s="80"/>
      <c r="C11" s="81"/>
    </row>
    <row r="12" spans="1:3" ht="15">
      <c r="A12" s="79"/>
      <c r="B12" s="80"/>
      <c r="C12" s="81"/>
    </row>
    <row r="13" spans="1:3" ht="15">
      <c r="A13" s="79"/>
      <c r="B13" s="80"/>
      <c r="C13" s="81"/>
    </row>
    <row r="14" spans="1:3" ht="15">
      <c r="A14" s="79"/>
      <c r="B14" s="80"/>
      <c r="C14" s="81"/>
    </row>
    <row r="15" spans="1:3" ht="15">
      <c r="A15" s="79"/>
      <c r="B15" s="80"/>
      <c r="C15" s="81"/>
    </row>
    <row r="16" spans="1:3" ht="15">
      <c r="A16" s="79"/>
      <c r="B16" s="80"/>
      <c r="C16" s="81"/>
    </row>
    <row r="17" spans="1:3" ht="15">
      <c r="A17" s="79"/>
      <c r="B17" s="80"/>
      <c r="C17" s="81"/>
    </row>
    <row r="18" spans="1:3" ht="15">
      <c r="A18" s="79"/>
      <c r="B18" s="80"/>
      <c r="C18" s="81"/>
    </row>
    <row r="19" spans="1:3" ht="15">
      <c r="A19" s="79"/>
      <c r="B19" s="80"/>
      <c r="C19" s="81"/>
    </row>
    <row r="20" spans="1:3" ht="15.75" thickBot="1">
      <c r="A20" s="82"/>
      <c r="B20" s="80"/>
      <c r="C20" s="81"/>
    </row>
    <row r="21" spans="1:4" ht="15" customHeight="1" thickBot="1">
      <c r="A21" s="37" t="s">
        <v>88</v>
      </c>
      <c r="B21" s="87">
        <f>SUM(B6:B20)</f>
        <v>0</v>
      </c>
      <c r="C21" s="88"/>
      <c r="D21" s="21"/>
    </row>
    <row r="22" spans="1:3" ht="16.5" thickBot="1">
      <c r="A22" s="91"/>
      <c r="B22" s="89">
        <f>IF(B21='RER Summary'!Q67,'RER Summary'!Q67,"ERROR")</f>
        <v>0</v>
      </c>
      <c r="C22" s="43"/>
    </row>
    <row r="23" spans="1:3" ht="15">
      <c r="A23" s="43"/>
      <c r="B23" s="43"/>
      <c r="C23" s="43"/>
    </row>
    <row r="24" spans="1:3" ht="48" customHeight="1">
      <c r="A24" s="369" t="s">
        <v>135</v>
      </c>
      <c r="B24" s="369"/>
      <c r="C24" s="369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46AF0-59C4-4F01-8CAB-B6E002E3109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4C6ADC3-4C75-4845-9D7A-DF7F4FC8A0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49DBB3-38D7-4CA2-ABE6-12D9AB677AF7}"/>
</file>

<file path=customXml/itemProps4.xml><?xml version="1.0" encoding="utf-8"?>
<ds:datastoreItem xmlns:ds="http://schemas.openxmlformats.org/officeDocument/2006/customXml" ds:itemID="{77B8ED5F-5191-47CB-9570-0D4FA12D7B3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5F2ECD1-1F62-47EA-A48E-CA5EB0B06E6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Siskiyou_FY14-15_RER</dc:title>
  <dc:subject/>
  <dc:creator>Moses.Ndungu@dhcs.ca.gov</dc:creator>
  <cp:keywords>Siskiyou_FY14-15_RER</cp:keywords>
  <dc:description/>
  <cp:lastModifiedBy>westj</cp:lastModifiedBy>
  <cp:lastPrinted>2017-06-26T18:47:59Z</cp:lastPrinted>
  <dcterms:created xsi:type="dcterms:W3CDTF">2007-09-20T19:02:25Z</dcterms:created>
  <dcterms:modified xsi:type="dcterms:W3CDTF">2020-11-06T04:31:43Z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DHCSDOC-1363137784-1509</vt:lpwstr>
  </property>
  <property fmtid="{D5CDD505-2E9C-101B-9397-08002B2CF9AE}" pid="13" name="_dlc_DocIdItemGuid">
    <vt:lpwstr>523c3f17-2a52-4477-8d2c-7c3907668b67</vt:lpwstr>
  </property>
  <property fmtid="{D5CDD505-2E9C-101B-9397-08002B2CF9AE}" pid="14" name="_dlc_DocIdUrl">
    <vt:lpwstr>http://dhcs2016prod:88/services/MH/_layouts/15/DocIdRedir.aspx?ID=DHCSDOC-1363137784-1509, DHCSDOC-1363137784-1509</vt:lpwstr>
  </property>
  <property fmtid="{D5CDD505-2E9C-101B-9397-08002B2CF9AE}" pid="15" name="ContentTypeId">
    <vt:lpwstr>0x0101000DD778A44A894D44A57135C48A267F0A</vt:lpwstr>
  </property>
</Properties>
</file>