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2" activeTab="7"/>
  </bookViews>
  <sheets>
    <sheet name="CSS" sheetId="6" r:id="rId1"/>
    <sheet name="PEI" sheetId="38" r:id="rId2"/>
    <sheet name="INN" sheetId="40" r:id="rId3"/>
    <sheet name="WET" sheetId="8" r:id="rId4"/>
    <sheet name="CFTN" sheetId="41" r:id="rId5"/>
    <sheet name="TTTACB-WET RP-PEI SWP" sheetId="43" r:id="rId6"/>
    <sheet name="RER Summary" sheetId="10" r:id="rId7"/>
    <sheet name="Adjustments Summary" sheetId="48" r:id="rId8"/>
  </sheets>
  <definedNames>
    <definedName name="INVOICE" localSheetId="7">#REF!</definedName>
    <definedName name="INVOICE">#REF!</definedName>
    <definedName name="_xlnm.Print_Area" localSheetId="6">'RER Summary'!$A$1:$P$76</definedName>
    <definedName name="_xlnm.Print_Titles" localSheetId="6">'RER Summary'!$4:$9</definedName>
  </definedNames>
  <calcPr calcId="191029"/>
</workbook>
</file>

<file path=xl/sharedStrings.xml><?xml version="1.0" encoding="utf-8"?>
<sst xmlns="http://schemas.openxmlformats.org/spreadsheetml/2006/main" count="248" uniqueCount="167">
  <si>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</si>
  <si>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</si>
  <si>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</si>
  <si>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</si>
  <si>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</si>
  <si>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</si>
  <si>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</si>
  <si>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</si>
  <si>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</si>
  <si>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</si>
  <si>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</si>
  <si>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</si>
  <si>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</si>
  <si>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</si>
  <si>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</si>
  <si>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</si>
  <si>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</si>
  <si>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</si>
  <si>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</si>
  <si>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</si>
  <si>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FSP Programs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</si>
  <si>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</si>
  <si>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</si>
  <si>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</si>
  <si>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</si>
  <si>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</si>
  <si>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</si>
  <si>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</si>
  <si>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</si>
  <si>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</si>
  <si>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</si>
  <si>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</si>
  <si>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</si>
  <si>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</si>
  <si>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</si>
  <si>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</si>
  <si>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</si>
  <si>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</si>
  <si>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</si>
  <si>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</si>
  <si>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</si>
  <si>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</si>
  <si>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</si>
  <si>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</si>
  <si>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</si>
  <si>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</si>
  <si>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</si>
  <si>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</si>
  <si>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</si>
  <si>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</si>
  <si>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</si>
  <si>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</si>
  <si>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</si>
  <si>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</si>
  <si>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</si>
  <si>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Non-FSP Programs</t>
  </si>
  <si>
    <t>Community Services and Supports Component</t>
  </si>
  <si>
    <t>Prevention and Early Intervention Component</t>
  </si>
  <si>
    <t>PEI Evaluation</t>
  </si>
  <si>
    <t>Innovation Component</t>
  </si>
  <si>
    <t>Innovation Evaluation</t>
  </si>
  <si>
    <t>Workforce Education and Training Component</t>
  </si>
  <si>
    <t>Total (Gross) Mental Health Expenditures</t>
  </si>
  <si>
    <t>Total (Gross)  Mental Health Expenditures</t>
  </si>
  <si>
    <t>(K)</t>
  </si>
  <si>
    <t>k</t>
  </si>
  <si>
    <t>Subtotal Non-FSP Programs</t>
  </si>
  <si>
    <t>Subtotal FSP Programs</t>
  </si>
  <si>
    <t>Total FSP and Non-FSP Programs</t>
  </si>
  <si>
    <t>Total PEI Programs</t>
  </si>
  <si>
    <t>Total INN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</si>
  <si>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</si>
  <si>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</si>
  <si>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</si>
  <si>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</si>
  <si>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</si>
  <si>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</si>
  <si>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</si>
  <si>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</si>
  <si>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</si>
  <si>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</si>
  <si>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</si>
  <si>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</si>
  <si>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</si>
  <si>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</si>
  <si>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</si>
  <si>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</si>
  <si>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</si>
  <si>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</si>
  <si>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FY 2010-11</t>
  </si>
  <si>
    <t>FY 2011-12</t>
  </si>
  <si>
    <t>DATE:</t>
  </si>
  <si>
    <t>COUNTY:</t>
  </si>
  <si>
    <t xml:space="preserve">Annual Mental Health Services Act  Revenue and Expenditure Report </t>
  </si>
  <si>
    <t>FY 2012-13</t>
  </si>
  <si>
    <t>Fiscal Year 2012-13</t>
  </si>
  <si>
    <t>FY 2006-07 Funds</t>
  </si>
  <si>
    <t>FY 2006-07 MHSA Funds</t>
  </si>
  <si>
    <t>l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</si>
  <si>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</si>
  <si>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</si>
  <si>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</si>
  <si>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</si>
  <si>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</si>
  <si>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</si>
  <si>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</si>
  <si>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</si>
  <si>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Annual Mental Health Services Act Revenue and Expenditure Report for Fiscal Year 2012-13
Community Services and Supports (CSS) Summary</t>
  </si>
  <si>
    <t>Annual Mental Health Services Act Revenue and Expenditure Report for Fiscal Year 2012-13
Prevention and Early Intervention (PEI) Summary</t>
  </si>
  <si>
    <t>Annual Mental Health Services Act Revenue and Expenditure Report for Fiscal Year 2012-13
Innovation (INN) Summary</t>
  </si>
  <si>
    <t>Annual Mental Health Services Act Revenue and Expenditure Report Fiscal Year 2012-13
Capital Facilities/Technological Needs (CF/TN) Summary</t>
  </si>
  <si>
    <t>Interest Earned on MHSA Funds</t>
  </si>
  <si>
    <t>Amount</t>
  </si>
  <si>
    <t>Federal Financial Participation (FFP)</t>
  </si>
  <si>
    <t>RER Contact Person</t>
  </si>
  <si>
    <t>Name</t>
  </si>
  <si>
    <t>Title</t>
  </si>
  <si>
    <t>Phone</t>
  </si>
  <si>
    <t>Email</t>
  </si>
  <si>
    <t>NOTE TO COUNTY: Total Program Expenditures, 3(l), MUST match Total Expenditure Funding Sources, 3(k). If ERROR, recheck and correct.</t>
  </si>
  <si>
    <t>Training, Technical Assistance and Capacity Building</t>
  </si>
  <si>
    <t>TABLE A</t>
  </si>
  <si>
    <t>Other</t>
  </si>
  <si>
    <t>MHSA Funds Revenue in FY 2012-13</t>
  </si>
  <si>
    <t>Estimated FFP Revenue Generated In FY 2012-13</t>
  </si>
  <si>
    <t>Annual Mental Health Services Act Revenue and Expenditure Report Fiscal Year 2012-13
TTACB, WET RP &amp; PEI SWP Summary</t>
  </si>
  <si>
    <t>FY 2012-13 Summary</t>
  </si>
  <si>
    <t>PEI Statewide Funds assigned to CalMHSA?  (Y/N)</t>
  </si>
  <si>
    <t>Reason For Adjustment</t>
  </si>
  <si>
    <t>NOTE TO COUNTY: Total Adjustments in cell B22 MUST match Total Adjustments in cell P55 on the RER Summary Worksheet. If ERROR, recheck and correct.</t>
  </si>
  <si>
    <t>1991 Realignment</t>
  </si>
  <si>
    <t>Behavioral Health Subaccount</t>
  </si>
  <si>
    <t>m</t>
  </si>
  <si>
    <t>PEI Programs-Prevention</t>
  </si>
  <si>
    <t>PEI Programs-Early Intervention</t>
  </si>
  <si>
    <t>Subtotal PEI Programs-Prevention</t>
  </si>
  <si>
    <t>Subtotal PEI Programs-Early Intervention</t>
  </si>
  <si>
    <t xml:space="preserve">Interest </t>
  </si>
  <si>
    <t>Tuolumne</t>
  </si>
  <si>
    <t>Janet Ang</t>
  </si>
  <si>
    <t>Senior Accountant</t>
  </si>
  <si>
    <t>209-533-6264</t>
  </si>
  <si>
    <t>jang@co.tuolumne.ca.us</t>
  </si>
  <si>
    <t>FSP</t>
  </si>
  <si>
    <t>FFP</t>
  </si>
  <si>
    <t xml:space="preserve">CNVC Suicide &amp; Bullying Prevention </t>
  </si>
  <si>
    <t>Early Childhood &amp; Parenting Education</t>
  </si>
  <si>
    <t>Reclass Interest from Prudent Reserve to CSS</t>
  </si>
  <si>
    <t>Peer Center</t>
  </si>
  <si>
    <t>David Lambert Community Center</t>
  </si>
  <si>
    <t>Walk in Clinic</t>
  </si>
  <si>
    <t xml:space="preserve">Outreach &amp; Engagement - Older Adults </t>
  </si>
  <si>
    <t>Other Non-FSP Programs</t>
  </si>
  <si>
    <t>Building a Life at Home Innovation Program</t>
  </si>
  <si>
    <t>Suicide Prevention Task Force - ATCAA</t>
  </si>
  <si>
    <t>Catholic Charities - Older Adults Program</t>
  </si>
  <si>
    <t>Mi-wuk Outreach Programs</t>
  </si>
  <si>
    <t>Other PEI Programs</t>
  </si>
  <si>
    <t>Annual Mental Health Services Act Revenue and Expenditure Report for 
Fiscal Year 2012-13
Workforce Education and Training (WET) Summary</t>
  </si>
  <si>
    <t>Annual Mental Health Services Act Revenue and Expenditure Report for 
Fiscal Year 2012-13
Adjustments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</si>
  <si>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</si>
  <si>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Revenue received from the State MHSA Fund</t>
    </r>
    <r>
      <rPr>
        <vertAlign val="superscript"/>
        <sz val="12"/>
        <rFont val="Arial"/>
        <family val="2"/>
      </rPr>
      <t>2</t>
    </r>
  </si>
  <si>
    <r>
      <t>Expenditure and Funding Sources for FY 2012-13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</si>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</sst>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 style="hair"/>
    </border>
    <border>
      <left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44" fontId="6" fillId="0" borderId="0" xfId="16" applyFont="1" applyFill="1" applyProtection="1"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4" xfId="0" applyFont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9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/>
      <protection hidden="1"/>
    </xf>
    <xf numFmtId="14" fontId="7" fillId="0" borderId="4" xfId="0" applyNumberFormat="1" applyFont="1" applyBorder="1" applyProtection="1"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" xfId="0" applyFont="1" applyBorder="1" applyProtection="1"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3" fillId="0" borderId="4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3" fillId="0" borderId="10" xfId="0" applyFont="1" applyBorder="1" applyProtection="1">
      <protection locked="0"/>
    </xf>
    <xf numFmtId="0" fontId="0" fillId="0" borderId="0" xfId="0" applyProtection="1">
      <protection hidden="1"/>
    </xf>
    <xf numFmtId="0" fontId="3" fillId="0" borderId="4" xfId="0" applyFont="1" applyBorder="1" applyAlignment="1" applyProtection="1">
      <alignment/>
      <protection locked="0"/>
    </xf>
    <xf numFmtId="0" fontId="7" fillId="0" borderId="12" xfId="0" applyFont="1" applyBorder="1" applyProtection="1">
      <protection locked="0"/>
    </xf>
    <xf numFmtId="164" fontId="7" fillId="0" borderId="12" xfId="0" applyNumberFormat="1" applyFont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16" fontId="7" fillId="0" borderId="13" xfId="0" applyNumberFormat="1" applyFont="1" applyBorder="1" applyProtection="1">
      <protection locked="0"/>
    </xf>
    <xf numFmtId="164" fontId="7" fillId="0" borderId="13" xfId="0" applyNumberFormat="1" applyFont="1" applyBorder="1" applyProtection="1"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164" fontId="7" fillId="0" borderId="14" xfId="0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3" fillId="0" borderId="10" xfId="16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164" fontId="7" fillId="0" borderId="16" xfId="0" applyNumberFormat="1" applyFont="1" applyFill="1" applyBorder="1" applyProtection="1">
      <protection locked="0"/>
    </xf>
    <xf numFmtId="164" fontId="7" fillId="0" borderId="17" xfId="0" applyNumberFormat="1" applyFont="1" applyFill="1" applyBorder="1" applyProtection="1">
      <protection locked="0"/>
    </xf>
    <xf numFmtId="164" fontId="7" fillId="0" borderId="18" xfId="0" applyNumberFormat="1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164" fontId="7" fillId="2" borderId="16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locked="0"/>
    </xf>
    <xf numFmtId="164" fontId="7" fillId="0" borderId="20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hidden="1"/>
    </xf>
    <xf numFmtId="164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5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Protection="1">
      <protection locked="0"/>
    </xf>
    <xf numFmtId="164" fontId="7" fillId="0" borderId="0" xfId="0" applyNumberFormat="1" applyFont="1" applyProtection="1"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3" xfId="0" applyNumberFormat="1" applyFont="1" applyFill="1" applyBorder="1" applyProtection="1">
      <protection locked="0"/>
    </xf>
    <xf numFmtId="164" fontId="7" fillId="0" borderId="21" xfId="0" applyNumberFormat="1" applyFont="1" applyFill="1" applyBorder="1" applyProtection="1">
      <protection locked="0"/>
    </xf>
    <xf numFmtId="164" fontId="7" fillId="0" borderId="18" xfId="37" applyNumberFormat="1" applyFont="1" applyFill="1" applyBorder="1" applyProtection="1">
      <alignment/>
      <protection locked="0"/>
    </xf>
    <xf numFmtId="0" fontId="7" fillId="0" borderId="22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16" xfId="37" applyNumberFormat="1" applyFont="1" applyFill="1" applyBorder="1" applyProtection="1">
      <alignment/>
      <protection locked="0"/>
    </xf>
    <xf numFmtId="164" fontId="7" fillId="0" borderId="19" xfId="37" applyNumberFormat="1" applyFont="1" applyFill="1" applyBorder="1" applyProtection="1">
      <alignment/>
      <protection locked="0"/>
    </xf>
    <xf numFmtId="0" fontId="7" fillId="0" borderId="23" xfId="0" applyFont="1" applyBorder="1" applyProtection="1">
      <protection locked="0"/>
    </xf>
    <xf numFmtId="164" fontId="7" fillId="0" borderId="24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164" fontId="7" fillId="0" borderId="25" xfId="0" applyNumberFormat="1" applyFont="1" applyFill="1" applyBorder="1" applyProtection="1">
      <protection locked="0"/>
    </xf>
    <xf numFmtId="164" fontId="7" fillId="2" borderId="1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16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Border="1" applyAlignment="1" applyProtection="1">
      <alignment/>
      <protection hidden="1"/>
    </xf>
    <xf numFmtId="164" fontId="7" fillId="4" borderId="26" xfId="0" applyNumberFormat="1" applyFont="1" applyFill="1" applyBorder="1" applyProtection="1">
      <protection hidden="1"/>
    </xf>
    <xf numFmtId="164" fontId="7" fillId="4" borderId="17" xfId="0" applyNumberFormat="1" applyFont="1" applyFill="1" applyBorder="1" applyProtection="1">
      <protection hidden="1"/>
    </xf>
    <xf numFmtId="164" fontId="7" fillId="4" borderId="16" xfId="0" applyNumberFormat="1" applyFont="1" applyFill="1" applyBorder="1" applyProtection="1">
      <protection hidden="1"/>
    </xf>
    <xf numFmtId="164" fontId="7" fillId="4" borderId="13" xfId="0" applyNumberFormat="1" applyFont="1" applyFill="1" applyBorder="1" applyProtection="1">
      <protection hidden="1"/>
    </xf>
    <xf numFmtId="164" fontId="7" fillId="4" borderId="27" xfId="0" applyNumberFormat="1" applyFont="1" applyFill="1" applyBorder="1" applyProtection="1">
      <protection hidden="1"/>
    </xf>
    <xf numFmtId="164" fontId="7" fillId="4" borderId="19" xfId="0" applyNumberFormat="1" applyFont="1" applyFill="1" applyBorder="1" applyProtection="1">
      <protection hidden="1"/>
    </xf>
    <xf numFmtId="164" fontId="7" fillId="4" borderId="18" xfId="0" applyNumberFormat="1" applyFont="1" applyFill="1" applyBorder="1" applyProtection="1">
      <protection hidden="1"/>
    </xf>
    <xf numFmtId="164" fontId="7" fillId="4" borderId="21" xfId="0" applyNumberFormat="1" applyFont="1" applyFill="1" applyBorder="1" applyProtection="1">
      <protection hidden="1"/>
    </xf>
    <xf numFmtId="164" fontId="7" fillId="4" borderId="25" xfId="0" applyNumberFormat="1" applyFont="1" applyFill="1" applyBorder="1" applyProtection="1">
      <protection hidden="1"/>
    </xf>
    <xf numFmtId="164" fontId="7" fillId="4" borderId="28" xfId="0" applyNumberFormat="1" applyFont="1" applyFill="1" applyBorder="1" applyProtection="1">
      <protection hidden="1"/>
    </xf>
    <xf numFmtId="164" fontId="7" fillId="4" borderId="14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164" fontId="7" fillId="0" borderId="3" xfId="16" applyNumberFormat="1" applyFont="1" applyBorder="1" applyAlignment="1" applyProtection="1">
      <alignment horizontal="right"/>
      <protection locked="0"/>
    </xf>
    <xf numFmtId="164" fontId="7" fillId="0" borderId="5" xfId="16" applyNumberFormat="1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0" xfId="37" applyFont="1" applyBorder="1" applyAlignment="1" applyProtection="1">
      <alignment horizontal="left"/>
      <protection locked="0"/>
    </xf>
    <xf numFmtId="0" fontId="7" fillId="0" borderId="0" xfId="37" applyFont="1" applyBorder="1" applyProtection="1">
      <alignment/>
      <protection locked="0"/>
    </xf>
    <xf numFmtId="0" fontId="7" fillId="0" borderId="5" xfId="37" applyFont="1" applyBorder="1" applyProtection="1">
      <alignment/>
      <protection locked="0"/>
    </xf>
    <xf numFmtId="164" fontId="7" fillId="0" borderId="8" xfId="16" applyNumberFormat="1" applyFont="1" applyBorder="1" applyAlignment="1" applyProtection="1">
      <alignment horizontal="right"/>
      <protection locked="0"/>
    </xf>
    <xf numFmtId="164" fontId="7" fillId="0" borderId="24" xfId="16" applyNumberFormat="1" applyFont="1" applyBorder="1" applyAlignment="1" applyProtection="1">
      <alignment horizontal="right"/>
      <protection locked="0"/>
    </xf>
    <xf numFmtId="164" fontId="7" fillId="0" borderId="3" xfId="22" applyNumberFormat="1" applyFont="1" applyBorder="1" applyAlignment="1" applyProtection="1">
      <alignment horizontal="right"/>
      <protection locked="0"/>
    </xf>
    <xf numFmtId="164" fontId="7" fillId="0" borderId="5" xfId="22" applyNumberFormat="1" applyFont="1" applyBorder="1" applyAlignment="1" applyProtection="1">
      <alignment horizontal="right"/>
      <protection locked="0"/>
    </xf>
    <xf numFmtId="164" fontId="7" fillId="0" borderId="10" xfId="16" applyNumberFormat="1" applyFont="1" applyBorder="1" applyAlignment="1" applyProtection="1">
      <alignment horizontal="right"/>
      <protection locked="0"/>
    </xf>
    <xf numFmtId="164" fontId="7" fillId="0" borderId="11" xfId="16" applyNumberFormat="1" applyFont="1" applyBorder="1" applyAlignment="1" applyProtection="1">
      <alignment horizontal="righ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5" xfId="37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3" xfId="16" applyNumberFormat="1" applyFont="1" applyBorder="1" applyAlignment="1" applyProtection="1">
      <alignment horizontal="right"/>
      <protection hidden="1"/>
    </xf>
    <xf numFmtId="164" fontId="7" fillId="0" borderId="5" xfId="16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165" fontId="7" fillId="0" borderId="10" xfId="16" applyNumberFormat="1" applyFont="1" applyBorder="1" applyAlignment="1" applyProtection="1">
      <alignment horizontal="right"/>
      <protection hidden="1"/>
    </xf>
    <xf numFmtId="165" fontId="7" fillId="0" borderId="11" xfId="16" applyNumberFormat="1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164" fontId="7" fillId="0" borderId="10" xfId="16" applyNumberFormat="1" applyFont="1" applyBorder="1" applyAlignment="1" applyProtection="1">
      <alignment horizontal="right"/>
      <protection hidden="1"/>
    </xf>
    <xf numFmtId="164" fontId="7" fillId="0" borderId="11" xfId="16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165" fontId="7" fillId="0" borderId="3" xfId="0" applyNumberFormat="1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4" fontId="7" fillId="0" borderId="22" xfId="16" applyNumberFormat="1" applyFont="1" applyBorder="1" applyAlignment="1" applyProtection="1">
      <alignment horizontal="right"/>
      <protection locked="0"/>
    </xf>
    <xf numFmtId="164" fontId="7" fillId="0" borderId="29" xfId="16" applyNumberFormat="1" applyFont="1" applyBorder="1" applyAlignment="1" applyProtection="1">
      <alignment horizontal="right"/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5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164" fontId="3" fillId="0" borderId="10" xfId="0" applyNumberFormat="1" applyFont="1" applyBorder="1" applyAlignment="1" applyProtection="1">
      <alignment horizontal="right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24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5" xfId="0" applyNumberFormat="1" applyFont="1" applyBorder="1" applyAlignment="1" applyProtection="1">
      <alignment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24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7" fillId="0" borderId="3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164" fontId="3" fillId="0" borderId="10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164" fontId="7" fillId="0" borderId="3" xfId="37" applyNumberFormat="1" applyFont="1" applyBorder="1" applyProtection="1">
      <alignment/>
      <protection locked="0"/>
    </xf>
    <xf numFmtId="164" fontId="7" fillId="0" borderId="5" xfId="37" applyNumberFormat="1" applyFont="1" applyBorder="1" applyProtection="1">
      <alignment/>
      <protection locked="0"/>
    </xf>
    <xf numFmtId="164" fontId="7" fillId="0" borderId="6" xfId="0" applyNumberFormat="1" applyFont="1" applyBorder="1" applyProtection="1">
      <protection locked="0"/>
    </xf>
    <xf numFmtId="164" fontId="7" fillId="0" borderId="7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3" xfId="37" applyNumberFormat="1" applyFont="1" applyBorder="1" applyAlignment="1" applyProtection="1">
      <alignment horizontal="right"/>
      <protection locked="0"/>
    </xf>
    <xf numFmtId="164" fontId="7" fillId="0" borderId="5" xfId="37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3" borderId="22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7" fillId="3" borderId="29" xfId="0" applyFont="1" applyFill="1" applyBorder="1" applyProtection="1">
      <protection hidden="1"/>
    </xf>
    <xf numFmtId="0" fontId="7" fillId="3" borderId="6" xfId="0" applyFont="1" applyFill="1" applyBorder="1" applyProtection="1">
      <protection hidden="1"/>
    </xf>
    <xf numFmtId="0" fontId="7" fillId="3" borderId="2" xfId="0" applyFont="1" applyFill="1" applyBorder="1" applyProtection="1">
      <protection hidden="1"/>
    </xf>
    <xf numFmtId="0" fontId="7" fillId="3" borderId="7" xfId="0" applyFont="1" applyFill="1" applyBorder="1" applyProtection="1">
      <protection hidden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7" fillId="3" borderId="22" xfId="0" applyFont="1" applyFill="1" applyBorder="1" applyAlignment="1" applyProtection="1">
      <alignment horizontal="left"/>
      <protection hidden="1"/>
    </xf>
    <xf numFmtId="0" fontId="7" fillId="3" borderId="4" xfId="0" applyFont="1" applyFill="1" applyBorder="1" applyAlignment="1" applyProtection="1">
      <alignment horizontal="left"/>
      <protection hidden="1"/>
    </xf>
    <xf numFmtId="0" fontId="7" fillId="3" borderId="29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164" fontId="7" fillId="0" borderId="6" xfId="22" applyNumberFormat="1" applyFont="1" applyBorder="1" applyAlignment="1" applyProtection="1">
      <alignment horizontal="right"/>
      <protection locked="0"/>
    </xf>
    <xf numFmtId="164" fontId="7" fillId="0" borderId="7" xfId="22" applyNumberFormat="1" applyFont="1" applyBorder="1" applyAlignment="1" applyProtection="1">
      <alignment horizontal="right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urrency 2" xfId="22"/>
    <cellStyle name="Currency 2 2" xfId="23"/>
    <cellStyle name="Currency 2 2 2" xfId="24"/>
    <cellStyle name="Currency 2 3" xfId="25"/>
    <cellStyle name="Currency 3" xfId="26"/>
    <cellStyle name="Currency 3 2" xfId="27"/>
    <cellStyle name="Currency 4" xfId="28"/>
    <cellStyle name="Currency 4 2" xfId="29"/>
    <cellStyle name="Currency 5" xfId="30"/>
    <cellStyle name="Currency 6" xfId="31"/>
    <cellStyle name="Currency 7" xfId="32"/>
    <cellStyle name="Header1" xfId="33"/>
    <cellStyle name="Header2" xfId="34"/>
    <cellStyle name="Normal 10" xfId="35"/>
    <cellStyle name="Normal 11" xfId="36"/>
    <cellStyle name="Normal 2" xfId="37"/>
    <cellStyle name="Normal 2 2" xfId="38"/>
    <cellStyle name="Normal 3" xfId="39"/>
    <cellStyle name="Normal 3 2" xfId="40"/>
    <cellStyle name="Normal 4" xfId="41"/>
    <cellStyle name="Normal 4 2" xfId="42"/>
    <cellStyle name="Normal 4 3" xfId="43"/>
    <cellStyle name="Normal 5" xfId="44"/>
    <cellStyle name="Normal 6" xfId="45"/>
    <cellStyle name="Normal 7" xfId="46"/>
    <cellStyle name="Normal 8" xfId="47"/>
    <cellStyle name="Normal 9" xfId="48"/>
    <cellStyle name="Percent 2" xfId="49"/>
    <cellStyle name="Percent 2 2" xfId="50"/>
    <cellStyle name="Percent 2 3" xfId="51"/>
    <cellStyle name="Percent 3" xfId="52"/>
    <cellStyle name="Percent 3 2" xfId="53"/>
    <cellStyle name="Percent 3 3" xfId="54"/>
    <cellStyle name="Percent 4" xfId="55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4.xml" /><Relationship Id="rId14" Type="http://schemas.openxmlformats.org/officeDocument/2006/relationships/customXml" Target="../customXml/item5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zoomScaleSheetLayoutView="100" zoomScalePageLayoutView="84" workbookViewId="0" topLeftCell="A28">
      <selection activeCell="A1" sqref="A1:G1"/>
    </sheetView>
  </sheetViews>
  <sheetFormatPr defaultColWidth="0" defaultRowHeight="12.75" zeroHeight="1"/>
  <cols>
    <col min="1" max="4" width="3.57421875" style="33" customWidth="1"/>
    <col min="5" max="5" width="41.140625" style="33" customWidth="1"/>
    <col min="6" max="6" width="6.00390625" style="33" customWidth="1"/>
    <col min="7" max="7" width="19.140625" style="33" customWidth="1"/>
    <col min="8" max="10" width="12.57421875" style="0" hidden="1" customWidth="1"/>
  </cols>
  <sheetData>
    <row r="1" spans="1:7" ht="63" customHeight="1">
      <c r="A1" s="173" t="s">
        <v>107</v>
      </c>
      <c r="B1" s="173"/>
      <c r="C1" s="173"/>
      <c r="D1" s="173"/>
      <c r="E1" s="173"/>
      <c r="F1" s="173"/>
      <c r="G1" s="173"/>
    </row>
    <row r="2" spans="1:7" ht="20.1" customHeight="1">
      <c r="A2" s="187" t="s">
        <v>8</v>
      </c>
      <c r="B2" s="187"/>
      <c r="C2" s="187"/>
      <c r="D2" s="184" t="s">
        <v>138</v>
      </c>
      <c r="E2" s="184"/>
      <c r="F2" s="32" t="s">
        <v>9</v>
      </c>
      <c r="G2" s="26">
        <v>42086</v>
      </c>
    </row>
    <row r="3" spans="1:7" ht="15" customHeight="1">
      <c r="A3" s="41"/>
      <c r="B3" s="41"/>
      <c r="C3" s="41"/>
      <c r="D3" s="183"/>
      <c r="E3" s="183"/>
      <c r="F3" s="190"/>
      <c r="G3" s="190"/>
    </row>
    <row r="4" spans="1:7" ht="12.75">
      <c r="A4" s="42"/>
      <c r="B4" s="42"/>
      <c r="C4" s="42"/>
      <c r="D4" s="42"/>
      <c r="E4" s="42"/>
      <c r="F4" s="191"/>
      <c r="G4" s="191"/>
    </row>
    <row r="5" spans="1:7" s="3" customFormat="1" ht="15" customHeight="1">
      <c r="A5" s="174" t="s">
        <v>56</v>
      </c>
      <c r="B5" s="175"/>
      <c r="C5" s="175"/>
      <c r="D5" s="175"/>
      <c r="E5" s="176"/>
      <c r="F5" s="167" t="s">
        <v>62</v>
      </c>
      <c r="G5" s="168"/>
    </row>
    <row r="6" spans="1:7" s="3" customFormat="1" ht="15" customHeight="1">
      <c r="A6" s="177"/>
      <c r="B6" s="178"/>
      <c r="C6" s="178"/>
      <c r="D6" s="178"/>
      <c r="E6" s="179"/>
      <c r="F6" s="169"/>
      <c r="G6" s="170"/>
    </row>
    <row r="7" spans="1:10" s="1" customFormat="1" ht="22.5" customHeight="1">
      <c r="A7" s="180"/>
      <c r="B7" s="181"/>
      <c r="C7" s="181"/>
      <c r="D7" s="181"/>
      <c r="E7" s="182"/>
      <c r="F7" s="171"/>
      <c r="G7" s="172"/>
      <c r="H7" s="2"/>
      <c r="I7" s="2"/>
      <c r="J7" s="2"/>
    </row>
    <row r="8" spans="1:7" ht="15" customHeight="1">
      <c r="A8" s="162" t="s">
        <v>20</v>
      </c>
      <c r="B8" s="185"/>
      <c r="C8" s="185"/>
      <c r="D8" s="185"/>
      <c r="E8" s="186"/>
      <c r="F8" s="188"/>
      <c r="G8" s="189"/>
    </row>
    <row r="9" spans="1:7" ht="15" customHeight="1">
      <c r="A9" s="34">
        <v>1</v>
      </c>
      <c r="B9" s="139" t="s">
        <v>143</v>
      </c>
      <c r="C9" s="140"/>
      <c r="D9" s="140"/>
      <c r="E9" s="141"/>
      <c r="F9" s="152">
        <v>283541</v>
      </c>
      <c r="G9" s="153"/>
    </row>
    <row r="10" spans="1:7" ht="15" customHeight="1">
      <c r="A10" s="34">
        <v>2</v>
      </c>
      <c r="B10" s="139"/>
      <c r="C10" s="140"/>
      <c r="D10" s="140"/>
      <c r="E10" s="141"/>
      <c r="F10" s="152"/>
      <c r="G10" s="153"/>
    </row>
    <row r="11" spans="1:7" ht="15" customHeight="1">
      <c r="A11" s="34">
        <v>3</v>
      </c>
      <c r="B11" s="139"/>
      <c r="C11" s="140"/>
      <c r="D11" s="140"/>
      <c r="E11" s="141"/>
      <c r="F11" s="152"/>
      <c r="G11" s="153"/>
    </row>
    <row r="12" spans="1:7" ht="15" customHeight="1">
      <c r="A12" s="34">
        <v>4</v>
      </c>
      <c r="B12" s="147"/>
      <c r="C12" s="148"/>
      <c r="D12" s="148"/>
      <c r="E12" s="149"/>
      <c r="F12" s="152"/>
      <c r="G12" s="153"/>
    </row>
    <row r="13" spans="1:7" ht="15" customHeight="1">
      <c r="A13" s="34">
        <v>5</v>
      </c>
      <c r="B13" s="147"/>
      <c r="C13" s="148"/>
      <c r="D13" s="148"/>
      <c r="E13" s="149"/>
      <c r="F13" s="152"/>
      <c r="G13" s="153"/>
    </row>
    <row r="14" spans="1:7" ht="15" customHeight="1">
      <c r="A14" s="34">
        <v>6</v>
      </c>
      <c r="B14" s="139"/>
      <c r="C14" s="140"/>
      <c r="D14" s="140"/>
      <c r="E14" s="141"/>
      <c r="F14" s="142"/>
      <c r="G14" s="143"/>
    </row>
    <row r="15" spans="1:7" ht="15" customHeight="1">
      <c r="A15" s="34">
        <v>7</v>
      </c>
      <c r="B15" s="139"/>
      <c r="C15" s="140"/>
      <c r="D15" s="140"/>
      <c r="E15" s="141"/>
      <c r="F15" s="142"/>
      <c r="G15" s="143"/>
    </row>
    <row r="16" spans="1:7" ht="15" customHeight="1">
      <c r="A16" s="34">
        <v>8</v>
      </c>
      <c r="B16" s="139"/>
      <c r="C16" s="140"/>
      <c r="D16" s="140"/>
      <c r="E16" s="141"/>
      <c r="F16" s="142"/>
      <c r="G16" s="143"/>
    </row>
    <row r="17" spans="1:7" ht="15" customHeight="1">
      <c r="A17" s="34">
        <v>9</v>
      </c>
      <c r="B17" s="139"/>
      <c r="C17" s="140"/>
      <c r="D17" s="140"/>
      <c r="E17" s="141"/>
      <c r="F17" s="142"/>
      <c r="G17" s="143"/>
    </row>
    <row r="18" spans="1:7" ht="15" customHeight="1">
      <c r="A18" s="34">
        <v>10</v>
      </c>
      <c r="B18" s="139"/>
      <c r="C18" s="140"/>
      <c r="D18" s="140"/>
      <c r="E18" s="141"/>
      <c r="F18" s="142"/>
      <c r="G18" s="143"/>
    </row>
    <row r="19" spans="1:7" ht="15" customHeight="1">
      <c r="A19" s="34">
        <v>11</v>
      </c>
      <c r="B19" s="139"/>
      <c r="C19" s="140"/>
      <c r="D19" s="140"/>
      <c r="E19" s="141"/>
      <c r="F19" s="142"/>
      <c r="G19" s="143"/>
    </row>
    <row r="20" spans="1:7" ht="15" customHeight="1">
      <c r="A20" s="34">
        <v>12</v>
      </c>
      <c r="B20" s="139"/>
      <c r="C20" s="140"/>
      <c r="D20" s="140"/>
      <c r="E20" s="141"/>
      <c r="F20" s="142"/>
      <c r="G20" s="143"/>
    </row>
    <row r="21" spans="1:7" ht="15" customHeight="1">
      <c r="A21" s="34">
        <v>13</v>
      </c>
      <c r="B21" s="139"/>
      <c r="C21" s="140"/>
      <c r="D21" s="140"/>
      <c r="E21" s="141"/>
      <c r="F21" s="142"/>
      <c r="G21" s="143"/>
    </row>
    <row r="22" spans="1:7" ht="15" customHeight="1">
      <c r="A22" s="34">
        <v>14</v>
      </c>
      <c r="B22" s="139"/>
      <c r="C22" s="140"/>
      <c r="D22" s="140"/>
      <c r="E22" s="141"/>
      <c r="F22" s="142"/>
      <c r="G22" s="143"/>
    </row>
    <row r="23" spans="1:7" ht="15" customHeight="1">
      <c r="A23" s="34">
        <v>15</v>
      </c>
      <c r="B23" s="139"/>
      <c r="C23" s="140"/>
      <c r="D23" s="140"/>
      <c r="E23" s="141"/>
      <c r="F23" s="142"/>
      <c r="G23" s="143"/>
    </row>
    <row r="24" spans="1:7" ht="15" customHeight="1">
      <c r="A24" s="34">
        <v>16</v>
      </c>
      <c r="B24" s="139"/>
      <c r="C24" s="140"/>
      <c r="D24" s="140"/>
      <c r="E24" s="141"/>
      <c r="F24" s="142"/>
      <c r="G24" s="143"/>
    </row>
    <row r="25" spans="1:7" ht="15" customHeight="1">
      <c r="A25" s="34">
        <v>17</v>
      </c>
      <c r="B25" s="139"/>
      <c r="C25" s="140"/>
      <c r="D25" s="140"/>
      <c r="E25" s="141"/>
      <c r="F25" s="142"/>
      <c r="G25" s="143"/>
    </row>
    <row r="26" spans="1:7" ht="15" customHeight="1">
      <c r="A26" s="34">
        <v>18</v>
      </c>
      <c r="B26" s="139"/>
      <c r="C26" s="140"/>
      <c r="D26" s="140"/>
      <c r="E26" s="141"/>
      <c r="F26" s="142"/>
      <c r="G26" s="143"/>
    </row>
    <row r="27" spans="1:7" ht="15" customHeight="1">
      <c r="A27" s="34">
        <v>19</v>
      </c>
      <c r="B27" s="139"/>
      <c r="C27" s="140"/>
      <c r="D27" s="140"/>
      <c r="E27" s="141"/>
      <c r="F27" s="142"/>
      <c r="G27" s="143"/>
    </row>
    <row r="28" spans="1:7" ht="15" customHeight="1">
      <c r="A28" s="34">
        <v>20</v>
      </c>
      <c r="B28" s="192"/>
      <c r="C28" s="140"/>
      <c r="D28" s="140"/>
      <c r="E28" s="141"/>
      <c r="F28" s="142"/>
      <c r="G28" s="143"/>
    </row>
    <row r="29" spans="1:7" ht="15" customHeight="1">
      <c r="A29" s="34">
        <v>21</v>
      </c>
      <c r="B29" s="139"/>
      <c r="C29" s="140"/>
      <c r="D29" s="140"/>
      <c r="E29" s="141"/>
      <c r="F29" s="142"/>
      <c r="G29" s="143"/>
    </row>
    <row r="30" spans="1:7" ht="15" customHeight="1">
      <c r="A30" s="34">
        <v>22</v>
      </c>
      <c r="B30" s="139"/>
      <c r="C30" s="140"/>
      <c r="D30" s="140"/>
      <c r="E30" s="141"/>
      <c r="F30" s="142"/>
      <c r="G30" s="143"/>
    </row>
    <row r="31" spans="1:7" ht="15" customHeight="1">
      <c r="A31" s="34">
        <v>23</v>
      </c>
      <c r="B31" s="139"/>
      <c r="C31" s="140"/>
      <c r="D31" s="140"/>
      <c r="E31" s="141"/>
      <c r="F31" s="142"/>
      <c r="G31" s="143"/>
    </row>
    <row r="32" spans="1:7" ht="15" customHeight="1">
      <c r="A32" s="34">
        <v>24</v>
      </c>
      <c r="B32" s="139"/>
      <c r="C32" s="140"/>
      <c r="D32" s="140"/>
      <c r="E32" s="141"/>
      <c r="F32" s="142"/>
      <c r="G32" s="143"/>
    </row>
    <row r="33" spans="1:7" s="5" customFormat="1" ht="15" customHeight="1">
      <c r="A33" s="34">
        <v>25</v>
      </c>
      <c r="B33" s="139"/>
      <c r="C33" s="140"/>
      <c r="D33" s="140"/>
      <c r="E33" s="141"/>
      <c r="F33" s="142"/>
      <c r="G33" s="143"/>
    </row>
    <row r="34" spans="1:7" s="5" customFormat="1" ht="15" customHeight="1">
      <c r="A34" s="43"/>
      <c r="B34" s="145" t="s">
        <v>67</v>
      </c>
      <c r="C34" s="145"/>
      <c r="D34" s="145"/>
      <c r="E34" s="146"/>
      <c r="F34" s="156">
        <f>SUM(F9:G33)</f>
        <v>283541</v>
      </c>
      <c r="G34" s="157"/>
    </row>
    <row r="35" spans="1:7" s="5" customFormat="1" ht="15" customHeight="1">
      <c r="A35" s="158" t="s">
        <v>55</v>
      </c>
      <c r="B35" s="159"/>
      <c r="C35" s="159"/>
      <c r="D35" s="159"/>
      <c r="E35" s="160"/>
      <c r="F35" s="165"/>
      <c r="G35" s="166"/>
    </row>
    <row r="36" spans="1:7" s="5" customFormat="1" ht="15" customHeight="1">
      <c r="A36" s="34">
        <v>1</v>
      </c>
      <c r="B36" s="139" t="s">
        <v>148</v>
      </c>
      <c r="C36" s="139"/>
      <c r="D36" s="139"/>
      <c r="E36" s="144"/>
      <c r="F36" s="152">
        <v>133562</v>
      </c>
      <c r="G36" s="153"/>
    </row>
    <row r="37" spans="1:7" s="5" customFormat="1" ht="15" customHeight="1">
      <c r="A37" s="34">
        <v>2</v>
      </c>
      <c r="B37" s="139" t="s">
        <v>149</v>
      </c>
      <c r="C37" s="139"/>
      <c r="D37" s="139"/>
      <c r="E37" s="144"/>
      <c r="F37" s="152">
        <v>41545</v>
      </c>
      <c r="G37" s="153"/>
    </row>
    <row r="38" spans="1:7" s="5" customFormat="1" ht="15" customHeight="1">
      <c r="A38" s="34">
        <v>3</v>
      </c>
      <c r="B38" s="139" t="s">
        <v>150</v>
      </c>
      <c r="C38" s="139"/>
      <c r="D38" s="139"/>
      <c r="E38" s="144"/>
      <c r="F38" s="152">
        <v>656730</v>
      </c>
      <c r="G38" s="153"/>
    </row>
    <row r="39" spans="1:7" s="5" customFormat="1" ht="15" customHeight="1">
      <c r="A39" s="34">
        <v>4</v>
      </c>
      <c r="B39" s="147" t="s">
        <v>151</v>
      </c>
      <c r="C39" s="147"/>
      <c r="D39" s="147"/>
      <c r="E39" s="161"/>
      <c r="F39" s="152">
        <v>9781</v>
      </c>
      <c r="G39" s="153"/>
    </row>
    <row r="40" spans="1:7" s="5" customFormat="1" ht="15" customHeight="1">
      <c r="A40" s="34">
        <v>5</v>
      </c>
      <c r="B40" s="139" t="s">
        <v>152</v>
      </c>
      <c r="C40" s="139"/>
      <c r="D40" s="139"/>
      <c r="E40" s="144"/>
      <c r="F40" s="142">
        <v>359142</v>
      </c>
      <c r="G40" s="143"/>
    </row>
    <row r="41" spans="1:7" s="5" customFormat="1" ht="15" customHeight="1">
      <c r="A41" s="34">
        <v>6</v>
      </c>
      <c r="B41" s="139"/>
      <c r="C41" s="139"/>
      <c r="D41" s="139"/>
      <c r="E41" s="144"/>
      <c r="F41" s="142"/>
      <c r="G41" s="143"/>
    </row>
    <row r="42" spans="1:7" s="5" customFormat="1" ht="15" customHeight="1">
      <c r="A42" s="34">
        <v>7</v>
      </c>
      <c r="B42" s="139"/>
      <c r="C42" s="139"/>
      <c r="D42" s="139"/>
      <c r="E42" s="144"/>
      <c r="F42" s="28"/>
      <c r="G42" s="28"/>
    </row>
    <row r="43" spans="1:7" s="5" customFormat="1" ht="15" customHeight="1">
      <c r="A43" s="34">
        <v>8</v>
      </c>
      <c r="B43" s="139"/>
      <c r="C43" s="139"/>
      <c r="D43" s="139"/>
      <c r="E43" s="144"/>
      <c r="F43" s="142"/>
      <c r="G43" s="143"/>
    </row>
    <row r="44" spans="1:7" s="5" customFormat="1" ht="15" customHeight="1">
      <c r="A44" s="44"/>
      <c r="B44" s="37" t="s">
        <v>66</v>
      </c>
      <c r="C44" s="37"/>
      <c r="D44" s="37"/>
      <c r="E44" s="38"/>
      <c r="F44" s="156">
        <f>SUM(F36:G43)</f>
        <v>1200760</v>
      </c>
      <c r="G44" s="157"/>
    </row>
    <row r="45" spans="1:7" s="5" customFormat="1" ht="15" customHeight="1">
      <c r="A45" s="162" t="s">
        <v>68</v>
      </c>
      <c r="B45" s="163"/>
      <c r="C45" s="163"/>
      <c r="D45" s="163"/>
      <c r="E45" s="164"/>
      <c r="F45" s="154">
        <f>F34+F44</f>
        <v>1484301</v>
      </c>
      <c r="G45" s="155"/>
    </row>
    <row r="46" spans="1:7" s="5" customFormat="1" ht="15" customHeight="1">
      <c r="A46" s="158" t="s">
        <v>54</v>
      </c>
      <c r="B46" s="159"/>
      <c r="C46" s="159"/>
      <c r="D46" s="159"/>
      <c r="E46" s="160"/>
      <c r="F46" s="142"/>
      <c r="G46" s="143"/>
    </row>
    <row r="47" spans="1:7" s="5" customFormat="1" ht="15" customHeight="1">
      <c r="A47" s="158" t="s">
        <v>21</v>
      </c>
      <c r="B47" s="159"/>
      <c r="C47" s="159"/>
      <c r="D47" s="159"/>
      <c r="E47" s="160"/>
      <c r="F47" s="152">
        <f>283603+530</f>
        <v>284133</v>
      </c>
      <c r="G47" s="153"/>
    </row>
    <row r="48" spans="1:7" s="5" customFormat="1" ht="15" customHeight="1" thickBot="1">
      <c r="A48" s="158" t="s">
        <v>41</v>
      </c>
      <c r="B48" s="159"/>
      <c r="C48" s="159"/>
      <c r="D48" s="159"/>
      <c r="E48" s="160"/>
      <c r="F48" s="142"/>
      <c r="G48" s="143"/>
    </row>
    <row r="49" spans="1:7" ht="15" customHeight="1" thickBot="1">
      <c r="A49" s="39" t="s">
        <v>24</v>
      </c>
      <c r="B49" s="40"/>
      <c r="C49" s="40"/>
      <c r="D49" s="40"/>
      <c r="E49" s="40"/>
      <c r="F49" s="150">
        <f>SUM(F45:G48)</f>
        <v>1768434</v>
      </c>
      <c r="G49" s="151"/>
    </row>
  </sheetData>
  <sheetProtection sheet="1" selectLockedCells="1"/>
  <mergeCells count="89">
    <mergeCell ref="F11:G11"/>
    <mergeCell ref="F12:G12"/>
    <mergeCell ref="F10:G10"/>
    <mergeCell ref="F13:G13"/>
    <mergeCell ref="F16:G16"/>
    <mergeCell ref="F14:G14"/>
    <mergeCell ref="F15:G15"/>
    <mergeCell ref="F22:G22"/>
    <mergeCell ref="F28:G28"/>
    <mergeCell ref="F29:G29"/>
    <mergeCell ref="B27:E27"/>
    <mergeCell ref="B17:E17"/>
    <mergeCell ref="B18:E18"/>
    <mergeCell ref="B19:E19"/>
    <mergeCell ref="B20:E20"/>
    <mergeCell ref="F17:G17"/>
    <mergeCell ref="F18:G18"/>
    <mergeCell ref="A1:G1"/>
    <mergeCell ref="A5:E7"/>
    <mergeCell ref="D3:E3"/>
    <mergeCell ref="D2:E2"/>
    <mergeCell ref="A8:E8"/>
    <mergeCell ref="A2:C2"/>
    <mergeCell ref="F8:G8"/>
    <mergeCell ref="F3:G3"/>
    <mergeCell ref="F4:G4"/>
    <mergeCell ref="B30:E30"/>
    <mergeCell ref="F5:G7"/>
    <mergeCell ref="B9:E9"/>
    <mergeCell ref="F37:G37"/>
    <mergeCell ref="F36:G36"/>
    <mergeCell ref="F19:G19"/>
    <mergeCell ref="F20:G20"/>
    <mergeCell ref="F21:G21"/>
    <mergeCell ref="F23:G23"/>
    <mergeCell ref="F25:G25"/>
    <mergeCell ref="F24:G24"/>
    <mergeCell ref="F9:G9"/>
    <mergeCell ref="B28:E28"/>
    <mergeCell ref="F26:G26"/>
    <mergeCell ref="F27:G27"/>
    <mergeCell ref="B29:E29"/>
    <mergeCell ref="A35:E35"/>
    <mergeCell ref="F31:G31"/>
    <mergeCell ref="F32:G32"/>
    <mergeCell ref="B33:E33"/>
    <mergeCell ref="B32:E32"/>
    <mergeCell ref="A48:E48"/>
    <mergeCell ref="B39:E39"/>
    <mergeCell ref="A45:E45"/>
    <mergeCell ref="B41:E41"/>
    <mergeCell ref="B42:E42"/>
    <mergeCell ref="B40:E40"/>
    <mergeCell ref="B43:E43"/>
    <mergeCell ref="A46:E46"/>
    <mergeCell ref="A47:E47"/>
    <mergeCell ref="F49:G49"/>
    <mergeCell ref="F38:G38"/>
    <mergeCell ref="F39:G39"/>
    <mergeCell ref="F47:G47"/>
    <mergeCell ref="F43:G43"/>
    <mergeCell ref="F45:G45"/>
    <mergeCell ref="F48:G48"/>
    <mergeCell ref="F44:G44"/>
    <mergeCell ref="F46:G46"/>
    <mergeCell ref="F40:G40"/>
    <mergeCell ref="B26:E26"/>
    <mergeCell ref="F41:G41"/>
    <mergeCell ref="B11:E11"/>
    <mergeCell ref="B10:E10"/>
    <mergeCell ref="B36:E36"/>
    <mergeCell ref="B37:E37"/>
    <mergeCell ref="B38:E38"/>
    <mergeCell ref="B34:E34"/>
    <mergeCell ref="B12:E12"/>
    <mergeCell ref="B13:E13"/>
    <mergeCell ref="B14:E14"/>
    <mergeCell ref="B31:E31"/>
    <mergeCell ref="F30:G30"/>
    <mergeCell ref="F34:G34"/>
    <mergeCell ref="F33:G33"/>
    <mergeCell ref="F35:G35"/>
    <mergeCell ref="B21:E21"/>
    <mergeCell ref="B23:E23"/>
    <mergeCell ref="B16:E16"/>
    <mergeCell ref="B15:E15"/>
    <mergeCell ref="B25:E25"/>
    <mergeCell ref="B22:E22"/>
    <mergeCell ref="B24:E24"/>
  </mergeCells>
  <printOptions horizontalCentered="1"/>
  <pageMargins left="0.5" right="0.5" top="1.07" bottom="0.75" header="0.5" footer="0.5"/>
  <pageSetup fitToHeight="1" fitToWidth="1" horizontalDpi="600" verticalDpi="600" orientation="portrait" scale="89" r:id="rId1"/>
  <headerFooter alignWithMargins="0">
    <oddHeader>&amp;R&amp;"Arial,Bold"&amp;12Enclosure 3</oddHeader>
    <oddFooter>&amp;LUpdated: 09/05/2013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zoomScale="85" zoomScaleNormal="85" zoomScaleSheetLayoutView="100" workbookViewId="0" topLeftCell="A13">
      <selection activeCell="A1" sqref="A1:G1"/>
    </sheetView>
  </sheetViews>
  <sheetFormatPr defaultColWidth="0" defaultRowHeight="12.75" zeroHeight="1"/>
  <cols>
    <col min="1" max="4" width="3.57421875" style="33" customWidth="1"/>
    <col min="5" max="5" width="42.28125" style="33" customWidth="1"/>
    <col min="6" max="6" width="10.8515625" style="33" customWidth="1"/>
    <col min="7" max="7" width="18.7109375" style="33" customWidth="1"/>
    <col min="8" max="10" width="12.57421875" style="0" hidden="1" customWidth="1"/>
  </cols>
  <sheetData>
    <row r="1" spans="1:7" ht="71.25" customHeight="1">
      <c r="A1" s="173" t="s">
        <v>108</v>
      </c>
      <c r="B1" s="173"/>
      <c r="C1" s="173"/>
      <c r="D1" s="173"/>
      <c r="E1" s="173"/>
      <c r="F1" s="173"/>
      <c r="G1" s="173"/>
    </row>
    <row r="2" spans="1:7" ht="20.1" customHeight="1">
      <c r="A2" s="187" t="s">
        <v>8</v>
      </c>
      <c r="B2" s="187"/>
      <c r="C2" s="187"/>
      <c r="D2" s="195" t="str">
        <f>CSS!D2</f>
        <v>Tuolumne</v>
      </c>
      <c r="E2" s="195"/>
      <c r="F2" s="31" t="s">
        <v>9</v>
      </c>
      <c r="G2" s="45">
        <f>CSS!G2</f>
        <v>42086</v>
      </c>
    </row>
    <row r="3" spans="1:7" ht="15" customHeight="1">
      <c r="A3" s="41"/>
      <c r="B3" s="41"/>
      <c r="C3" s="41"/>
      <c r="D3" s="183"/>
      <c r="E3" s="183"/>
      <c r="F3" s="47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7" s="3" customFormat="1" ht="18.75" customHeight="1">
      <c r="A5" s="174" t="s">
        <v>57</v>
      </c>
      <c r="B5" s="175"/>
      <c r="C5" s="175"/>
      <c r="D5" s="175"/>
      <c r="E5" s="176"/>
      <c r="F5" s="174" t="s">
        <v>0</v>
      </c>
      <c r="G5" s="176"/>
    </row>
    <row r="6" spans="1:10" s="1" customFormat="1" ht="43.5" customHeight="1">
      <c r="A6" s="180"/>
      <c r="B6" s="181"/>
      <c r="C6" s="181"/>
      <c r="D6" s="181"/>
      <c r="E6" s="182"/>
      <c r="F6" s="171" t="s">
        <v>62</v>
      </c>
      <c r="G6" s="172"/>
      <c r="H6" s="2"/>
      <c r="I6" s="2"/>
      <c r="J6" s="2"/>
    </row>
    <row r="7" spans="1:7" ht="18" customHeight="1">
      <c r="A7" s="162" t="s">
        <v>133</v>
      </c>
      <c r="B7" s="185"/>
      <c r="C7" s="185"/>
      <c r="D7" s="185"/>
      <c r="E7" s="186"/>
      <c r="F7" s="198"/>
      <c r="G7" s="199"/>
    </row>
    <row r="8" spans="1:7" ht="15" customHeight="1">
      <c r="A8" s="34">
        <v>1</v>
      </c>
      <c r="B8" s="139" t="s">
        <v>155</v>
      </c>
      <c r="C8" s="140"/>
      <c r="D8" s="140"/>
      <c r="E8" s="141"/>
      <c r="F8" s="152">
        <v>50000</v>
      </c>
      <c r="G8" s="153"/>
    </row>
    <row r="9" spans="1:7" ht="15" customHeight="1">
      <c r="A9" s="34">
        <v>2</v>
      </c>
      <c r="B9" s="139" t="s">
        <v>145</v>
      </c>
      <c r="C9" s="140"/>
      <c r="D9" s="140"/>
      <c r="E9" s="141"/>
      <c r="F9" s="152">
        <v>36000</v>
      </c>
      <c r="G9" s="153"/>
    </row>
    <row r="10" spans="1:7" ht="15" customHeight="1">
      <c r="A10" s="34">
        <v>3</v>
      </c>
      <c r="B10" s="139" t="s">
        <v>154</v>
      </c>
      <c r="C10" s="140"/>
      <c r="D10" s="140"/>
      <c r="E10" s="141"/>
      <c r="F10" s="152">
        <v>20000</v>
      </c>
      <c r="G10" s="153"/>
    </row>
    <row r="11" spans="1:7" ht="15" customHeight="1">
      <c r="A11" s="34">
        <v>4</v>
      </c>
      <c r="B11" s="147" t="s">
        <v>156</v>
      </c>
      <c r="C11" s="148"/>
      <c r="D11" s="148"/>
      <c r="E11" s="149"/>
      <c r="F11" s="152">
        <v>30000</v>
      </c>
      <c r="G11" s="153"/>
    </row>
    <row r="12" spans="1:7" ht="15" customHeight="1">
      <c r="A12" s="34">
        <v>5</v>
      </c>
      <c r="B12" s="147" t="s">
        <v>157</v>
      </c>
      <c r="C12" s="148"/>
      <c r="D12" s="148"/>
      <c r="E12" s="149"/>
      <c r="F12" s="152">
        <f>170212-136000</f>
        <v>34212</v>
      </c>
      <c r="G12" s="153"/>
    </row>
    <row r="13" spans="1:7" ht="15" customHeight="1">
      <c r="A13" s="34">
        <v>6</v>
      </c>
      <c r="B13" s="147"/>
      <c r="C13" s="148"/>
      <c r="D13" s="148"/>
      <c r="E13" s="149"/>
      <c r="F13" s="152"/>
      <c r="G13" s="153"/>
    </row>
    <row r="14" spans="1:7" ht="15" customHeight="1">
      <c r="A14" s="34">
        <v>7</v>
      </c>
      <c r="B14" s="147"/>
      <c r="C14" s="148"/>
      <c r="D14" s="148"/>
      <c r="E14" s="149"/>
      <c r="F14" s="152"/>
      <c r="G14" s="153"/>
    </row>
    <row r="15" spans="1:7" ht="15" customHeight="1">
      <c r="A15" s="34">
        <v>8</v>
      </c>
      <c r="B15" s="147"/>
      <c r="C15" s="148"/>
      <c r="D15" s="148"/>
      <c r="E15" s="149"/>
      <c r="F15" s="152"/>
      <c r="G15" s="153"/>
    </row>
    <row r="16" spans="1:7" ht="15" customHeight="1">
      <c r="A16" s="34">
        <v>9</v>
      </c>
      <c r="B16" s="139"/>
      <c r="C16" s="140"/>
      <c r="D16" s="140"/>
      <c r="E16" s="141"/>
      <c r="F16" s="142"/>
      <c r="G16" s="143"/>
    </row>
    <row r="17" spans="1:7" ht="15" customHeight="1">
      <c r="A17" s="34">
        <v>10</v>
      </c>
      <c r="B17" s="139"/>
      <c r="C17" s="140"/>
      <c r="D17" s="140"/>
      <c r="E17" s="141"/>
      <c r="F17" s="142"/>
      <c r="G17" s="143"/>
    </row>
    <row r="18" spans="1:7" ht="15" customHeight="1">
      <c r="A18" s="34">
        <v>11</v>
      </c>
      <c r="B18" s="139"/>
      <c r="C18" s="140"/>
      <c r="D18" s="140"/>
      <c r="E18" s="141"/>
      <c r="F18" s="142"/>
      <c r="G18" s="143"/>
    </row>
    <row r="19" spans="1:7" ht="15" customHeight="1">
      <c r="A19" s="34">
        <v>12</v>
      </c>
      <c r="B19" s="139"/>
      <c r="C19" s="140"/>
      <c r="D19" s="140"/>
      <c r="E19" s="141"/>
      <c r="F19" s="142"/>
      <c r="G19" s="143"/>
    </row>
    <row r="20" spans="1:7" ht="15" customHeight="1">
      <c r="A20" s="34">
        <v>13</v>
      </c>
      <c r="B20" s="139"/>
      <c r="C20" s="140"/>
      <c r="D20" s="140"/>
      <c r="E20" s="141"/>
      <c r="F20" s="142"/>
      <c r="G20" s="143"/>
    </row>
    <row r="21" spans="1:7" ht="15" customHeight="1">
      <c r="A21" s="34">
        <v>14</v>
      </c>
      <c r="B21" s="139"/>
      <c r="C21" s="140"/>
      <c r="D21" s="140"/>
      <c r="E21" s="141"/>
      <c r="F21" s="142"/>
      <c r="G21" s="143"/>
    </row>
    <row r="22" spans="1:7" ht="15" customHeight="1">
      <c r="A22" s="44"/>
      <c r="B22" s="37" t="s">
        <v>135</v>
      </c>
      <c r="C22" s="37"/>
      <c r="D22" s="37"/>
      <c r="E22" s="38"/>
      <c r="F22" s="156">
        <f>SUM(F7:G21)</f>
        <v>170212</v>
      </c>
      <c r="G22" s="157"/>
    </row>
    <row r="23" spans="1:7" ht="15" customHeight="1">
      <c r="A23" s="46" t="s">
        <v>134</v>
      </c>
      <c r="B23" s="46"/>
      <c r="C23" s="46"/>
      <c r="D23" s="46"/>
      <c r="E23" s="46"/>
      <c r="F23" s="196"/>
      <c r="G23" s="197"/>
    </row>
    <row r="24" spans="1:7" ht="15" customHeight="1">
      <c r="A24" s="34">
        <v>15</v>
      </c>
      <c r="B24" s="139" t="s">
        <v>146</v>
      </c>
      <c r="C24" s="140"/>
      <c r="D24" s="140"/>
      <c r="E24" s="140"/>
      <c r="F24" s="142">
        <f>20000+3659+98754</f>
        <v>122413</v>
      </c>
      <c r="G24" s="143"/>
    </row>
    <row r="25" spans="1:7" ht="15" customHeight="1">
      <c r="A25" s="34">
        <v>16</v>
      </c>
      <c r="B25" s="139"/>
      <c r="C25" s="140"/>
      <c r="D25" s="140"/>
      <c r="E25" s="140"/>
      <c r="F25" s="142"/>
      <c r="G25" s="143"/>
    </row>
    <row r="26" spans="1:8" ht="15" customHeight="1">
      <c r="A26" s="34">
        <v>17</v>
      </c>
      <c r="B26" s="139"/>
      <c r="C26" s="140"/>
      <c r="D26" s="140"/>
      <c r="E26" s="140"/>
      <c r="F26" s="200"/>
      <c r="G26" s="201"/>
      <c r="H26" s="4"/>
    </row>
    <row r="27" spans="1:7" ht="15" customHeight="1">
      <c r="A27" s="34">
        <v>18</v>
      </c>
      <c r="B27" s="139"/>
      <c r="C27" s="140"/>
      <c r="D27" s="140"/>
      <c r="E27" s="140"/>
      <c r="F27" s="142"/>
      <c r="G27" s="143"/>
    </row>
    <row r="28" spans="1:7" ht="15" customHeight="1">
      <c r="A28" s="34">
        <v>19</v>
      </c>
      <c r="B28" s="139"/>
      <c r="C28" s="140"/>
      <c r="D28" s="140"/>
      <c r="E28" s="140"/>
      <c r="F28" s="142"/>
      <c r="G28" s="143"/>
    </row>
    <row r="29" spans="1:7" ht="15" customHeight="1">
      <c r="A29" s="34">
        <v>20</v>
      </c>
      <c r="B29" s="139"/>
      <c r="C29" s="140"/>
      <c r="D29" s="140"/>
      <c r="E29" s="140"/>
      <c r="F29" s="142"/>
      <c r="G29" s="143"/>
    </row>
    <row r="30" spans="1:7" ht="15" customHeight="1">
      <c r="A30" s="34">
        <v>21</v>
      </c>
      <c r="B30" s="139"/>
      <c r="C30" s="140"/>
      <c r="D30" s="140"/>
      <c r="E30" s="140"/>
      <c r="F30" s="142"/>
      <c r="G30" s="143"/>
    </row>
    <row r="31" spans="1:7" ht="15" customHeight="1">
      <c r="A31" s="34">
        <v>22</v>
      </c>
      <c r="B31" s="139"/>
      <c r="C31" s="140"/>
      <c r="D31" s="140"/>
      <c r="E31" s="140"/>
      <c r="F31" s="142"/>
      <c r="G31" s="143"/>
    </row>
    <row r="32" spans="1:7" s="5" customFormat="1" ht="15" customHeight="1">
      <c r="A32" s="34">
        <v>23</v>
      </c>
      <c r="B32" s="139"/>
      <c r="C32" s="140"/>
      <c r="D32" s="140"/>
      <c r="E32" s="140"/>
      <c r="F32" s="202"/>
      <c r="G32" s="203"/>
    </row>
    <row r="33" spans="1:7" ht="15" customHeight="1">
      <c r="A33" s="44"/>
      <c r="B33" s="37" t="s">
        <v>136</v>
      </c>
      <c r="C33" s="37"/>
      <c r="D33" s="37"/>
      <c r="E33" s="38"/>
      <c r="F33" s="156">
        <f>SUM(F24:G32)</f>
        <v>122413</v>
      </c>
      <c r="G33" s="157"/>
    </row>
    <row r="34" spans="1:7" s="5" customFormat="1" ht="15" customHeight="1">
      <c r="A34" s="158" t="s">
        <v>69</v>
      </c>
      <c r="B34" s="159"/>
      <c r="C34" s="159"/>
      <c r="D34" s="159"/>
      <c r="E34" s="160"/>
      <c r="F34" s="142">
        <f>F22+F33</f>
        <v>292625</v>
      </c>
      <c r="G34" s="143"/>
    </row>
    <row r="35" spans="1:7" s="5" customFormat="1" ht="15" customHeight="1">
      <c r="A35" s="158" t="s">
        <v>58</v>
      </c>
      <c r="B35" s="159"/>
      <c r="C35" s="159"/>
      <c r="D35" s="159"/>
      <c r="E35" s="160"/>
      <c r="F35" s="152"/>
      <c r="G35" s="153"/>
    </row>
    <row r="36" spans="1:7" s="5" customFormat="1" ht="15" customHeight="1" thickBot="1">
      <c r="A36" s="158" t="s">
        <v>22</v>
      </c>
      <c r="B36" s="159"/>
      <c r="C36" s="159"/>
      <c r="D36" s="159"/>
      <c r="E36" s="160"/>
      <c r="F36" s="142">
        <v>55911</v>
      </c>
      <c r="G36" s="143"/>
    </row>
    <row r="37" spans="1:7" ht="15" customHeight="1" thickBot="1">
      <c r="A37" s="193" t="s">
        <v>23</v>
      </c>
      <c r="B37" s="194"/>
      <c r="C37" s="194"/>
      <c r="D37" s="194"/>
      <c r="E37" s="194"/>
      <c r="F37" s="150">
        <f>SUM(F34:G36)</f>
        <v>348536</v>
      </c>
      <c r="G37" s="151"/>
    </row>
  </sheetData>
  <sheetProtection sheet="1" objects="1" scenarios="1" selectLockedCells="1"/>
  <mergeCells count="66">
    <mergeCell ref="F37:G37"/>
    <mergeCell ref="F27:G27"/>
    <mergeCell ref="F28:G28"/>
    <mergeCell ref="F29:G29"/>
    <mergeCell ref="F30:G30"/>
    <mergeCell ref="F31:G31"/>
    <mergeCell ref="F36:G36"/>
    <mergeCell ref="F34:G34"/>
    <mergeCell ref="F35:G35"/>
    <mergeCell ref="F32:G32"/>
    <mergeCell ref="F33:G33"/>
    <mergeCell ref="A1:G1"/>
    <mergeCell ref="B31:E31"/>
    <mergeCell ref="B24:E24"/>
    <mergeCell ref="B11:E11"/>
    <mergeCell ref="F19:G19"/>
    <mergeCell ref="F20:G20"/>
    <mergeCell ref="F21:G21"/>
    <mergeCell ref="F15:G15"/>
    <mergeCell ref="F26:G26"/>
    <mergeCell ref="F14:G14"/>
    <mergeCell ref="F8:G8"/>
    <mergeCell ref="F9:G9"/>
    <mergeCell ref="F11:G11"/>
    <mergeCell ref="F10:G10"/>
    <mergeCell ref="F12:G12"/>
    <mergeCell ref="F22:G22"/>
    <mergeCell ref="F23:G23"/>
    <mergeCell ref="F5:G5"/>
    <mergeCell ref="F6:G6"/>
    <mergeCell ref="F25:G25"/>
    <mergeCell ref="F24:G24"/>
    <mergeCell ref="F7:G7"/>
    <mergeCell ref="F17:G17"/>
    <mergeCell ref="F18:G18"/>
    <mergeCell ref="F16:G16"/>
    <mergeCell ref="F13:G13"/>
    <mergeCell ref="D2:E2"/>
    <mergeCell ref="A7:E7"/>
    <mergeCell ref="B17:E17"/>
    <mergeCell ref="B18:E18"/>
    <mergeCell ref="A2:C2"/>
    <mergeCell ref="B12:E12"/>
    <mergeCell ref="D3:E3"/>
    <mergeCell ref="B10:E10"/>
    <mergeCell ref="A37:E37"/>
    <mergeCell ref="B19:E19"/>
    <mergeCell ref="B20:E20"/>
    <mergeCell ref="A35:E35"/>
    <mergeCell ref="A5:E6"/>
    <mergeCell ref="B29:E29"/>
    <mergeCell ref="A34:E34"/>
    <mergeCell ref="B28:E28"/>
    <mergeCell ref="B21:E21"/>
    <mergeCell ref="B16:E16"/>
    <mergeCell ref="B13:E13"/>
    <mergeCell ref="B32:E32"/>
    <mergeCell ref="B25:E25"/>
    <mergeCell ref="B8:E8"/>
    <mergeCell ref="B26:E26"/>
    <mergeCell ref="B27:E27"/>
    <mergeCell ref="B9:E9"/>
    <mergeCell ref="B30:E30"/>
    <mergeCell ref="B14:E14"/>
    <mergeCell ref="B15:E15"/>
    <mergeCell ref="A36:E36"/>
  </mergeCells>
  <printOptions horizontalCentered="1"/>
  <pageMargins left="0.5" right="0.4" top="0.91" bottom="0.75" header="0.5" footer="0.5"/>
  <pageSetup fitToHeight="1" fitToWidth="1" horizontalDpi="600" verticalDpi="600" orientation="portrait" r:id="rId1"/>
  <headerFooter alignWithMargins="0">
    <oddHeader xml:space="preserve">&amp;R&amp;"Arial,Bold"&amp;12Enclosure 3 </oddHeader>
    <oddFooter>&amp;LUpdated: 09/05/2013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6"/>
  <sheetViews>
    <sheetView zoomScaleSheetLayoutView="100" workbookViewId="0" topLeftCell="A16">
      <selection activeCell="A1" sqref="A1:G1"/>
    </sheetView>
  </sheetViews>
  <sheetFormatPr defaultColWidth="0" defaultRowHeight="12.75" zeroHeight="1"/>
  <cols>
    <col min="1" max="4" width="3.57421875" style="33" customWidth="1"/>
    <col min="5" max="5" width="33.8515625" style="33" customWidth="1"/>
    <col min="6" max="6" width="6.57421875" style="33" customWidth="1"/>
    <col min="7" max="7" width="20.28125" style="33" customWidth="1"/>
    <col min="8" max="10" width="12.57421875" style="0" hidden="1" customWidth="1"/>
    <col min="11" max="255" width="0" style="0" hidden="1" customWidth="1"/>
    <col min="256" max="16384" width="2.7109375" style="0" hidden="1" customWidth="1"/>
  </cols>
  <sheetData>
    <row r="1" spans="1:7" ht="57.75" customHeight="1">
      <c r="A1" s="173" t="s">
        <v>109</v>
      </c>
      <c r="B1" s="173"/>
      <c r="C1" s="173"/>
      <c r="D1" s="173"/>
      <c r="E1" s="173"/>
      <c r="F1" s="173"/>
      <c r="G1" s="173"/>
    </row>
    <row r="2" spans="1:7" ht="20.1" customHeight="1">
      <c r="A2" s="187" t="s">
        <v>8</v>
      </c>
      <c r="B2" s="187"/>
      <c r="C2" s="187"/>
      <c r="D2" s="195" t="str">
        <f>CSS!D2</f>
        <v>Tuolumne</v>
      </c>
      <c r="E2" s="195"/>
      <c r="F2" s="31" t="s">
        <v>9</v>
      </c>
      <c r="G2" s="45">
        <f>CSS!G2</f>
        <v>42086</v>
      </c>
    </row>
    <row r="3" spans="1:7" ht="15" customHeight="1">
      <c r="A3" s="41"/>
      <c r="B3" s="41"/>
      <c r="C3" s="41"/>
      <c r="D3" s="183"/>
      <c r="E3" s="183"/>
      <c r="F3" s="47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7" s="3" customFormat="1" ht="15" customHeight="1">
      <c r="A5" s="174" t="s">
        <v>59</v>
      </c>
      <c r="B5" s="175"/>
      <c r="C5" s="175"/>
      <c r="D5" s="175"/>
      <c r="E5" s="176"/>
      <c r="F5" s="174" t="s">
        <v>0</v>
      </c>
      <c r="G5" s="176"/>
    </row>
    <row r="6" spans="1:10" s="1" customFormat="1" ht="42" customHeight="1">
      <c r="A6" s="180"/>
      <c r="B6" s="181"/>
      <c r="C6" s="181"/>
      <c r="D6" s="181"/>
      <c r="E6" s="182"/>
      <c r="F6" s="171" t="s">
        <v>62</v>
      </c>
      <c r="G6" s="172"/>
      <c r="H6" s="2"/>
      <c r="I6" s="2"/>
      <c r="J6" s="2"/>
    </row>
    <row r="7" spans="1:7" ht="15" customHeight="1">
      <c r="A7" s="162" t="s">
        <v>35</v>
      </c>
      <c r="B7" s="185"/>
      <c r="C7" s="185"/>
      <c r="D7" s="185"/>
      <c r="E7" s="186"/>
      <c r="F7" s="209"/>
      <c r="G7" s="210"/>
    </row>
    <row r="8" spans="1:7" ht="15" customHeight="1">
      <c r="A8" s="34">
        <v>1</v>
      </c>
      <c r="B8" s="139" t="s">
        <v>153</v>
      </c>
      <c r="C8" s="140"/>
      <c r="D8" s="140"/>
      <c r="E8" s="141"/>
      <c r="F8" s="204">
        <f>153864+1250+82874-2840</f>
        <v>235148</v>
      </c>
      <c r="G8" s="205"/>
    </row>
    <row r="9" spans="1:7" ht="15" customHeight="1">
      <c r="A9" s="34">
        <v>2</v>
      </c>
      <c r="B9" s="139"/>
      <c r="C9" s="140"/>
      <c r="D9" s="140"/>
      <c r="E9" s="141"/>
      <c r="F9" s="204"/>
      <c r="G9" s="205"/>
    </row>
    <row r="10" spans="1:7" ht="15" customHeight="1">
      <c r="A10" s="34">
        <v>3</v>
      </c>
      <c r="B10" s="139"/>
      <c r="C10" s="140"/>
      <c r="D10" s="140"/>
      <c r="E10" s="141"/>
      <c r="F10" s="204"/>
      <c r="G10" s="205"/>
    </row>
    <row r="11" spans="1:7" ht="15" customHeight="1">
      <c r="A11" s="34">
        <v>4</v>
      </c>
      <c r="B11" s="139"/>
      <c r="C11" s="140"/>
      <c r="D11" s="140"/>
      <c r="E11" s="141"/>
      <c r="F11" s="204"/>
      <c r="G11" s="205"/>
    </row>
    <row r="12" spans="1:7" ht="15" customHeight="1">
      <c r="A12" s="34">
        <v>5</v>
      </c>
      <c r="B12" s="139"/>
      <c r="C12" s="140"/>
      <c r="D12" s="140"/>
      <c r="E12" s="141"/>
      <c r="F12" s="204"/>
      <c r="G12" s="205"/>
    </row>
    <row r="13" spans="1:7" ht="15" customHeight="1">
      <c r="A13" s="34">
        <v>6</v>
      </c>
      <c r="B13" s="139"/>
      <c r="C13" s="140"/>
      <c r="D13" s="140"/>
      <c r="E13" s="141"/>
      <c r="F13" s="204"/>
      <c r="G13" s="205"/>
    </row>
    <row r="14" spans="1:7" ht="15" customHeight="1">
      <c r="A14" s="34">
        <v>7</v>
      </c>
      <c r="B14" s="139"/>
      <c r="C14" s="140"/>
      <c r="D14" s="140"/>
      <c r="E14" s="141"/>
      <c r="F14" s="204"/>
      <c r="G14" s="205"/>
    </row>
    <row r="15" spans="1:7" ht="15" customHeight="1">
      <c r="A15" s="34">
        <v>8</v>
      </c>
      <c r="B15" s="139"/>
      <c r="C15" s="140"/>
      <c r="D15" s="140"/>
      <c r="E15" s="141"/>
      <c r="F15" s="204"/>
      <c r="G15" s="205"/>
    </row>
    <row r="16" spans="1:7" ht="15" customHeight="1">
      <c r="A16" s="34">
        <v>9</v>
      </c>
      <c r="B16" s="139"/>
      <c r="C16" s="140"/>
      <c r="D16" s="140"/>
      <c r="E16" s="141"/>
      <c r="F16" s="204"/>
      <c r="G16" s="205"/>
    </row>
    <row r="17" spans="1:7" ht="15" customHeight="1">
      <c r="A17" s="34">
        <v>10</v>
      </c>
      <c r="B17" s="139"/>
      <c r="C17" s="140"/>
      <c r="D17" s="140"/>
      <c r="E17" s="141"/>
      <c r="F17" s="204"/>
      <c r="G17" s="205"/>
    </row>
    <row r="18" spans="1:7" ht="15" customHeight="1">
      <c r="A18" s="34">
        <v>11</v>
      </c>
      <c r="B18" s="139"/>
      <c r="C18" s="140"/>
      <c r="D18" s="140"/>
      <c r="E18" s="141"/>
      <c r="F18" s="204"/>
      <c r="G18" s="205"/>
    </row>
    <row r="19" spans="1:7" ht="15" customHeight="1">
      <c r="A19" s="34">
        <v>12</v>
      </c>
      <c r="B19" s="139"/>
      <c r="C19" s="140"/>
      <c r="D19" s="140"/>
      <c r="E19" s="141"/>
      <c r="F19" s="204"/>
      <c r="G19" s="205"/>
    </row>
    <row r="20" spans="1:7" ht="15" customHeight="1">
      <c r="A20" s="34">
        <v>13</v>
      </c>
      <c r="B20" s="139"/>
      <c r="C20" s="140"/>
      <c r="D20" s="140"/>
      <c r="E20" s="141"/>
      <c r="F20" s="204"/>
      <c r="G20" s="205"/>
    </row>
    <row r="21" spans="1:7" ht="15" customHeight="1">
      <c r="A21" s="34">
        <v>14</v>
      </c>
      <c r="B21" s="139"/>
      <c r="C21" s="140"/>
      <c r="D21" s="140"/>
      <c r="E21" s="141"/>
      <c r="F21" s="204"/>
      <c r="G21" s="205"/>
    </row>
    <row r="22" spans="1:7" ht="15" customHeight="1">
      <c r="A22" s="34">
        <v>15</v>
      </c>
      <c r="B22" s="139"/>
      <c r="C22" s="140"/>
      <c r="D22" s="140"/>
      <c r="E22" s="141"/>
      <c r="F22" s="204"/>
      <c r="G22" s="205"/>
    </row>
    <row r="23" spans="1:7" ht="15" customHeight="1">
      <c r="A23" s="34">
        <v>16</v>
      </c>
      <c r="B23" s="139"/>
      <c r="C23" s="140"/>
      <c r="D23" s="140"/>
      <c r="E23" s="141"/>
      <c r="F23" s="204"/>
      <c r="G23" s="205"/>
    </row>
    <row r="24" spans="1:7" ht="15" customHeight="1">
      <c r="A24" s="34">
        <v>17</v>
      </c>
      <c r="B24" s="139"/>
      <c r="C24" s="140"/>
      <c r="D24" s="140"/>
      <c r="E24" s="141"/>
      <c r="F24" s="204"/>
      <c r="G24" s="205"/>
    </row>
    <row r="25" spans="1:7" ht="15" customHeight="1">
      <c r="A25" s="34">
        <v>18</v>
      </c>
      <c r="B25" s="139"/>
      <c r="C25" s="140"/>
      <c r="D25" s="140"/>
      <c r="E25" s="141"/>
      <c r="F25" s="204"/>
      <c r="G25" s="205"/>
    </row>
    <row r="26" spans="1:7" ht="15" customHeight="1">
      <c r="A26" s="34">
        <v>19</v>
      </c>
      <c r="B26" s="139"/>
      <c r="C26" s="140"/>
      <c r="D26" s="140"/>
      <c r="E26" s="141"/>
      <c r="F26" s="204"/>
      <c r="G26" s="205"/>
    </row>
    <row r="27" spans="1:7" ht="15" customHeight="1">
      <c r="A27" s="34">
        <v>20</v>
      </c>
      <c r="B27" s="139"/>
      <c r="C27" s="140"/>
      <c r="D27" s="140"/>
      <c r="E27" s="141"/>
      <c r="F27" s="204"/>
      <c r="G27" s="205"/>
    </row>
    <row r="28" spans="1:7" ht="15" customHeight="1">
      <c r="A28" s="34">
        <v>21</v>
      </c>
      <c r="B28" s="139"/>
      <c r="C28" s="140"/>
      <c r="D28" s="140"/>
      <c r="E28" s="141"/>
      <c r="F28" s="204"/>
      <c r="G28" s="205"/>
    </row>
    <row r="29" spans="1:7" ht="15" customHeight="1">
      <c r="A29" s="34">
        <v>22</v>
      </c>
      <c r="B29" s="139"/>
      <c r="C29" s="140"/>
      <c r="D29" s="140"/>
      <c r="E29" s="141"/>
      <c r="F29" s="204"/>
      <c r="G29" s="205"/>
    </row>
    <row r="30" spans="1:7" ht="15" customHeight="1">
      <c r="A30" s="34">
        <v>23</v>
      </c>
      <c r="B30" s="139"/>
      <c r="C30" s="140"/>
      <c r="D30" s="140"/>
      <c r="E30" s="141"/>
      <c r="F30" s="204"/>
      <c r="G30" s="205"/>
    </row>
    <row r="31" spans="1:7" ht="15" customHeight="1">
      <c r="A31" s="34">
        <v>24</v>
      </c>
      <c r="B31" s="139"/>
      <c r="C31" s="140"/>
      <c r="D31" s="140"/>
      <c r="E31" s="141"/>
      <c r="F31" s="204"/>
      <c r="G31" s="205"/>
    </row>
    <row r="32" spans="1:7" s="5" customFormat="1" ht="15" customHeight="1">
      <c r="A32" s="34">
        <v>25</v>
      </c>
      <c r="B32" s="139"/>
      <c r="C32" s="140"/>
      <c r="D32" s="140"/>
      <c r="E32" s="141"/>
      <c r="F32" s="204"/>
      <c r="G32" s="205"/>
    </row>
    <row r="33" spans="1:7" s="5" customFormat="1" ht="15" customHeight="1">
      <c r="A33" s="206" t="s">
        <v>70</v>
      </c>
      <c r="B33" s="207"/>
      <c r="C33" s="207"/>
      <c r="D33" s="207"/>
      <c r="E33" s="208"/>
      <c r="F33" s="204">
        <f>SUM(F8:G32)</f>
        <v>235148</v>
      </c>
      <c r="G33" s="205"/>
    </row>
    <row r="34" spans="1:7" s="5" customFormat="1" ht="15" customHeight="1">
      <c r="A34" s="158" t="s">
        <v>60</v>
      </c>
      <c r="B34" s="159"/>
      <c r="C34" s="159"/>
      <c r="D34" s="159"/>
      <c r="E34" s="160"/>
      <c r="F34" s="204"/>
      <c r="G34" s="205"/>
    </row>
    <row r="35" spans="1:7" s="5" customFormat="1" ht="15" customHeight="1" thickBot="1">
      <c r="A35" s="206" t="s">
        <v>27</v>
      </c>
      <c r="B35" s="207"/>
      <c r="C35" s="207"/>
      <c r="D35" s="207"/>
      <c r="E35" s="208"/>
      <c r="F35" s="204">
        <v>29637</v>
      </c>
      <c r="G35" s="205"/>
    </row>
    <row r="36" spans="1:7" ht="15" customHeight="1" thickBot="1">
      <c r="A36" s="193" t="s">
        <v>28</v>
      </c>
      <c r="B36" s="194"/>
      <c r="C36" s="194"/>
      <c r="D36" s="194"/>
      <c r="E36" s="194"/>
      <c r="F36" s="211">
        <f>SUM(F33:G35)</f>
        <v>264785</v>
      </c>
      <c r="G36" s="212"/>
    </row>
  </sheetData>
  <sheetProtection sheet="1" objects="1" scenarios="1" selectLockedCells="1"/>
  <mergeCells count="67">
    <mergeCell ref="F17:G17"/>
    <mergeCell ref="F18:G18"/>
    <mergeCell ref="F12:G12"/>
    <mergeCell ref="F13:G13"/>
    <mergeCell ref="F14:G14"/>
    <mergeCell ref="F15:G15"/>
    <mergeCell ref="F16:G16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6:G36"/>
    <mergeCell ref="F32:G32"/>
    <mergeCell ref="F35:G35"/>
    <mergeCell ref="F34:G34"/>
    <mergeCell ref="F31:G31"/>
    <mergeCell ref="A1:G1"/>
    <mergeCell ref="A7:E7"/>
    <mergeCell ref="B8:E8"/>
    <mergeCell ref="B9:E9"/>
    <mergeCell ref="F7:G7"/>
    <mergeCell ref="F6:G6"/>
    <mergeCell ref="F5:G5"/>
    <mergeCell ref="A2:C2"/>
    <mergeCell ref="F10:G10"/>
    <mergeCell ref="F11:G11"/>
    <mergeCell ref="F8:G8"/>
    <mergeCell ref="F9:G9"/>
    <mergeCell ref="A35:E35"/>
    <mergeCell ref="B16:E16"/>
    <mergeCell ref="B10:E10"/>
    <mergeCell ref="B24:E24"/>
    <mergeCell ref="B13:E13"/>
    <mergeCell ref="B14:E14"/>
    <mergeCell ref="A33:E33"/>
    <mergeCell ref="F33:G33"/>
    <mergeCell ref="B31:E31"/>
    <mergeCell ref="F19:G19"/>
    <mergeCell ref="F20:G20"/>
    <mergeCell ref="F21:G21"/>
    <mergeCell ref="B17:E17"/>
    <mergeCell ref="A34:E34"/>
    <mergeCell ref="B26:E26"/>
    <mergeCell ref="B27:E27"/>
    <mergeCell ref="B28:E28"/>
    <mergeCell ref="B29:E29"/>
    <mergeCell ref="B30:E30"/>
    <mergeCell ref="B12:E12"/>
    <mergeCell ref="A36:E36"/>
    <mergeCell ref="D2:E2"/>
    <mergeCell ref="D3:E3"/>
    <mergeCell ref="A5:E6"/>
    <mergeCell ref="B23:E23"/>
    <mergeCell ref="B20:E20"/>
    <mergeCell ref="B19:E19"/>
    <mergeCell ref="B11:E11"/>
    <mergeCell ref="B32:E32"/>
    <mergeCell ref="B25:E25"/>
    <mergeCell ref="B15:E15"/>
    <mergeCell ref="B18:E18"/>
    <mergeCell ref="B22:E22"/>
    <mergeCell ref="B21:E21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3.57421875" style="0" customWidth="1"/>
    <col min="2" max="2" width="7.140625" style="0" customWidth="1"/>
    <col min="3" max="4" width="3.57421875" style="0" customWidth="1"/>
    <col min="5" max="5" width="34.7109375" style="0" customWidth="1"/>
    <col min="6" max="6" width="7.00390625" style="0" customWidth="1"/>
    <col min="7" max="7" width="21.421875" style="0" customWidth="1"/>
    <col min="8" max="10" width="12.57421875" style="0" hidden="1" customWidth="1"/>
  </cols>
  <sheetData>
    <row r="1" spans="1:7" ht="56.25" customHeight="1">
      <c r="A1" s="173" t="s">
        <v>158</v>
      </c>
      <c r="B1" s="173"/>
      <c r="C1" s="173"/>
      <c r="D1" s="173"/>
      <c r="E1" s="173"/>
      <c r="F1" s="173"/>
      <c r="G1" s="173"/>
    </row>
    <row r="2" spans="1:7" ht="20.1" customHeight="1">
      <c r="A2" s="187" t="s">
        <v>8</v>
      </c>
      <c r="B2" s="187"/>
      <c r="C2" s="54"/>
      <c r="D2" s="195" t="str">
        <f>CSS!D2</f>
        <v>Tuolumne</v>
      </c>
      <c r="E2" s="195"/>
      <c r="F2" s="31" t="s">
        <v>9</v>
      </c>
      <c r="G2" s="26">
        <f>CSS!G2</f>
        <v>42086</v>
      </c>
    </row>
    <row r="3" spans="1:7" ht="15" customHeight="1">
      <c r="A3" s="41"/>
      <c r="B3" s="41"/>
      <c r="C3" s="41"/>
      <c r="D3" s="183"/>
      <c r="E3" s="183"/>
      <c r="F3" s="47"/>
      <c r="G3" s="42"/>
    </row>
    <row r="4" spans="1:7" ht="15">
      <c r="A4" s="42"/>
      <c r="B4" s="42"/>
      <c r="C4" s="42"/>
      <c r="D4" s="42"/>
      <c r="E4" s="42"/>
      <c r="F4" s="42"/>
      <c r="G4" s="42"/>
    </row>
    <row r="5" spans="1:7" s="3" customFormat="1" ht="15" customHeight="1">
      <c r="A5" s="174" t="s">
        <v>61</v>
      </c>
      <c r="B5" s="175"/>
      <c r="C5" s="175"/>
      <c r="D5" s="175"/>
      <c r="E5" s="176"/>
      <c r="F5" s="219" t="s">
        <v>0</v>
      </c>
      <c r="G5" s="220"/>
    </row>
    <row r="6" spans="1:10" s="1" customFormat="1" ht="42" customHeight="1">
      <c r="A6" s="180"/>
      <c r="B6" s="181"/>
      <c r="C6" s="181"/>
      <c r="D6" s="181"/>
      <c r="E6" s="182"/>
      <c r="F6" s="171" t="s">
        <v>62</v>
      </c>
      <c r="G6" s="172"/>
      <c r="H6" s="2"/>
      <c r="I6" s="2"/>
      <c r="J6" s="2"/>
    </row>
    <row r="7" spans="1:7" ht="15" customHeight="1">
      <c r="A7" s="49" t="s">
        <v>40</v>
      </c>
      <c r="B7" s="50"/>
      <c r="C7" s="50"/>
      <c r="D7" s="50"/>
      <c r="E7" s="51"/>
      <c r="F7" s="213"/>
      <c r="G7" s="214"/>
    </row>
    <row r="8" spans="1:7" ht="15" customHeight="1">
      <c r="A8" s="55"/>
      <c r="B8" s="52" t="s">
        <v>10</v>
      </c>
      <c r="C8" s="52"/>
      <c r="D8" s="52"/>
      <c r="E8" s="53"/>
      <c r="F8" s="215">
        <v>15855</v>
      </c>
      <c r="G8" s="216"/>
    </row>
    <row r="9" spans="1:7" ht="15" customHeight="1">
      <c r="A9" s="55"/>
      <c r="B9" s="52" t="s">
        <v>11</v>
      </c>
      <c r="C9" s="52"/>
      <c r="D9" s="52"/>
      <c r="E9" s="53"/>
      <c r="F9" s="215">
        <f>22044-19641</f>
        <v>2403</v>
      </c>
      <c r="G9" s="216"/>
    </row>
    <row r="10" spans="1:7" ht="15" customHeight="1">
      <c r="A10" s="55"/>
      <c r="B10" s="52" t="s">
        <v>12</v>
      </c>
      <c r="C10" s="52"/>
      <c r="D10" s="52"/>
      <c r="E10" s="53"/>
      <c r="F10" s="215">
        <v>250</v>
      </c>
      <c r="G10" s="216"/>
    </row>
    <row r="11" spans="1:7" ht="15" customHeight="1">
      <c r="A11" s="55"/>
      <c r="B11" s="52" t="s">
        <v>13</v>
      </c>
      <c r="C11" s="52"/>
      <c r="D11" s="52"/>
      <c r="E11" s="53"/>
      <c r="F11" s="215"/>
      <c r="G11" s="216"/>
    </row>
    <row r="12" spans="1:7" ht="15" customHeight="1">
      <c r="A12" s="55"/>
      <c r="B12" s="52" t="s">
        <v>14</v>
      </c>
      <c r="C12" s="52"/>
      <c r="D12" s="52"/>
      <c r="E12" s="53"/>
      <c r="F12" s="215"/>
      <c r="G12" s="216"/>
    </row>
    <row r="13" spans="1:7" ht="15" customHeight="1">
      <c r="A13" s="206" t="s">
        <v>71</v>
      </c>
      <c r="B13" s="207"/>
      <c r="C13" s="207"/>
      <c r="D13" s="207"/>
      <c r="E13" s="208"/>
      <c r="F13" s="215">
        <f>SUM(F8:G12)</f>
        <v>18508</v>
      </c>
      <c r="G13" s="216"/>
    </row>
    <row r="14" spans="1:7" s="5" customFormat="1" ht="15" customHeight="1" thickBot="1">
      <c r="A14" s="158" t="s">
        <v>25</v>
      </c>
      <c r="B14" s="159"/>
      <c r="C14" s="159"/>
      <c r="D14" s="159"/>
      <c r="E14" s="160"/>
      <c r="F14" s="221">
        <v>3536</v>
      </c>
      <c r="G14" s="222"/>
    </row>
    <row r="15" spans="1:7" ht="15" customHeight="1" thickBot="1">
      <c r="A15" s="39" t="s">
        <v>26</v>
      </c>
      <c r="B15" s="40"/>
      <c r="C15" s="40"/>
      <c r="D15" s="40"/>
      <c r="E15" s="40"/>
      <c r="F15" s="217">
        <f>SUM(F13:G14)</f>
        <v>22044</v>
      </c>
      <c r="G15" s="218"/>
    </row>
  </sheetData>
  <sheetProtection sheet="1" objects="1" scenarios="1" selectLockedCells="1"/>
  <mergeCells count="18">
    <mergeCell ref="F15:G15"/>
    <mergeCell ref="D3:E3"/>
    <mergeCell ref="D2:E2"/>
    <mergeCell ref="A1:G1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  <mergeCell ref="F11:G11"/>
    <mergeCell ref="A2:B2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0"/>
  <sheetViews>
    <sheetView workbookViewId="0" topLeftCell="A16">
      <selection activeCell="A1" sqref="A1:G1"/>
    </sheetView>
  </sheetViews>
  <sheetFormatPr defaultColWidth="0" defaultRowHeight="12.75" zeroHeight="1"/>
  <cols>
    <col min="1" max="1" width="3.57421875" style="33" customWidth="1"/>
    <col min="2" max="2" width="6.00390625" style="33" customWidth="1"/>
    <col min="3" max="4" width="3.57421875" style="33" customWidth="1"/>
    <col min="5" max="5" width="34.7109375" style="33" customWidth="1"/>
    <col min="6" max="6" width="7.8515625" style="33" customWidth="1"/>
    <col min="7" max="7" width="18.00390625" style="33" customWidth="1"/>
    <col min="8" max="10" width="12.57421875" style="0" hidden="1" customWidth="1"/>
  </cols>
  <sheetData>
    <row r="1" spans="1:7" ht="62.25" customHeight="1">
      <c r="A1" s="173" t="s">
        <v>110</v>
      </c>
      <c r="B1" s="173"/>
      <c r="C1" s="173"/>
      <c r="D1" s="173"/>
      <c r="E1" s="173"/>
      <c r="F1" s="173"/>
      <c r="G1" s="173"/>
    </row>
    <row r="2" spans="1:7" ht="20.1" customHeight="1">
      <c r="A2" s="187" t="s">
        <v>8</v>
      </c>
      <c r="B2" s="187"/>
      <c r="C2" s="54"/>
      <c r="D2" s="195" t="str">
        <f>CSS!D2</f>
        <v>Tuolumne</v>
      </c>
      <c r="E2" s="195"/>
      <c r="F2" s="31" t="s">
        <v>9</v>
      </c>
      <c r="G2" s="45">
        <f>CSS!G2</f>
        <v>42086</v>
      </c>
    </row>
    <row r="3" spans="1:7" ht="15" customHeight="1">
      <c r="A3" s="41"/>
      <c r="B3" s="41"/>
      <c r="C3" s="41"/>
      <c r="D3" s="183"/>
      <c r="E3" s="183"/>
      <c r="F3" s="47"/>
      <c r="G3" s="42"/>
    </row>
    <row r="4" spans="1:7" ht="12.75">
      <c r="A4" s="42"/>
      <c r="B4" s="42"/>
      <c r="C4" s="42"/>
      <c r="D4" s="42"/>
      <c r="E4" s="42"/>
      <c r="F4" s="42"/>
      <c r="G4" s="42"/>
    </row>
    <row r="5" spans="1:7" s="3" customFormat="1" ht="19.5" customHeight="1">
      <c r="A5" s="174" t="s">
        <v>79</v>
      </c>
      <c r="B5" s="175"/>
      <c r="C5" s="175"/>
      <c r="D5" s="175"/>
      <c r="E5" s="176"/>
      <c r="F5" s="174" t="s">
        <v>0</v>
      </c>
      <c r="G5" s="176"/>
    </row>
    <row r="6" spans="1:10" s="1" customFormat="1" ht="42" customHeight="1">
      <c r="A6" s="180"/>
      <c r="B6" s="181"/>
      <c r="C6" s="181"/>
      <c r="D6" s="181"/>
      <c r="E6" s="182"/>
      <c r="F6" s="171" t="s">
        <v>63</v>
      </c>
      <c r="G6" s="172"/>
      <c r="H6" s="2"/>
      <c r="I6" s="2"/>
      <c r="J6" s="2"/>
    </row>
    <row r="7" spans="1:7" ht="15" customHeight="1">
      <c r="A7" s="162" t="s">
        <v>36</v>
      </c>
      <c r="B7" s="185"/>
      <c r="C7" s="185"/>
      <c r="D7" s="185"/>
      <c r="E7" s="186"/>
      <c r="F7" s="223"/>
      <c r="G7" s="224"/>
    </row>
    <row r="8" spans="1:7" ht="15" customHeight="1">
      <c r="A8" s="34">
        <v>1</v>
      </c>
      <c r="B8" s="139"/>
      <c r="C8" s="140"/>
      <c r="D8" s="140"/>
      <c r="E8" s="141"/>
      <c r="F8" s="221">
        <f>18324+5736</f>
        <v>24060</v>
      </c>
      <c r="G8" s="222"/>
    </row>
    <row r="9" spans="1:7" ht="15" customHeight="1">
      <c r="A9" s="34">
        <v>2</v>
      </c>
      <c r="B9" s="139"/>
      <c r="C9" s="140"/>
      <c r="D9" s="140"/>
      <c r="E9" s="141"/>
      <c r="F9" s="221"/>
      <c r="G9" s="222"/>
    </row>
    <row r="10" spans="1:7" ht="15" customHeight="1">
      <c r="A10" s="34">
        <v>3</v>
      </c>
      <c r="B10" s="139"/>
      <c r="C10" s="140"/>
      <c r="D10" s="140"/>
      <c r="E10" s="141"/>
      <c r="F10" s="221"/>
      <c r="G10" s="222"/>
    </row>
    <row r="11" spans="1:7" ht="15" customHeight="1">
      <c r="A11" s="34">
        <v>4</v>
      </c>
      <c r="B11" s="139"/>
      <c r="C11" s="140"/>
      <c r="D11" s="140"/>
      <c r="E11" s="141"/>
      <c r="F11" s="221"/>
      <c r="G11" s="222"/>
    </row>
    <row r="12" spans="1:7" ht="15" customHeight="1">
      <c r="A12" s="34">
        <v>5</v>
      </c>
      <c r="B12" s="139"/>
      <c r="C12" s="140"/>
      <c r="D12" s="140"/>
      <c r="E12" s="141"/>
      <c r="F12" s="221"/>
      <c r="G12" s="222"/>
    </row>
    <row r="13" spans="1:7" ht="15" customHeight="1">
      <c r="A13" s="34">
        <v>6</v>
      </c>
      <c r="B13" s="139"/>
      <c r="C13" s="140"/>
      <c r="D13" s="140"/>
      <c r="E13" s="141"/>
      <c r="F13" s="221"/>
      <c r="G13" s="222"/>
    </row>
    <row r="14" spans="1:7" ht="15" customHeight="1">
      <c r="A14" s="34">
        <v>7</v>
      </c>
      <c r="B14" s="139"/>
      <c r="C14" s="140"/>
      <c r="D14" s="140"/>
      <c r="E14" s="141"/>
      <c r="F14" s="221"/>
      <c r="G14" s="222"/>
    </row>
    <row r="15" spans="1:7" ht="15" customHeight="1">
      <c r="A15" s="34">
        <v>8</v>
      </c>
      <c r="B15" s="139"/>
      <c r="C15" s="140"/>
      <c r="D15" s="140"/>
      <c r="E15" s="141"/>
      <c r="F15" s="221"/>
      <c r="G15" s="222"/>
    </row>
    <row r="16" spans="1:7" ht="15" customHeight="1">
      <c r="A16" s="34">
        <v>9</v>
      </c>
      <c r="B16" s="139"/>
      <c r="C16" s="140"/>
      <c r="D16" s="140"/>
      <c r="E16" s="141"/>
      <c r="F16" s="221"/>
      <c r="G16" s="222"/>
    </row>
    <row r="17" spans="1:7" ht="15" customHeight="1">
      <c r="A17" s="34">
        <v>10</v>
      </c>
      <c r="B17" s="139"/>
      <c r="C17" s="140"/>
      <c r="D17" s="140"/>
      <c r="E17" s="141"/>
      <c r="F17" s="221"/>
      <c r="G17" s="222"/>
    </row>
    <row r="18" spans="1:7" ht="15" customHeight="1">
      <c r="A18" s="34">
        <v>11</v>
      </c>
      <c r="B18" s="139"/>
      <c r="C18" s="140"/>
      <c r="D18" s="140"/>
      <c r="E18" s="141"/>
      <c r="F18" s="221"/>
      <c r="G18" s="222"/>
    </row>
    <row r="19" spans="1:7" ht="15" customHeight="1">
      <c r="A19" s="34">
        <v>12</v>
      </c>
      <c r="B19" s="139"/>
      <c r="C19" s="140"/>
      <c r="D19" s="140"/>
      <c r="E19" s="141"/>
      <c r="F19" s="221"/>
      <c r="G19" s="222"/>
    </row>
    <row r="20" spans="1:7" ht="15" customHeight="1">
      <c r="A20" s="206" t="s">
        <v>72</v>
      </c>
      <c r="B20" s="207"/>
      <c r="C20" s="207"/>
      <c r="D20" s="207"/>
      <c r="E20" s="208"/>
      <c r="F20" s="221">
        <f>SUM(F8:G19)</f>
        <v>24060</v>
      </c>
      <c r="G20" s="222"/>
    </row>
    <row r="21" spans="1:7" ht="15" customHeight="1">
      <c r="A21" s="206" t="s">
        <v>33</v>
      </c>
      <c r="B21" s="207"/>
      <c r="C21" s="207"/>
      <c r="D21" s="207"/>
      <c r="E21" s="208"/>
      <c r="F21" s="215">
        <v>7393</v>
      </c>
      <c r="G21" s="216"/>
    </row>
    <row r="22" spans="1:7" ht="15" customHeight="1">
      <c r="A22" s="225" t="s">
        <v>34</v>
      </c>
      <c r="B22" s="226"/>
      <c r="C22" s="226"/>
      <c r="D22" s="226"/>
      <c r="E22" s="227"/>
      <c r="F22" s="230">
        <f>SUM(F20:G21)</f>
        <v>31453</v>
      </c>
      <c r="G22" s="231"/>
    </row>
    <row r="23" spans="1:7" ht="15" customHeight="1">
      <c r="A23" s="56" t="s">
        <v>30</v>
      </c>
      <c r="B23" s="50"/>
      <c r="C23" s="50"/>
      <c r="D23" s="50"/>
      <c r="E23" s="51"/>
      <c r="F23" s="213"/>
      <c r="G23" s="214"/>
    </row>
    <row r="24" spans="1:7" ht="15" customHeight="1">
      <c r="A24" s="34">
        <v>1</v>
      </c>
      <c r="B24" s="147"/>
      <c r="C24" s="148"/>
      <c r="D24" s="148"/>
      <c r="E24" s="149"/>
      <c r="F24" s="228">
        <f>46086-31453</f>
        <v>14633</v>
      </c>
      <c r="G24" s="229"/>
    </row>
    <row r="25" spans="1:7" ht="15" customHeight="1">
      <c r="A25" s="34">
        <v>2</v>
      </c>
      <c r="B25" s="147"/>
      <c r="C25" s="148"/>
      <c r="D25" s="148"/>
      <c r="E25" s="149"/>
      <c r="F25" s="228"/>
      <c r="G25" s="229"/>
    </row>
    <row r="26" spans="1:7" ht="15" customHeight="1">
      <c r="A26" s="34">
        <v>3</v>
      </c>
      <c r="B26" s="147"/>
      <c r="C26" s="148"/>
      <c r="D26" s="148"/>
      <c r="E26" s="149"/>
      <c r="F26" s="228"/>
      <c r="G26" s="229"/>
    </row>
    <row r="27" spans="1:7" ht="15" customHeight="1">
      <c r="A27" s="34">
        <v>4</v>
      </c>
      <c r="B27" s="147"/>
      <c r="C27" s="148"/>
      <c r="D27" s="148"/>
      <c r="E27" s="149"/>
      <c r="F27" s="228"/>
      <c r="G27" s="229"/>
    </row>
    <row r="28" spans="1:7" ht="15" customHeight="1">
      <c r="A28" s="34">
        <v>5</v>
      </c>
      <c r="B28" s="147"/>
      <c r="C28" s="148"/>
      <c r="D28" s="148"/>
      <c r="E28" s="149"/>
      <c r="F28" s="228"/>
      <c r="G28" s="229"/>
    </row>
    <row r="29" spans="1:7" ht="15" customHeight="1">
      <c r="A29" s="34">
        <v>6</v>
      </c>
      <c r="B29" s="147"/>
      <c r="C29" s="148"/>
      <c r="D29" s="148"/>
      <c r="E29" s="149"/>
      <c r="F29" s="221"/>
      <c r="G29" s="222"/>
    </row>
    <row r="30" spans="1:7" ht="15" customHeight="1">
      <c r="A30" s="34">
        <v>7</v>
      </c>
      <c r="B30" s="139"/>
      <c r="C30" s="140"/>
      <c r="D30" s="140"/>
      <c r="E30" s="141"/>
      <c r="F30" s="221"/>
      <c r="G30" s="222"/>
    </row>
    <row r="31" spans="1:7" ht="15" customHeight="1">
      <c r="A31" s="34">
        <v>8</v>
      </c>
      <c r="B31" s="139"/>
      <c r="C31" s="140"/>
      <c r="D31" s="140"/>
      <c r="E31" s="141"/>
      <c r="F31" s="221"/>
      <c r="G31" s="222"/>
    </row>
    <row r="32" spans="1:7" ht="15" customHeight="1">
      <c r="A32" s="34">
        <v>9</v>
      </c>
      <c r="B32" s="139"/>
      <c r="C32" s="140"/>
      <c r="D32" s="140"/>
      <c r="E32" s="141"/>
      <c r="F32" s="221"/>
      <c r="G32" s="222"/>
    </row>
    <row r="33" spans="1:7" ht="15" customHeight="1">
      <c r="A33" s="34">
        <v>10</v>
      </c>
      <c r="B33" s="139"/>
      <c r="C33" s="140"/>
      <c r="D33" s="140"/>
      <c r="E33" s="141"/>
      <c r="F33" s="221"/>
      <c r="G33" s="222"/>
    </row>
    <row r="34" spans="1:7" ht="15" customHeight="1">
      <c r="A34" s="34">
        <v>11</v>
      </c>
      <c r="B34" s="139"/>
      <c r="C34" s="140"/>
      <c r="D34" s="140"/>
      <c r="E34" s="141"/>
      <c r="F34" s="221"/>
      <c r="G34" s="222"/>
    </row>
    <row r="35" spans="1:7" s="5" customFormat="1" ht="15" customHeight="1">
      <c r="A35" s="34">
        <v>12</v>
      </c>
      <c r="B35" s="139"/>
      <c r="C35" s="140"/>
      <c r="D35" s="140"/>
      <c r="E35" s="141"/>
      <c r="F35" s="221"/>
      <c r="G35" s="222"/>
    </row>
    <row r="36" spans="1:7" s="5" customFormat="1" ht="15" customHeight="1">
      <c r="A36" s="34">
        <v>13</v>
      </c>
      <c r="B36" s="139"/>
      <c r="C36" s="139"/>
      <c r="D36" s="139"/>
      <c r="E36" s="144"/>
      <c r="F36" s="221"/>
      <c r="G36" s="222"/>
    </row>
    <row r="37" spans="1:7" s="5" customFormat="1" ht="15" customHeight="1">
      <c r="A37" s="158" t="s">
        <v>73</v>
      </c>
      <c r="B37" s="159"/>
      <c r="C37" s="159"/>
      <c r="D37" s="159"/>
      <c r="E37" s="160"/>
      <c r="F37" s="221">
        <f>SUM(F24:G36)</f>
        <v>14633</v>
      </c>
      <c r="G37" s="222"/>
    </row>
    <row r="38" spans="1:7" ht="15" customHeight="1">
      <c r="A38" s="158" t="s">
        <v>37</v>
      </c>
      <c r="B38" s="159"/>
      <c r="C38" s="159"/>
      <c r="D38" s="159"/>
      <c r="E38" s="160"/>
      <c r="F38" s="234"/>
      <c r="G38" s="235"/>
    </row>
    <row r="39" spans="1:7" ht="15" customHeight="1" thickBot="1">
      <c r="A39" s="162" t="s">
        <v>38</v>
      </c>
      <c r="B39" s="163"/>
      <c r="C39" s="163"/>
      <c r="D39" s="163"/>
      <c r="E39" s="164"/>
      <c r="F39" s="232">
        <f>F37+F38</f>
        <v>14633</v>
      </c>
      <c r="G39" s="233"/>
    </row>
    <row r="40" spans="1:7" ht="16.5" thickBot="1">
      <c r="A40" s="39" t="s">
        <v>29</v>
      </c>
      <c r="B40" s="40"/>
      <c r="C40" s="40"/>
      <c r="D40" s="40"/>
      <c r="E40" s="40"/>
      <c r="F40" s="217">
        <f>F22+F39</f>
        <v>46086</v>
      </c>
      <c r="G40" s="218"/>
    </row>
  </sheetData>
  <sheetProtection sheet="1" objects="1" scenarios="1" selectLockedCells="1"/>
  <mergeCells count="73"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F27:G27"/>
    <mergeCell ref="F21:G21"/>
    <mergeCell ref="B26:E26"/>
    <mergeCell ref="F23:G23"/>
    <mergeCell ref="B28:E28"/>
    <mergeCell ref="B27:E27"/>
    <mergeCell ref="F22:G22"/>
    <mergeCell ref="F36:G36"/>
    <mergeCell ref="B29:E29"/>
    <mergeCell ref="F31:G31"/>
    <mergeCell ref="F32:G32"/>
    <mergeCell ref="F33:G33"/>
    <mergeCell ref="B30:E30"/>
    <mergeCell ref="B31:E31"/>
    <mergeCell ref="A22:E22"/>
    <mergeCell ref="F24:G24"/>
    <mergeCell ref="F25:G25"/>
    <mergeCell ref="F26:G26"/>
    <mergeCell ref="F28:G28"/>
    <mergeCell ref="B24:E24"/>
    <mergeCell ref="B25:E25"/>
    <mergeCell ref="A20:E20"/>
    <mergeCell ref="F20:G20"/>
    <mergeCell ref="B19:E19"/>
    <mergeCell ref="F19:G19"/>
    <mergeCell ref="F13:G13"/>
    <mergeCell ref="F14:G14"/>
    <mergeCell ref="F15:G15"/>
    <mergeCell ref="F16:G16"/>
    <mergeCell ref="A39:E39"/>
    <mergeCell ref="B34:E34"/>
    <mergeCell ref="B35:E35"/>
    <mergeCell ref="A38:E38"/>
    <mergeCell ref="B32:E32"/>
    <mergeCell ref="B33:E33"/>
    <mergeCell ref="A37:E37"/>
    <mergeCell ref="B36:E36"/>
    <mergeCell ref="B18:E18"/>
    <mergeCell ref="A1:G1"/>
    <mergeCell ref="A7:E7"/>
    <mergeCell ref="D2:E2"/>
    <mergeCell ref="D3:E3"/>
    <mergeCell ref="A5:E6"/>
    <mergeCell ref="F5:G5"/>
    <mergeCell ref="B10:E10"/>
    <mergeCell ref="B13:E13"/>
    <mergeCell ref="B17:E17"/>
    <mergeCell ref="F17:G17"/>
    <mergeCell ref="F18:G18"/>
    <mergeCell ref="F8:G8"/>
    <mergeCell ref="F9:G9"/>
    <mergeCell ref="F10:G10"/>
    <mergeCell ref="F11:G11"/>
    <mergeCell ref="A2:B2"/>
    <mergeCell ref="F6:G6"/>
    <mergeCell ref="F7:G7"/>
    <mergeCell ref="B16:E16"/>
    <mergeCell ref="B14:E14"/>
    <mergeCell ref="B15:E15"/>
    <mergeCell ref="F12:G12"/>
    <mergeCell ref="B8:E8"/>
    <mergeCell ref="B9:E9"/>
    <mergeCell ref="B11:E11"/>
    <mergeCell ref="B12:E12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09/05/2013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 topLeftCell="A1">
      <selection activeCell="A1" sqref="A1:G1"/>
    </sheetView>
  </sheetViews>
  <sheetFormatPr defaultColWidth="0" defaultRowHeight="12.75" zeroHeight="1"/>
  <cols>
    <col min="1" max="1" width="6.8515625" style="0" customWidth="1"/>
    <col min="2" max="4" width="3.57421875" style="0" customWidth="1"/>
    <col min="5" max="5" width="25.421875" style="0" customWidth="1"/>
    <col min="6" max="6" width="6.7109375" style="0" customWidth="1"/>
    <col min="7" max="7" width="27.57421875" style="0" customWidth="1"/>
    <col min="8" max="10" width="12.57421875" style="0" hidden="1" customWidth="1"/>
    <col min="11" max="255" width="0" style="0" hidden="1" customWidth="1"/>
    <col min="256" max="16384" width="3.28125" style="0" hidden="1" customWidth="1"/>
  </cols>
  <sheetData>
    <row r="1" spans="1:7" ht="56.25" customHeight="1">
      <c r="A1" s="173" t="s">
        <v>125</v>
      </c>
      <c r="B1" s="173"/>
      <c r="C1" s="173"/>
      <c r="D1" s="173"/>
      <c r="E1" s="173"/>
      <c r="F1" s="173"/>
      <c r="G1" s="173"/>
    </row>
    <row r="2" spans="1:7" ht="17.25" customHeight="1">
      <c r="A2" s="187" t="s">
        <v>8</v>
      </c>
      <c r="B2" s="187"/>
      <c r="C2" s="54"/>
      <c r="D2" s="195" t="str">
        <f>CSS!D2</f>
        <v>Tuolumne</v>
      </c>
      <c r="E2" s="195"/>
      <c r="F2" s="31" t="s">
        <v>9</v>
      </c>
      <c r="G2" s="45">
        <f>CSS!G2</f>
        <v>42086</v>
      </c>
    </row>
    <row r="3" spans="1:7" ht="15.75">
      <c r="A3" s="41"/>
      <c r="B3" s="41"/>
      <c r="C3" s="41"/>
      <c r="D3" s="183"/>
      <c r="E3" s="183"/>
      <c r="F3" s="47"/>
      <c r="G3" s="42"/>
    </row>
    <row r="4" spans="1:7" ht="15">
      <c r="A4" s="42"/>
      <c r="B4" s="42"/>
      <c r="C4" s="42"/>
      <c r="D4" s="42"/>
      <c r="E4" s="42"/>
      <c r="F4" s="42"/>
      <c r="G4" s="42"/>
    </row>
    <row r="5" spans="1:7" s="3" customFormat="1" ht="15.75">
      <c r="A5" s="251"/>
      <c r="B5" s="183"/>
      <c r="C5" s="183"/>
      <c r="D5" s="183"/>
      <c r="E5" s="252"/>
      <c r="F5" s="174" t="s">
        <v>0</v>
      </c>
      <c r="G5" s="176"/>
    </row>
    <row r="6" spans="1:10" s="1" customFormat="1" ht="20.25" customHeight="1">
      <c r="A6" s="253"/>
      <c r="B6" s="254"/>
      <c r="C6" s="254"/>
      <c r="D6" s="254"/>
      <c r="E6" s="255"/>
      <c r="F6" s="171" t="s">
        <v>76</v>
      </c>
      <c r="G6" s="172"/>
      <c r="H6" s="2"/>
      <c r="I6" s="2"/>
      <c r="J6" s="2"/>
    </row>
    <row r="7" spans="1:7" ht="52.5" customHeight="1">
      <c r="A7" s="245" t="s">
        <v>120</v>
      </c>
      <c r="B7" s="246"/>
      <c r="C7" s="246"/>
      <c r="D7" s="246"/>
      <c r="E7" s="247"/>
      <c r="F7" s="256">
        <v>1334</v>
      </c>
      <c r="G7" s="257"/>
    </row>
    <row r="8" spans="1:7" s="57" customFormat="1" ht="15">
      <c r="A8" s="248"/>
      <c r="B8" s="249"/>
      <c r="C8" s="249"/>
      <c r="D8" s="249"/>
      <c r="E8" s="249"/>
      <c r="F8" s="249"/>
      <c r="G8" s="250"/>
    </row>
    <row r="9" spans="1:7" ht="15.75">
      <c r="A9" s="236" t="s">
        <v>32</v>
      </c>
      <c r="B9" s="237"/>
      <c r="C9" s="237"/>
      <c r="D9" s="237"/>
      <c r="E9" s="238"/>
      <c r="F9" s="156"/>
      <c r="G9" s="157"/>
    </row>
    <row r="10" spans="1:7" s="57" customFormat="1" ht="15">
      <c r="A10" s="239"/>
      <c r="B10" s="240"/>
      <c r="C10" s="240"/>
      <c r="D10" s="240"/>
      <c r="E10" s="240"/>
      <c r="F10" s="240"/>
      <c r="G10" s="241"/>
    </row>
    <row r="11" spans="1:7" ht="15.75">
      <c r="A11" s="236" t="s">
        <v>77</v>
      </c>
      <c r="B11" s="237"/>
      <c r="C11" s="237"/>
      <c r="D11" s="237"/>
      <c r="E11" s="238"/>
      <c r="F11" s="156"/>
      <c r="G11" s="157"/>
    </row>
    <row r="12" spans="1:7" s="57" customFormat="1" ht="15">
      <c r="A12" s="242"/>
      <c r="B12" s="243"/>
      <c r="C12" s="243"/>
      <c r="D12" s="243"/>
      <c r="E12" s="243"/>
      <c r="F12" s="243"/>
      <c r="G12" s="244"/>
    </row>
  </sheetData>
  <sheetProtection sheet="1" objects="1" scenarios="1" selectLockedCells="1"/>
  <mergeCells count="16">
    <mergeCell ref="A2:B2"/>
    <mergeCell ref="A12:G12"/>
    <mergeCell ref="A7:E7"/>
    <mergeCell ref="A8:G8"/>
    <mergeCell ref="A1:G1"/>
    <mergeCell ref="D2:E2"/>
    <mergeCell ref="D3:E3"/>
    <mergeCell ref="A5:E6"/>
    <mergeCell ref="F5:G5"/>
    <mergeCell ref="F6:G6"/>
    <mergeCell ref="F7:G7"/>
    <mergeCell ref="A9:E9"/>
    <mergeCell ref="A11:E11"/>
    <mergeCell ref="F11:G11"/>
    <mergeCell ref="F9:G9"/>
    <mergeCell ref="A10:G10"/>
  </mergeCells>
  <printOptions/>
  <pageMargins left="0.7" right="0.7" top="0.75" bottom="0.75" header="0.3" footer="0.3"/>
  <pageSetup horizontalDpi="600" verticalDpi="600" orientation="portrait" r:id="rId1"/>
  <headerFooter>
    <oddHeader>&amp;R&amp;"Arial,Bold"Enclosure 3</oddHeader>
    <oddFooter>&amp;LUpdated: 09/05/2013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P894"/>
  <sheetViews>
    <sheetView zoomScale="70" zoomScaleNormal="70" zoomScaleSheetLayoutView="70" zoomScalePageLayoutView="80" workbookViewId="0" topLeftCell="A32">
      <selection activeCell="A41" sqref="A41:K41"/>
    </sheetView>
  </sheetViews>
  <sheetFormatPr defaultColWidth="0" defaultRowHeight="12.75" zeroHeight="1"/>
  <cols>
    <col min="1" max="1" width="3.421875" style="33" customWidth="1"/>
    <col min="2" max="5" width="3.57421875" style="33" customWidth="1"/>
    <col min="6" max="6" width="46.57421875" style="33" customWidth="1"/>
    <col min="7" max="7" width="16.7109375" style="33" customWidth="1"/>
    <col min="8" max="8" width="16.140625" style="33" customWidth="1"/>
    <col min="9" max="10" width="16.57421875" style="33" customWidth="1"/>
    <col min="11" max="11" width="16.7109375" style="33" customWidth="1"/>
    <col min="12" max="12" width="14.57421875" style="33" customWidth="1"/>
    <col min="13" max="13" width="17.8515625" style="33" customWidth="1"/>
    <col min="14" max="14" width="17.00390625" style="33" customWidth="1"/>
    <col min="15" max="15" width="15.57421875" style="33" customWidth="1"/>
    <col min="16" max="16" width="16.00390625" style="33" customWidth="1"/>
    <col min="17" max="17" width="13.00390625" style="6" hidden="1" customWidth="1"/>
    <col min="18" max="18" width="14.57421875" style="6" hidden="1" customWidth="1"/>
    <col min="19" max="120" width="0" style="6" hidden="1" customWidth="1"/>
    <col min="121" max="16384" width="0" style="7" hidden="1" customWidth="1"/>
  </cols>
  <sheetData>
    <row r="1" spans="1:16" ht="15.75">
      <c r="A1" s="264" t="s">
        <v>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15.75">
      <c r="A2" s="264" t="s">
        <v>126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15.75">
      <c r="A3" s="96" t="s">
        <v>121</v>
      </c>
      <c r="B3" s="97"/>
      <c r="C3" s="98"/>
      <c r="D3" s="122"/>
      <c r="E3" s="12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0.1" customHeight="1">
      <c r="A4" s="184" t="s">
        <v>92</v>
      </c>
      <c r="B4" s="184"/>
      <c r="C4" s="184"/>
      <c r="D4" s="184" t="str">
        <f>CSS!D2</f>
        <v>Tuolumne</v>
      </c>
      <c r="E4" s="184"/>
      <c r="F4" s="184"/>
      <c r="G4" s="124"/>
      <c r="H4" s="124"/>
      <c r="I4" s="124"/>
      <c r="J4" s="124"/>
      <c r="K4" s="124"/>
      <c r="L4" s="124"/>
      <c r="M4" s="124"/>
      <c r="N4" s="125"/>
      <c r="O4" s="75" t="s">
        <v>91</v>
      </c>
      <c r="P4" s="75">
        <v>42086</v>
      </c>
    </row>
    <row r="5" spans="1:16" ht="14.45" customHeight="1">
      <c r="A5" s="258" t="s">
        <v>127</v>
      </c>
      <c r="B5" s="259"/>
      <c r="C5" s="259"/>
      <c r="D5" s="259"/>
      <c r="E5" s="259"/>
      <c r="F5" s="260"/>
      <c r="G5" s="76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>
      <c r="A6" s="42"/>
      <c r="B6" s="125"/>
      <c r="C6" s="125"/>
      <c r="D6" s="125"/>
      <c r="E6" s="125"/>
      <c r="F6" s="125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20" s="9" customFormat="1" ht="15" customHeight="1">
      <c r="A7" s="174" t="s">
        <v>95</v>
      </c>
      <c r="B7" s="175"/>
      <c r="C7" s="175"/>
      <c r="D7" s="175"/>
      <c r="E7" s="175"/>
      <c r="F7" s="176"/>
      <c r="G7" s="99" t="s">
        <v>0</v>
      </c>
      <c r="H7" s="99" t="s">
        <v>1</v>
      </c>
      <c r="I7" s="99" t="s">
        <v>7</v>
      </c>
      <c r="J7" s="99" t="s">
        <v>2</v>
      </c>
      <c r="K7" s="99" t="s">
        <v>3</v>
      </c>
      <c r="L7" s="99" t="s">
        <v>4</v>
      </c>
      <c r="M7" s="99" t="s">
        <v>5</v>
      </c>
      <c r="N7" s="99" t="s">
        <v>6</v>
      </c>
      <c r="O7" s="99" t="s">
        <v>42</v>
      </c>
      <c r="P7" s="99" t="s">
        <v>64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</row>
    <row r="8" spans="1:120" s="9" customFormat="1" ht="15" customHeight="1">
      <c r="A8" s="177"/>
      <c r="B8" s="178"/>
      <c r="C8" s="178"/>
      <c r="D8" s="178"/>
      <c r="E8" s="178"/>
      <c r="F8" s="179"/>
      <c r="G8" s="261" t="s">
        <v>15</v>
      </c>
      <c r="H8" s="261" t="s">
        <v>17</v>
      </c>
      <c r="I8" s="261" t="s">
        <v>39</v>
      </c>
      <c r="J8" s="261" t="s">
        <v>16</v>
      </c>
      <c r="K8" s="261" t="s">
        <v>18</v>
      </c>
      <c r="L8" s="261" t="s">
        <v>31</v>
      </c>
      <c r="M8" s="261" t="s">
        <v>32</v>
      </c>
      <c r="N8" s="261" t="s">
        <v>78</v>
      </c>
      <c r="O8" s="261" t="s">
        <v>53</v>
      </c>
      <c r="P8" s="261" t="s">
        <v>19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</row>
    <row r="9" spans="1:120" s="13" customFormat="1" ht="48.75" customHeight="1">
      <c r="A9" s="180"/>
      <c r="B9" s="181"/>
      <c r="C9" s="181"/>
      <c r="D9" s="181"/>
      <c r="E9" s="181"/>
      <c r="F9" s="18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10"/>
      <c r="R9" s="11"/>
      <c r="S9" s="10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</row>
    <row r="10" spans="1:18" ht="24.95" customHeight="1">
      <c r="A10" s="100">
        <v>1</v>
      </c>
      <c r="B10" s="263" t="s">
        <v>160</v>
      </c>
      <c r="C10" s="185"/>
      <c r="D10" s="185"/>
      <c r="E10" s="185"/>
      <c r="F10" s="186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R10" s="14"/>
    </row>
    <row r="11" spans="1:18" ht="24.95" customHeight="1">
      <c r="A11" s="65"/>
      <c r="B11" s="48"/>
      <c r="C11" s="28" t="s">
        <v>43</v>
      </c>
      <c r="D11" s="139" t="s">
        <v>74</v>
      </c>
      <c r="E11" s="139"/>
      <c r="F11" s="144"/>
      <c r="G11" s="129"/>
      <c r="H11" s="129"/>
      <c r="I11" s="129"/>
      <c r="J11" s="129"/>
      <c r="K11" s="129"/>
      <c r="L11" s="129"/>
      <c r="M11" s="129"/>
      <c r="N11" s="129"/>
      <c r="O11" s="79">
        <v>406901</v>
      </c>
      <c r="P11" s="79">
        <f>O11</f>
        <v>406901</v>
      </c>
      <c r="R11" s="14"/>
    </row>
    <row r="12" spans="1:18" ht="24.95" customHeight="1">
      <c r="A12" s="65"/>
      <c r="B12" s="48"/>
      <c r="C12" s="28" t="s">
        <v>44</v>
      </c>
      <c r="D12" s="139" t="s">
        <v>96</v>
      </c>
      <c r="E12" s="139"/>
      <c r="F12" s="144"/>
      <c r="G12" s="129"/>
      <c r="H12" s="129"/>
      <c r="I12" s="129"/>
      <c r="J12" s="80">
        <v>0</v>
      </c>
      <c r="K12" s="129"/>
      <c r="L12" s="129"/>
      <c r="M12" s="129"/>
      <c r="N12" s="129"/>
      <c r="O12" s="129"/>
      <c r="P12" s="79">
        <f>SUM(G12:O12)</f>
        <v>0</v>
      </c>
      <c r="R12" s="14"/>
    </row>
    <row r="13" spans="1:18" ht="24.95" customHeight="1">
      <c r="A13" s="65"/>
      <c r="B13" s="48"/>
      <c r="C13" s="94" t="s">
        <v>45</v>
      </c>
      <c r="D13" s="139" t="s">
        <v>80</v>
      </c>
      <c r="E13" s="139"/>
      <c r="F13" s="144"/>
      <c r="G13" s="129"/>
      <c r="H13" s="129"/>
      <c r="I13" s="129"/>
      <c r="J13" s="80">
        <v>179013</v>
      </c>
      <c r="K13" s="80">
        <v>158925</v>
      </c>
      <c r="L13" s="129"/>
      <c r="M13" s="129"/>
      <c r="N13" s="129"/>
      <c r="O13" s="129"/>
      <c r="P13" s="79">
        <f aca="true" t="shared" si="0" ref="P13:P18">SUM(G13:O13)</f>
        <v>337938</v>
      </c>
      <c r="R13" s="14"/>
    </row>
    <row r="14" spans="1:18" ht="24.95" customHeight="1">
      <c r="A14" s="65"/>
      <c r="B14" s="34"/>
      <c r="C14" s="94" t="s">
        <v>46</v>
      </c>
      <c r="D14" s="139" t="s">
        <v>81</v>
      </c>
      <c r="E14" s="139"/>
      <c r="F14" s="144"/>
      <c r="G14" s="79"/>
      <c r="H14" s="79"/>
      <c r="I14" s="79"/>
      <c r="J14" s="79"/>
      <c r="K14" s="79">
        <v>188500</v>
      </c>
      <c r="L14" s="80"/>
      <c r="M14" s="80"/>
      <c r="N14" s="80"/>
      <c r="O14" s="130"/>
      <c r="P14" s="79">
        <f t="shared" si="0"/>
        <v>188500</v>
      </c>
      <c r="R14" s="14"/>
    </row>
    <row r="15" spans="1:18" ht="24.95" customHeight="1">
      <c r="A15" s="65"/>
      <c r="B15" s="34"/>
      <c r="C15" s="94" t="s">
        <v>47</v>
      </c>
      <c r="D15" s="140" t="s">
        <v>82</v>
      </c>
      <c r="E15" s="140"/>
      <c r="F15" s="141"/>
      <c r="G15" s="79"/>
      <c r="H15" s="79"/>
      <c r="I15" s="79"/>
      <c r="J15" s="79"/>
      <c r="K15" s="79"/>
      <c r="L15" s="80"/>
      <c r="M15" s="80"/>
      <c r="N15" s="80"/>
      <c r="O15" s="130"/>
      <c r="P15" s="79">
        <f t="shared" si="0"/>
        <v>0</v>
      </c>
      <c r="R15" s="14"/>
    </row>
    <row r="16" spans="1:120" s="15" customFormat="1" ht="24.95" customHeight="1">
      <c r="A16" s="101"/>
      <c r="B16" s="102"/>
      <c r="C16" s="94" t="s">
        <v>48</v>
      </c>
      <c r="D16" s="265" t="s">
        <v>83</v>
      </c>
      <c r="E16" s="265"/>
      <c r="F16" s="266"/>
      <c r="G16" s="79"/>
      <c r="H16" s="79">
        <v>90223</v>
      </c>
      <c r="I16" s="79">
        <v>130116</v>
      </c>
      <c r="J16" s="79"/>
      <c r="K16" s="79"/>
      <c r="L16" s="79"/>
      <c r="M16" s="79"/>
      <c r="N16" s="79"/>
      <c r="O16" s="130"/>
      <c r="P16" s="79">
        <f t="shared" si="0"/>
        <v>220339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</row>
    <row r="17" spans="1:120" s="15" customFormat="1" ht="24.95" customHeight="1">
      <c r="A17" s="101"/>
      <c r="B17" s="102"/>
      <c r="C17" s="94" t="s">
        <v>49</v>
      </c>
      <c r="D17" s="265" t="s">
        <v>84</v>
      </c>
      <c r="E17" s="265"/>
      <c r="F17" s="266"/>
      <c r="G17" s="79">
        <v>567917</v>
      </c>
      <c r="H17" s="79">
        <v>220052</v>
      </c>
      <c r="I17" s="79">
        <v>94544</v>
      </c>
      <c r="J17" s="79"/>
      <c r="K17" s="79"/>
      <c r="L17" s="79">
        <v>7300</v>
      </c>
      <c r="M17" s="79"/>
      <c r="N17" s="79">
        <v>171485</v>
      </c>
      <c r="O17" s="130"/>
      <c r="P17" s="79">
        <f t="shared" si="0"/>
        <v>1061298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</row>
    <row r="18" spans="1:120" s="15" customFormat="1" ht="24.95" customHeight="1" thickBot="1">
      <c r="A18" s="101"/>
      <c r="B18" s="102"/>
      <c r="C18" s="28" t="s">
        <v>50</v>
      </c>
      <c r="D18" s="265" t="s">
        <v>99</v>
      </c>
      <c r="E18" s="265"/>
      <c r="F18" s="266"/>
      <c r="G18" s="103"/>
      <c r="H18" s="103"/>
      <c r="I18" s="103"/>
      <c r="J18" s="103">
        <v>1757</v>
      </c>
      <c r="K18" s="103">
        <v>6009</v>
      </c>
      <c r="L18" s="81">
        <v>226</v>
      </c>
      <c r="M18" s="103"/>
      <c r="N18" s="103"/>
      <c r="O18" s="131"/>
      <c r="P18" s="81">
        <f t="shared" si="0"/>
        <v>7992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</row>
    <row r="19" spans="1:18" ht="24.95" customHeight="1" thickBot="1">
      <c r="A19" s="65"/>
      <c r="B19" s="34" t="s">
        <v>51</v>
      </c>
      <c r="C19" s="195" t="s">
        <v>100</v>
      </c>
      <c r="D19" s="195"/>
      <c r="E19" s="195"/>
      <c r="F19" s="195"/>
      <c r="G19" s="104">
        <f>SUM(G14:G18)</f>
        <v>567917</v>
      </c>
      <c r="H19" s="104">
        <f>SUM(H14:H18)</f>
        <v>310275</v>
      </c>
      <c r="I19" s="104">
        <f>SUM(I14:I18)</f>
        <v>224660</v>
      </c>
      <c r="J19" s="104">
        <f>SUM(J12:J18)</f>
        <v>180770</v>
      </c>
      <c r="K19" s="104">
        <f>SUM(K13:K18)</f>
        <v>353434</v>
      </c>
      <c r="L19" s="104">
        <f>SUM(L14:L18)</f>
        <v>7526</v>
      </c>
      <c r="M19" s="104">
        <f>SUM(M14:M18)</f>
        <v>0</v>
      </c>
      <c r="N19" s="104">
        <f>SUM(N14:N18)</f>
        <v>171485</v>
      </c>
      <c r="O19" s="104">
        <f>O11</f>
        <v>406901</v>
      </c>
      <c r="P19" s="104">
        <f>SUM(G19:O19)</f>
        <v>2222968</v>
      </c>
      <c r="Q19" s="17"/>
      <c r="R19" s="16"/>
    </row>
    <row r="20" spans="1:18" ht="24.95" customHeight="1">
      <c r="A20" s="100">
        <v>2</v>
      </c>
      <c r="B20" s="162" t="s">
        <v>123</v>
      </c>
      <c r="C20" s="163"/>
      <c r="D20" s="163"/>
      <c r="E20" s="163"/>
      <c r="F20" s="164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4"/>
      <c r="R20" s="14"/>
    </row>
    <row r="21" spans="1:16" ht="24.95" customHeight="1">
      <c r="A21" s="65"/>
      <c r="B21" s="34" t="s">
        <v>43</v>
      </c>
      <c r="C21" s="140" t="s">
        <v>103</v>
      </c>
      <c r="D21" s="140"/>
      <c r="E21" s="140"/>
      <c r="F21" s="141"/>
      <c r="G21" s="79"/>
      <c r="H21" s="79"/>
      <c r="I21" s="130"/>
      <c r="J21" s="130"/>
      <c r="K21" s="130"/>
      <c r="L21" s="130"/>
      <c r="M21" s="130"/>
      <c r="N21" s="130"/>
      <c r="O21" s="79">
        <f>(-G21-H21)</f>
        <v>0</v>
      </c>
      <c r="P21" s="79">
        <f>G21+H21+O21</f>
        <v>0</v>
      </c>
    </row>
    <row r="22" spans="1:16" ht="24.95" customHeight="1">
      <c r="A22" s="65"/>
      <c r="B22" s="34" t="s">
        <v>44</v>
      </c>
      <c r="C22" s="140" t="s">
        <v>161</v>
      </c>
      <c r="D22" s="140"/>
      <c r="E22" s="140"/>
      <c r="F22" s="141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7" ht="24.95" customHeight="1">
      <c r="A23" s="65"/>
      <c r="B23" s="34"/>
      <c r="C23" s="28">
        <v>1</v>
      </c>
      <c r="D23" s="139" t="s">
        <v>102</v>
      </c>
      <c r="E23" s="139"/>
      <c r="F23" s="144"/>
      <c r="G23" s="79">
        <v>2438480.65</v>
      </c>
      <c r="H23" s="79">
        <v>457215.15</v>
      </c>
      <c r="I23" s="79">
        <v>152405.04</v>
      </c>
      <c r="J23" s="130"/>
      <c r="K23" s="130"/>
      <c r="L23" s="130"/>
      <c r="M23" s="130"/>
      <c r="N23" s="130"/>
      <c r="O23" s="130"/>
      <c r="P23" s="79">
        <f>SUM(G23:I23)</f>
        <v>3048100.84</v>
      </c>
      <c r="Q23" s="17"/>
    </row>
    <row r="24" spans="1:16" ht="24.95" customHeight="1" thickBot="1">
      <c r="A24" s="65"/>
      <c r="B24" s="34" t="s">
        <v>45</v>
      </c>
      <c r="C24" s="28" t="s">
        <v>111</v>
      </c>
      <c r="D24" s="28"/>
      <c r="E24" s="28"/>
      <c r="F24" s="29"/>
      <c r="G24" s="105">
        <v>11369</v>
      </c>
      <c r="H24" s="105">
        <v>4079</v>
      </c>
      <c r="I24" s="105"/>
      <c r="J24" s="105">
        <v>1566</v>
      </c>
      <c r="K24" s="105"/>
      <c r="L24" s="105"/>
      <c r="M24" s="81"/>
      <c r="N24" s="81"/>
      <c r="O24" s="81">
        <v>3076</v>
      </c>
      <c r="P24" s="81">
        <f>SUM(G24:O24)</f>
        <v>20090</v>
      </c>
    </row>
    <row r="25" spans="1:20" ht="24.95" customHeight="1" thickBot="1">
      <c r="A25" s="66"/>
      <c r="B25" s="106" t="s">
        <v>46</v>
      </c>
      <c r="C25" s="267" t="s">
        <v>100</v>
      </c>
      <c r="D25" s="267"/>
      <c r="E25" s="267"/>
      <c r="F25" s="267"/>
      <c r="G25" s="104">
        <f>SUM(G21:G24)</f>
        <v>2449849.65</v>
      </c>
      <c r="H25" s="104">
        <f>SUM(H21:H24)</f>
        <v>461294.15</v>
      </c>
      <c r="I25" s="104">
        <f>SUM(I23:I24)</f>
        <v>152405.04</v>
      </c>
      <c r="J25" s="104">
        <f>J24</f>
        <v>1566</v>
      </c>
      <c r="K25" s="104">
        <f>K24</f>
        <v>0</v>
      </c>
      <c r="L25" s="104">
        <f>L24</f>
        <v>0</v>
      </c>
      <c r="M25" s="104">
        <f>M24</f>
        <v>0</v>
      </c>
      <c r="N25" s="104">
        <f>N24</f>
        <v>0</v>
      </c>
      <c r="O25" s="104">
        <f>SUM(O21+O24)</f>
        <v>3076</v>
      </c>
      <c r="P25" s="104">
        <f>SUM(G25:O25)</f>
        <v>3068190.84</v>
      </c>
      <c r="T25" s="17"/>
    </row>
    <row r="26" spans="1:16" ht="24.95" customHeight="1">
      <c r="A26" s="100">
        <v>3</v>
      </c>
      <c r="B26" s="162" t="s">
        <v>162</v>
      </c>
      <c r="C26" s="163"/>
      <c r="D26" s="163"/>
      <c r="E26" s="163"/>
      <c r="F26" s="164"/>
      <c r="G26" s="132"/>
      <c r="H26" s="129"/>
      <c r="I26" s="129"/>
      <c r="J26" s="129"/>
      <c r="K26" s="129"/>
      <c r="L26" s="129"/>
      <c r="M26" s="129"/>
      <c r="N26" s="129"/>
      <c r="O26" s="129"/>
      <c r="P26" s="129"/>
    </row>
    <row r="27" spans="1:16" ht="24.95" customHeight="1">
      <c r="A27" s="65"/>
      <c r="B27" s="35"/>
      <c r="C27" s="27" t="s">
        <v>43</v>
      </c>
      <c r="D27" s="268" t="s">
        <v>97</v>
      </c>
      <c r="E27" s="268"/>
      <c r="F27" s="269"/>
      <c r="G27" s="133"/>
      <c r="H27" s="130"/>
      <c r="I27" s="130"/>
      <c r="J27" s="83"/>
      <c r="K27" s="130"/>
      <c r="L27" s="130"/>
      <c r="M27" s="130"/>
      <c r="N27" s="130"/>
      <c r="O27" s="130"/>
      <c r="P27" s="79">
        <f>SUM(G27:N27)</f>
        <v>0</v>
      </c>
    </row>
    <row r="28" spans="1:16" ht="24.95" customHeight="1">
      <c r="A28" s="65"/>
      <c r="B28" s="35"/>
      <c r="C28" s="27" t="s">
        <v>44</v>
      </c>
      <c r="D28" s="268" t="s">
        <v>85</v>
      </c>
      <c r="E28" s="268"/>
      <c r="F28" s="269"/>
      <c r="G28" s="133"/>
      <c r="H28" s="130"/>
      <c r="I28" s="130"/>
      <c r="J28" s="83">
        <v>22044</v>
      </c>
      <c r="K28" s="79">
        <v>46086</v>
      </c>
      <c r="L28" s="130"/>
      <c r="M28" s="130"/>
      <c r="N28" s="130"/>
      <c r="O28" s="130"/>
      <c r="P28" s="79">
        <f>SUM(G28:N28)</f>
        <v>68130</v>
      </c>
    </row>
    <row r="29" spans="1:16" ht="24.95" customHeight="1">
      <c r="A29" s="65"/>
      <c r="B29" s="35"/>
      <c r="C29" s="27" t="s">
        <v>45</v>
      </c>
      <c r="D29" s="139" t="s">
        <v>86</v>
      </c>
      <c r="E29" s="139"/>
      <c r="F29" s="144"/>
      <c r="G29" s="133"/>
      <c r="H29" s="130"/>
      <c r="I29" s="130"/>
      <c r="J29" s="79"/>
      <c r="K29" s="79"/>
      <c r="L29" s="130"/>
      <c r="M29" s="130"/>
      <c r="N29" s="130"/>
      <c r="O29" s="130"/>
      <c r="P29" s="79">
        <f>SUM(G29:N29)</f>
        <v>0</v>
      </c>
    </row>
    <row r="30" spans="1:16" ht="24.95" customHeight="1">
      <c r="A30" s="65"/>
      <c r="B30" s="35"/>
      <c r="C30" s="27" t="s">
        <v>46</v>
      </c>
      <c r="D30" s="139" t="s">
        <v>87</v>
      </c>
      <c r="E30" s="139"/>
      <c r="F30" s="144"/>
      <c r="G30" s="133"/>
      <c r="H30" s="130"/>
      <c r="I30" s="130"/>
      <c r="J30" s="108"/>
      <c r="K30" s="108"/>
      <c r="L30" s="130"/>
      <c r="M30" s="130"/>
      <c r="N30" s="130"/>
      <c r="O30" s="130"/>
      <c r="P30" s="79">
        <f>SUM(G30:N30)</f>
        <v>0</v>
      </c>
    </row>
    <row r="31" spans="1:16" ht="24.95" customHeight="1">
      <c r="A31" s="65"/>
      <c r="B31" s="35"/>
      <c r="C31" s="27" t="s">
        <v>47</v>
      </c>
      <c r="D31" s="139" t="s">
        <v>88</v>
      </c>
      <c r="E31" s="139"/>
      <c r="F31" s="144"/>
      <c r="G31" s="109"/>
      <c r="H31" s="108">
        <v>90223</v>
      </c>
      <c r="I31" s="79">
        <f>118625-2840</f>
        <v>115785</v>
      </c>
      <c r="J31" s="79"/>
      <c r="K31" s="79"/>
      <c r="L31" s="108"/>
      <c r="M31" s="79"/>
      <c r="N31" s="79"/>
      <c r="O31" s="130"/>
      <c r="P31" s="79">
        <f aca="true" t="shared" si="1" ref="P31:P39">SUM(G31:N31)</f>
        <v>206008</v>
      </c>
    </row>
    <row r="32" spans="1:16" ht="24.95" customHeight="1">
      <c r="A32" s="65"/>
      <c r="B32" s="35"/>
      <c r="C32" s="27" t="s">
        <v>48</v>
      </c>
      <c r="D32" s="139" t="s">
        <v>105</v>
      </c>
      <c r="E32" s="139"/>
      <c r="F32" s="144"/>
      <c r="G32" s="82">
        <v>567917</v>
      </c>
      <c r="H32" s="79">
        <v>220052</v>
      </c>
      <c r="I32" s="79"/>
      <c r="J32" s="79"/>
      <c r="K32" s="79"/>
      <c r="L32" s="79">
        <v>1334</v>
      </c>
      <c r="M32" s="79"/>
      <c r="N32" s="79"/>
      <c r="O32" s="130"/>
      <c r="P32" s="79">
        <f t="shared" si="1"/>
        <v>789303</v>
      </c>
    </row>
    <row r="33" spans="1:16" ht="24.95" customHeight="1">
      <c r="A33" s="65"/>
      <c r="B33" s="35"/>
      <c r="C33" s="27" t="s">
        <v>49</v>
      </c>
      <c r="D33" s="139" t="s">
        <v>102</v>
      </c>
      <c r="E33" s="139"/>
      <c r="F33" s="144"/>
      <c r="G33" s="82">
        <f>645504-45471</f>
        <v>600033</v>
      </c>
      <c r="H33" s="79">
        <v>38261</v>
      </c>
      <c r="I33" s="79"/>
      <c r="J33" s="130"/>
      <c r="K33" s="130"/>
      <c r="L33" s="130"/>
      <c r="M33" s="130"/>
      <c r="N33" s="130"/>
      <c r="O33" s="130"/>
      <c r="P33" s="79">
        <f t="shared" si="1"/>
        <v>638294</v>
      </c>
    </row>
    <row r="34" spans="1:16" ht="24.95" customHeight="1">
      <c r="A34" s="65"/>
      <c r="B34" s="35"/>
      <c r="C34" s="27" t="s">
        <v>50</v>
      </c>
      <c r="D34" s="139" t="s">
        <v>99</v>
      </c>
      <c r="E34" s="139"/>
      <c r="F34" s="144"/>
      <c r="G34" s="82"/>
      <c r="H34" s="82"/>
      <c r="I34" s="82"/>
      <c r="J34" s="82"/>
      <c r="K34" s="82"/>
      <c r="L34" s="82"/>
      <c r="M34" s="82"/>
      <c r="N34" s="82"/>
      <c r="O34" s="130"/>
      <c r="P34" s="79">
        <f>SUM(G34:N34)</f>
        <v>0</v>
      </c>
    </row>
    <row r="35" spans="1:16" ht="24.95" customHeight="1">
      <c r="A35" s="65"/>
      <c r="B35" s="35"/>
      <c r="C35" s="27" t="s">
        <v>51</v>
      </c>
      <c r="D35" s="27" t="s">
        <v>130</v>
      </c>
      <c r="E35" s="27"/>
      <c r="F35" s="30"/>
      <c r="G35" s="82"/>
      <c r="H35" s="82"/>
      <c r="I35" s="82"/>
      <c r="J35" s="82"/>
      <c r="K35" s="82"/>
      <c r="L35" s="82"/>
      <c r="M35" s="82"/>
      <c r="N35" s="82"/>
      <c r="O35" s="130"/>
      <c r="P35" s="79">
        <f>SUM(G35:N35)</f>
        <v>0</v>
      </c>
    </row>
    <row r="36" spans="1:16" ht="24.95" customHeight="1">
      <c r="A36" s="65"/>
      <c r="B36" s="35"/>
      <c r="C36" s="27" t="s">
        <v>52</v>
      </c>
      <c r="D36" s="27" t="s">
        <v>131</v>
      </c>
      <c r="E36" s="27"/>
      <c r="F36" s="30"/>
      <c r="G36" s="82">
        <v>45471</v>
      </c>
      <c r="H36" s="82"/>
      <c r="I36" s="82"/>
      <c r="J36" s="82"/>
      <c r="K36" s="82"/>
      <c r="L36" s="82"/>
      <c r="M36" s="82"/>
      <c r="N36" s="82"/>
      <c r="O36" s="130"/>
      <c r="P36" s="79">
        <f>SUM(G36:N36)</f>
        <v>45471</v>
      </c>
    </row>
    <row r="37" spans="1:17" ht="24.95" customHeight="1">
      <c r="A37" s="65"/>
      <c r="B37" s="35"/>
      <c r="C37" s="27" t="s">
        <v>65</v>
      </c>
      <c r="D37" s="139" t="s">
        <v>122</v>
      </c>
      <c r="E37" s="139"/>
      <c r="F37" s="144"/>
      <c r="G37" s="82">
        <v>555013</v>
      </c>
      <c r="H37" s="82"/>
      <c r="I37" s="82">
        <v>149000</v>
      </c>
      <c r="J37" s="82"/>
      <c r="K37" s="82"/>
      <c r="L37" s="82"/>
      <c r="M37" s="82"/>
      <c r="N37" s="82"/>
      <c r="O37" s="130"/>
      <c r="P37" s="79">
        <f t="shared" si="1"/>
        <v>704013</v>
      </c>
      <c r="Q37" s="6" t="s">
        <v>144</v>
      </c>
    </row>
    <row r="38" spans="1:18" ht="24.95" customHeight="1" thickBot="1">
      <c r="A38" s="65"/>
      <c r="B38" s="110" t="s">
        <v>98</v>
      </c>
      <c r="C38" s="275" t="s">
        <v>100</v>
      </c>
      <c r="D38" s="275"/>
      <c r="E38" s="275"/>
      <c r="F38" s="276"/>
      <c r="G38" s="85">
        <f>SUM(G31:G37)</f>
        <v>1768434</v>
      </c>
      <c r="H38" s="81">
        <f>SUM(H31:H37)</f>
        <v>348536</v>
      </c>
      <c r="I38" s="81">
        <f>SUM(I31:I37)</f>
        <v>264785</v>
      </c>
      <c r="J38" s="81">
        <f>SUM(J27:J37)</f>
        <v>22044</v>
      </c>
      <c r="K38" s="81">
        <f>SUM(K28:K37)</f>
        <v>46086</v>
      </c>
      <c r="L38" s="81">
        <f>SUM(L31:L37)</f>
        <v>1334</v>
      </c>
      <c r="M38" s="81">
        <f>SUM(M31:M37)</f>
        <v>0</v>
      </c>
      <c r="N38" s="81">
        <f>SUM(N31:N37)</f>
        <v>0</v>
      </c>
      <c r="O38" s="134"/>
      <c r="P38" s="81">
        <f t="shared" si="1"/>
        <v>2451219</v>
      </c>
      <c r="R38" s="17"/>
    </row>
    <row r="39" spans="1:16" ht="24.95" customHeight="1" thickBot="1">
      <c r="A39" s="66"/>
      <c r="B39" s="106" t="s">
        <v>132</v>
      </c>
      <c r="C39" s="273" t="s">
        <v>75</v>
      </c>
      <c r="D39" s="273"/>
      <c r="E39" s="273"/>
      <c r="F39" s="274"/>
      <c r="G39" s="111">
        <f>IF(G38=CSS!F49,CSS!F49,"ERROR")</f>
        <v>1768434</v>
      </c>
      <c r="H39" s="104">
        <f>IF(H38=PEI!F37,PEI!F37,"ERROR")</f>
        <v>348536</v>
      </c>
      <c r="I39" s="104">
        <f>IF(I38=INN!F36,INN!F36,"ERROR")</f>
        <v>264785</v>
      </c>
      <c r="J39" s="104">
        <f>IF(J38=WET!F15,WET!F15,"ERROR")</f>
        <v>22044</v>
      </c>
      <c r="K39" s="104">
        <f>IF(K38=CFTN!F40,CFTN!F40,"ERROR")</f>
        <v>46086</v>
      </c>
      <c r="L39" s="104">
        <f>IF(L38='TTTACB-WET RP-PEI SWP'!F7,'TTTACB-WET RP-PEI SWP'!F7,"ERROR")</f>
        <v>1334</v>
      </c>
      <c r="M39" s="104">
        <f>IF(M38='TTTACB-WET RP-PEI SWP'!F9,'TTTACB-WET RP-PEI SWP'!F9,"ERROR")</f>
        <v>0</v>
      </c>
      <c r="N39" s="104">
        <f>IF('RER Summary'!N38='TTTACB-WET RP-PEI SWP'!F11,'TTTACB-WET RP-PEI SWP'!F11,"ERROR")</f>
        <v>0</v>
      </c>
      <c r="O39" s="135"/>
      <c r="P39" s="104">
        <f t="shared" si="1"/>
        <v>2451219</v>
      </c>
    </row>
    <row r="40" spans="1:16" s="6" customFormat="1" ht="12.75">
      <c r="A40" s="77"/>
      <c r="B40" s="77"/>
      <c r="C40" s="77"/>
      <c r="D40" s="77"/>
      <c r="E40" s="77"/>
      <c r="F40" s="77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s="6" customFormat="1" ht="12.75">
      <c r="A41" s="268" t="s">
        <v>119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42"/>
      <c r="M41" s="42"/>
      <c r="N41" s="42"/>
      <c r="O41" s="42"/>
      <c r="P41" s="42"/>
    </row>
    <row r="42" spans="1:16" s="6" customFormat="1" ht="12.75">
      <c r="A42" s="77"/>
      <c r="B42" s="77"/>
      <c r="C42" s="77"/>
      <c r="D42" s="77"/>
      <c r="E42" s="77"/>
      <c r="F42" s="77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24.95" customHeight="1">
      <c r="A43" s="100">
        <v>4</v>
      </c>
      <c r="B43" s="162" t="s">
        <v>163</v>
      </c>
      <c r="C43" s="163"/>
      <c r="D43" s="163"/>
      <c r="E43" s="163"/>
      <c r="F43" s="164"/>
      <c r="G43" s="129"/>
      <c r="H43" s="129"/>
      <c r="I43" s="129"/>
      <c r="J43" s="129"/>
      <c r="K43" s="129"/>
      <c r="L43" s="129"/>
      <c r="M43" s="129"/>
      <c r="N43" s="129"/>
      <c r="O43" s="129"/>
      <c r="P43" s="129"/>
    </row>
    <row r="44" spans="1:17" ht="24.95" customHeight="1">
      <c r="A44" s="65"/>
      <c r="B44" s="112"/>
      <c r="C44" s="113" t="s">
        <v>43</v>
      </c>
      <c r="D44" s="113" t="s">
        <v>89</v>
      </c>
      <c r="E44" s="113"/>
      <c r="F44" s="114"/>
      <c r="G44" s="79">
        <f>-J44-K44-O44</f>
        <v>0</v>
      </c>
      <c r="H44" s="130"/>
      <c r="I44" s="130"/>
      <c r="J44" s="79"/>
      <c r="K44" s="79"/>
      <c r="L44" s="130"/>
      <c r="M44" s="130"/>
      <c r="N44" s="130"/>
      <c r="O44" s="79"/>
      <c r="P44" s="79">
        <f>G44+J44+K44+O44</f>
        <v>0</v>
      </c>
      <c r="Q44" s="17"/>
    </row>
    <row r="45" spans="1:17" ht="24.95" customHeight="1">
      <c r="A45" s="65"/>
      <c r="B45" s="112"/>
      <c r="C45" s="113" t="s">
        <v>44</v>
      </c>
      <c r="D45" s="270" t="s">
        <v>90</v>
      </c>
      <c r="E45" s="270"/>
      <c r="F45" s="271"/>
      <c r="G45" s="79">
        <f>-J45-K45-O45</f>
        <v>0</v>
      </c>
      <c r="H45" s="130"/>
      <c r="I45" s="130"/>
      <c r="J45" s="79"/>
      <c r="K45" s="79"/>
      <c r="L45" s="130"/>
      <c r="M45" s="130"/>
      <c r="N45" s="130"/>
      <c r="O45" s="79"/>
      <c r="P45" s="79">
        <f>G45+J45+K45+O45</f>
        <v>0</v>
      </c>
      <c r="Q45" s="17"/>
    </row>
    <row r="46" spans="1:17" ht="24.95" customHeight="1">
      <c r="A46" s="66"/>
      <c r="B46" s="115"/>
      <c r="C46" s="107" t="s">
        <v>45</v>
      </c>
      <c r="D46" s="267" t="s">
        <v>94</v>
      </c>
      <c r="E46" s="267"/>
      <c r="F46" s="272"/>
      <c r="G46" s="79">
        <f>-J46-K46-O46</f>
        <v>0</v>
      </c>
      <c r="H46" s="136"/>
      <c r="I46" s="136"/>
      <c r="J46" s="79"/>
      <c r="K46" s="79"/>
      <c r="L46" s="136"/>
      <c r="M46" s="136"/>
      <c r="N46" s="136"/>
      <c r="O46" s="116"/>
      <c r="P46" s="116">
        <f>G46+J46+K46+O46</f>
        <v>0</v>
      </c>
      <c r="Q46" s="17"/>
    </row>
    <row r="47" spans="1:17" ht="24.95" customHeight="1">
      <c r="A47" s="56">
        <v>5</v>
      </c>
      <c r="B47" s="162" t="s">
        <v>164</v>
      </c>
      <c r="C47" s="163"/>
      <c r="D47" s="163"/>
      <c r="E47" s="163"/>
      <c r="F47" s="164"/>
      <c r="G47" s="137"/>
      <c r="H47" s="128"/>
      <c r="I47" s="128"/>
      <c r="J47" s="128"/>
      <c r="K47" s="128"/>
      <c r="L47" s="128"/>
      <c r="M47" s="128"/>
      <c r="N47" s="128"/>
      <c r="O47" s="128"/>
      <c r="P47" s="128"/>
      <c r="Q47" s="17"/>
    </row>
    <row r="48" spans="1:16" ht="24.95" customHeight="1">
      <c r="A48" s="34"/>
      <c r="B48" s="48"/>
      <c r="C48" s="28" t="s">
        <v>43</v>
      </c>
      <c r="D48" s="139" t="s">
        <v>74</v>
      </c>
      <c r="E48" s="139"/>
      <c r="F48" s="144"/>
      <c r="G48" s="133"/>
      <c r="H48" s="130"/>
      <c r="I48" s="130"/>
      <c r="J48" s="130"/>
      <c r="K48" s="130"/>
      <c r="L48" s="130"/>
      <c r="M48" s="130"/>
      <c r="N48" s="130"/>
      <c r="O48" s="79"/>
      <c r="P48" s="79">
        <f>O48</f>
        <v>0</v>
      </c>
    </row>
    <row r="49" spans="1:16" ht="24.95" customHeight="1">
      <c r="A49" s="34"/>
      <c r="B49" s="48"/>
      <c r="C49" s="94" t="s">
        <v>44</v>
      </c>
      <c r="D49" s="139" t="s">
        <v>96</v>
      </c>
      <c r="E49" s="139"/>
      <c r="F49" s="144"/>
      <c r="G49" s="133"/>
      <c r="H49" s="130"/>
      <c r="I49" s="130"/>
      <c r="J49" s="79"/>
      <c r="K49" s="130"/>
      <c r="L49" s="130"/>
      <c r="M49" s="130"/>
      <c r="N49" s="130"/>
      <c r="O49" s="130"/>
      <c r="P49" s="79">
        <f aca="true" t="shared" si="2" ref="P49:P57">SUM(G49:O49)</f>
        <v>0</v>
      </c>
    </row>
    <row r="50" spans="1:16" ht="24.95" customHeight="1">
      <c r="A50" s="34"/>
      <c r="B50" s="48"/>
      <c r="C50" s="94" t="s">
        <v>45</v>
      </c>
      <c r="D50" s="139" t="s">
        <v>80</v>
      </c>
      <c r="E50" s="139"/>
      <c r="F50" s="144"/>
      <c r="G50" s="133"/>
      <c r="H50" s="130"/>
      <c r="I50" s="130"/>
      <c r="J50" s="79"/>
      <c r="K50" s="83"/>
      <c r="L50" s="130"/>
      <c r="M50" s="130"/>
      <c r="N50" s="130"/>
      <c r="O50" s="130"/>
      <c r="P50" s="79">
        <f t="shared" si="2"/>
        <v>0</v>
      </c>
    </row>
    <row r="51" spans="1:18" ht="24.95" customHeight="1">
      <c r="A51" s="34"/>
      <c r="B51" s="48"/>
      <c r="C51" s="28" t="s">
        <v>46</v>
      </c>
      <c r="D51" s="139" t="s">
        <v>81</v>
      </c>
      <c r="E51" s="139"/>
      <c r="F51" s="144"/>
      <c r="G51" s="133"/>
      <c r="H51" s="130"/>
      <c r="I51" s="130"/>
      <c r="J51" s="79"/>
      <c r="K51" s="79"/>
      <c r="L51" s="130"/>
      <c r="M51" s="130"/>
      <c r="N51" s="130"/>
      <c r="O51" s="130"/>
      <c r="P51" s="79">
        <f t="shared" si="2"/>
        <v>0</v>
      </c>
      <c r="R51" s="17"/>
    </row>
    <row r="52" spans="1:16" ht="24.95" customHeight="1">
      <c r="A52" s="34"/>
      <c r="B52" s="48"/>
      <c r="C52" s="28" t="s">
        <v>47</v>
      </c>
      <c r="D52" s="139" t="s">
        <v>82</v>
      </c>
      <c r="E52" s="139"/>
      <c r="F52" s="144"/>
      <c r="G52" s="133"/>
      <c r="H52" s="130"/>
      <c r="I52" s="130"/>
      <c r="J52" s="79"/>
      <c r="K52" s="79"/>
      <c r="L52" s="130"/>
      <c r="M52" s="130"/>
      <c r="N52" s="130"/>
      <c r="O52" s="130"/>
      <c r="P52" s="79">
        <f t="shared" si="2"/>
        <v>0</v>
      </c>
    </row>
    <row r="53" spans="1:18" ht="24.95" customHeight="1">
      <c r="A53" s="34"/>
      <c r="B53" s="48"/>
      <c r="C53" s="28" t="s">
        <v>48</v>
      </c>
      <c r="D53" s="140" t="s">
        <v>83</v>
      </c>
      <c r="E53" s="140"/>
      <c r="F53" s="141"/>
      <c r="G53" s="82"/>
      <c r="H53" s="79"/>
      <c r="I53" s="79"/>
      <c r="J53" s="79"/>
      <c r="K53" s="79"/>
      <c r="L53" s="79"/>
      <c r="M53" s="79"/>
      <c r="N53" s="79"/>
      <c r="O53" s="130"/>
      <c r="P53" s="79">
        <f t="shared" si="2"/>
        <v>0</v>
      </c>
      <c r="R53" s="14"/>
    </row>
    <row r="54" spans="1:120" s="19" customFormat="1" ht="24.95" customHeight="1">
      <c r="A54" s="34"/>
      <c r="B54" s="48"/>
      <c r="C54" s="28" t="s">
        <v>49</v>
      </c>
      <c r="D54" s="265" t="s">
        <v>84</v>
      </c>
      <c r="E54" s="265"/>
      <c r="F54" s="266"/>
      <c r="G54" s="82"/>
      <c r="H54" s="81"/>
      <c r="I54" s="81"/>
      <c r="J54" s="81"/>
      <c r="K54" s="81"/>
      <c r="L54" s="81"/>
      <c r="M54" s="81"/>
      <c r="N54" s="81"/>
      <c r="O54" s="134"/>
      <c r="P54" s="79">
        <f t="shared" si="2"/>
        <v>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</row>
    <row r="55" spans="1:120" s="19" customFormat="1" ht="24.95" customHeight="1">
      <c r="A55" s="34"/>
      <c r="B55" s="48"/>
      <c r="C55" s="28" t="s">
        <v>50</v>
      </c>
      <c r="D55" s="265" t="s">
        <v>101</v>
      </c>
      <c r="E55" s="265"/>
      <c r="F55" s="266"/>
      <c r="G55" s="82"/>
      <c r="H55" s="81"/>
      <c r="I55" s="81"/>
      <c r="J55" s="84"/>
      <c r="K55" s="84"/>
      <c r="L55" s="84"/>
      <c r="M55" s="84"/>
      <c r="N55" s="84"/>
      <c r="O55" s="134"/>
      <c r="P55" s="79">
        <f t="shared" si="2"/>
        <v>0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</row>
    <row r="56" spans="1:16" ht="24.95" customHeight="1" thickBot="1">
      <c r="A56" s="34"/>
      <c r="B56" s="34"/>
      <c r="C56" s="94" t="s">
        <v>51</v>
      </c>
      <c r="D56" s="270" t="s">
        <v>137</v>
      </c>
      <c r="E56" s="270"/>
      <c r="F56" s="271"/>
      <c r="G56" s="85">
        <v>3076</v>
      </c>
      <c r="H56" s="81"/>
      <c r="I56" s="81"/>
      <c r="J56" s="81"/>
      <c r="K56" s="81"/>
      <c r="L56" s="81"/>
      <c r="M56" s="81"/>
      <c r="N56" s="81"/>
      <c r="O56" s="81">
        <v>-3076</v>
      </c>
      <c r="P56" s="81">
        <f t="shared" si="2"/>
        <v>0</v>
      </c>
    </row>
    <row r="57" spans="1:16" ht="24.95" customHeight="1" thickBot="1">
      <c r="A57" s="106"/>
      <c r="B57" s="34" t="s">
        <v>52</v>
      </c>
      <c r="C57" s="94" t="s">
        <v>100</v>
      </c>
      <c r="D57" s="28"/>
      <c r="E57" s="28"/>
      <c r="F57" s="28"/>
      <c r="G57" s="104">
        <f>SUM(G53:G56)</f>
        <v>3076</v>
      </c>
      <c r="H57" s="104">
        <f>SUM(H53:H56)</f>
        <v>0</v>
      </c>
      <c r="I57" s="104">
        <f>SUM(I53:I56)</f>
        <v>0</v>
      </c>
      <c r="J57" s="104">
        <f>SUM(J49:J56)</f>
        <v>0</v>
      </c>
      <c r="K57" s="104">
        <f>SUM(K50:K56)</f>
        <v>0</v>
      </c>
      <c r="L57" s="104">
        <f>SUM(L53:L56)</f>
        <v>0</v>
      </c>
      <c r="M57" s="104">
        <f>SUM(M53:M56)</f>
        <v>0</v>
      </c>
      <c r="N57" s="104">
        <f>SUM(N53:N56)</f>
        <v>0</v>
      </c>
      <c r="O57" s="104">
        <f>SUM(O48:O56)</f>
        <v>-3076</v>
      </c>
      <c r="P57" s="104">
        <f t="shared" si="2"/>
        <v>0</v>
      </c>
    </row>
    <row r="58" spans="1:17" ht="24.95" customHeight="1">
      <c r="A58" s="56">
        <v>6</v>
      </c>
      <c r="B58" s="162" t="s">
        <v>165</v>
      </c>
      <c r="C58" s="163"/>
      <c r="D58" s="163"/>
      <c r="E58" s="163"/>
      <c r="F58" s="164"/>
      <c r="G58" s="132"/>
      <c r="H58" s="129"/>
      <c r="I58" s="129"/>
      <c r="J58" s="129"/>
      <c r="K58" s="129"/>
      <c r="L58" s="129"/>
      <c r="M58" s="129"/>
      <c r="N58" s="129"/>
      <c r="O58" s="138"/>
      <c r="P58" s="129"/>
      <c r="Q58" s="17"/>
    </row>
    <row r="59" spans="1:16" ht="24.95" customHeight="1">
      <c r="A59" s="34"/>
      <c r="B59" s="48"/>
      <c r="C59" s="28" t="s">
        <v>43</v>
      </c>
      <c r="D59" s="139" t="s">
        <v>104</v>
      </c>
      <c r="E59" s="139"/>
      <c r="F59" s="144"/>
      <c r="G59" s="133"/>
      <c r="H59" s="130"/>
      <c r="I59" s="130"/>
      <c r="J59" s="130"/>
      <c r="K59" s="130"/>
      <c r="L59" s="130"/>
      <c r="M59" s="130"/>
      <c r="N59" s="130"/>
      <c r="O59" s="116">
        <f>SUM(O19+O25+O44+O45+O46+O57)</f>
        <v>406901</v>
      </c>
      <c r="P59" s="79">
        <f>O59</f>
        <v>406901</v>
      </c>
    </row>
    <row r="60" spans="1:16" ht="24.95" customHeight="1">
      <c r="A60" s="34"/>
      <c r="B60" s="48"/>
      <c r="C60" s="94" t="s">
        <v>44</v>
      </c>
      <c r="D60" s="139" t="s">
        <v>96</v>
      </c>
      <c r="E60" s="139"/>
      <c r="F60" s="144"/>
      <c r="G60" s="133"/>
      <c r="H60" s="130"/>
      <c r="I60" s="130"/>
      <c r="J60" s="79">
        <f>J12-J27+J49</f>
        <v>0</v>
      </c>
      <c r="K60" s="130"/>
      <c r="L60" s="130"/>
      <c r="M60" s="130"/>
      <c r="N60" s="130"/>
      <c r="O60" s="130"/>
      <c r="P60" s="79">
        <f>SUM(G60:O60)</f>
        <v>0</v>
      </c>
    </row>
    <row r="61" spans="1:16" ht="24.95" customHeight="1">
      <c r="A61" s="34"/>
      <c r="B61" s="48"/>
      <c r="C61" s="94" t="s">
        <v>45</v>
      </c>
      <c r="D61" s="139" t="s">
        <v>80</v>
      </c>
      <c r="E61" s="139"/>
      <c r="F61" s="144"/>
      <c r="G61" s="133"/>
      <c r="H61" s="130"/>
      <c r="I61" s="130"/>
      <c r="J61" s="79">
        <f>J13-J28+J50</f>
        <v>156969</v>
      </c>
      <c r="K61" s="79">
        <f>K13-K28+K50</f>
        <v>112839</v>
      </c>
      <c r="L61" s="130"/>
      <c r="M61" s="130"/>
      <c r="N61" s="130"/>
      <c r="O61" s="130"/>
      <c r="P61" s="79">
        <f aca="true" t="shared" si="3" ref="P61:P68">SUM(G61:O61)</f>
        <v>269808</v>
      </c>
    </row>
    <row r="62" spans="1:18" ht="24.95" customHeight="1">
      <c r="A62" s="34"/>
      <c r="B62" s="48"/>
      <c r="C62" s="28" t="s">
        <v>46</v>
      </c>
      <c r="D62" s="139" t="s">
        <v>81</v>
      </c>
      <c r="E62" s="139"/>
      <c r="F62" s="144"/>
      <c r="G62" s="82">
        <f aca="true" t="shared" si="4" ref="G62:I63">G14</f>
        <v>0</v>
      </c>
      <c r="H62" s="82">
        <f t="shared" si="4"/>
        <v>0</v>
      </c>
      <c r="I62" s="82">
        <f t="shared" si="4"/>
        <v>0</v>
      </c>
      <c r="J62" s="79">
        <f>J14-J29+J51</f>
        <v>0</v>
      </c>
      <c r="K62" s="79">
        <f>K14-K29+K51</f>
        <v>188500</v>
      </c>
      <c r="L62" s="82">
        <f aca="true" t="shared" si="5" ref="L62:N63">L14</f>
        <v>0</v>
      </c>
      <c r="M62" s="82">
        <f t="shared" si="5"/>
        <v>0</v>
      </c>
      <c r="N62" s="82">
        <f t="shared" si="5"/>
        <v>0</v>
      </c>
      <c r="O62" s="130"/>
      <c r="P62" s="79">
        <f t="shared" si="3"/>
        <v>188500</v>
      </c>
      <c r="R62" s="17"/>
    </row>
    <row r="63" spans="1:16" ht="24.95" customHeight="1">
      <c r="A63" s="34"/>
      <c r="B63" s="48"/>
      <c r="C63" s="28" t="s">
        <v>47</v>
      </c>
      <c r="D63" s="139" t="s">
        <v>82</v>
      </c>
      <c r="E63" s="139"/>
      <c r="F63" s="144"/>
      <c r="G63" s="82">
        <f t="shared" si="4"/>
        <v>0</v>
      </c>
      <c r="H63" s="82">
        <f t="shared" si="4"/>
        <v>0</v>
      </c>
      <c r="I63" s="82">
        <f t="shared" si="4"/>
        <v>0</v>
      </c>
      <c r="J63" s="79">
        <f>J15-J30+J52</f>
        <v>0</v>
      </c>
      <c r="K63" s="79">
        <f>K15-K30+K52</f>
        <v>0</v>
      </c>
      <c r="L63" s="82">
        <f t="shared" si="5"/>
        <v>0</v>
      </c>
      <c r="M63" s="82">
        <f t="shared" si="5"/>
        <v>0</v>
      </c>
      <c r="N63" s="82">
        <f t="shared" si="5"/>
        <v>0</v>
      </c>
      <c r="O63" s="130"/>
      <c r="P63" s="79">
        <f t="shared" si="3"/>
        <v>0</v>
      </c>
    </row>
    <row r="64" spans="1:18" ht="24.95" customHeight="1">
      <c r="A64" s="34"/>
      <c r="B64" s="48"/>
      <c r="C64" s="28" t="s">
        <v>48</v>
      </c>
      <c r="D64" s="140" t="s">
        <v>83</v>
      </c>
      <c r="E64" s="140"/>
      <c r="F64" s="141"/>
      <c r="G64" s="82">
        <f>SUM(G16-G31+G44+G53)</f>
        <v>0</v>
      </c>
      <c r="H64" s="82">
        <f>SUM(H16-H31+H53)</f>
        <v>0</v>
      </c>
      <c r="I64" s="82">
        <f>SUM(I16-I31+I53)</f>
        <v>14331</v>
      </c>
      <c r="J64" s="79">
        <f>J16-J31+J44+J53</f>
        <v>0</v>
      </c>
      <c r="K64" s="79">
        <f>K16-K31+K44+K53</f>
        <v>0</v>
      </c>
      <c r="L64" s="79">
        <f aca="true" t="shared" si="6" ref="L64:N65">L16-L31+L53</f>
        <v>0</v>
      </c>
      <c r="M64" s="79">
        <f t="shared" si="6"/>
        <v>0</v>
      </c>
      <c r="N64" s="79">
        <f t="shared" si="6"/>
        <v>0</v>
      </c>
      <c r="O64" s="130"/>
      <c r="P64" s="79">
        <f t="shared" si="3"/>
        <v>14331</v>
      </c>
      <c r="R64" s="14"/>
    </row>
    <row r="65" spans="1:120" s="19" customFormat="1" ht="24.95" customHeight="1">
      <c r="A65" s="34"/>
      <c r="B65" s="48"/>
      <c r="C65" s="28" t="s">
        <v>49</v>
      </c>
      <c r="D65" s="265" t="s">
        <v>84</v>
      </c>
      <c r="E65" s="265"/>
      <c r="F65" s="266"/>
      <c r="G65" s="82">
        <f>SUM(G17-G32+G45+G54)</f>
        <v>0</v>
      </c>
      <c r="H65" s="82">
        <f>(H17-H32+H54)</f>
        <v>0</v>
      </c>
      <c r="I65" s="82">
        <f>SUM(I17-I32+I54)</f>
        <v>94544</v>
      </c>
      <c r="J65" s="79">
        <f>J17-J32+J45+J54</f>
        <v>0</v>
      </c>
      <c r="K65" s="79">
        <f>K17-K32+K45+K54</f>
        <v>0</v>
      </c>
      <c r="L65" s="79">
        <f t="shared" si="6"/>
        <v>5966</v>
      </c>
      <c r="M65" s="79">
        <f t="shared" si="6"/>
        <v>0</v>
      </c>
      <c r="N65" s="79">
        <f t="shared" si="6"/>
        <v>171485</v>
      </c>
      <c r="O65" s="134"/>
      <c r="P65" s="79">
        <f t="shared" si="3"/>
        <v>271995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</row>
    <row r="66" spans="1:120" s="19" customFormat="1" ht="24.95" customHeight="1">
      <c r="A66" s="34"/>
      <c r="B66" s="48"/>
      <c r="C66" s="28" t="s">
        <v>50</v>
      </c>
      <c r="D66" s="265" t="s">
        <v>101</v>
      </c>
      <c r="E66" s="265"/>
      <c r="F66" s="266"/>
      <c r="G66" s="82">
        <f>SUM(G21+G23-G33+G46+G55)</f>
        <v>1838447.65</v>
      </c>
      <c r="H66" s="82">
        <f>SUM(H21+H23-H33+H55)</f>
        <v>418954.15</v>
      </c>
      <c r="I66" s="82">
        <f>SUM(I23-I33+I55)</f>
        <v>152405.04</v>
      </c>
      <c r="J66" s="117">
        <f>SUM(J46+J55)</f>
        <v>0</v>
      </c>
      <c r="K66" s="117">
        <f>SUM(K46+K55)</f>
        <v>0</v>
      </c>
      <c r="L66" s="130"/>
      <c r="M66" s="130"/>
      <c r="N66" s="130"/>
      <c r="O66" s="134"/>
      <c r="P66" s="79">
        <f t="shared" si="3"/>
        <v>2409806.84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</row>
    <row r="67" spans="1:16" ht="24.95" customHeight="1" thickBot="1">
      <c r="A67" s="102"/>
      <c r="B67" s="34"/>
      <c r="C67" s="94" t="s">
        <v>51</v>
      </c>
      <c r="D67" s="270" t="s">
        <v>137</v>
      </c>
      <c r="E67" s="270"/>
      <c r="F67" s="271"/>
      <c r="G67" s="85">
        <f aca="true" t="shared" si="7" ref="G67:N67">G18+G24-G34+G56</f>
        <v>14445</v>
      </c>
      <c r="H67" s="85">
        <f t="shared" si="7"/>
        <v>4079</v>
      </c>
      <c r="I67" s="85">
        <f t="shared" si="7"/>
        <v>0</v>
      </c>
      <c r="J67" s="85">
        <f t="shared" si="7"/>
        <v>3323</v>
      </c>
      <c r="K67" s="85">
        <f t="shared" si="7"/>
        <v>6009</v>
      </c>
      <c r="L67" s="85">
        <f t="shared" si="7"/>
        <v>226</v>
      </c>
      <c r="M67" s="85">
        <f t="shared" si="7"/>
        <v>0</v>
      </c>
      <c r="N67" s="85">
        <f t="shared" si="7"/>
        <v>0</v>
      </c>
      <c r="O67" s="134"/>
      <c r="P67" s="81">
        <f t="shared" si="3"/>
        <v>28082</v>
      </c>
    </row>
    <row r="68" spans="1:17" ht="24.95" customHeight="1" thickBot="1">
      <c r="A68" s="106"/>
      <c r="B68" s="106" t="s">
        <v>52</v>
      </c>
      <c r="C68" s="118" t="s">
        <v>100</v>
      </c>
      <c r="D68" s="119"/>
      <c r="E68" s="119"/>
      <c r="F68" s="119"/>
      <c r="G68" s="104">
        <f>SUM(G62:G67)</f>
        <v>1852892.65</v>
      </c>
      <c r="H68" s="104">
        <f>SUM(H62:H67)</f>
        <v>423033.15</v>
      </c>
      <c r="I68" s="104">
        <f>SUM(I62:I67)</f>
        <v>261280.04</v>
      </c>
      <c r="J68" s="104">
        <f>SUM(J60:J67)</f>
        <v>160292</v>
      </c>
      <c r="K68" s="104">
        <f>SUM(K61:K67)</f>
        <v>307348</v>
      </c>
      <c r="L68" s="104">
        <f>SUM(L62:L67)</f>
        <v>6192</v>
      </c>
      <c r="M68" s="104">
        <f>SUM(M62:M67)</f>
        <v>0</v>
      </c>
      <c r="N68" s="104">
        <f>SUM(N62:N67)</f>
        <v>171485</v>
      </c>
      <c r="O68" s="104">
        <f>O59</f>
        <v>406901</v>
      </c>
      <c r="P68" s="104">
        <f t="shared" si="3"/>
        <v>3589423.84</v>
      </c>
      <c r="Q68" s="17"/>
    </row>
    <row r="69" spans="1:16" ht="24.95" customHeight="1">
      <c r="A69" s="77"/>
      <c r="B69" s="77"/>
      <c r="C69" s="78"/>
      <c r="D69" s="77"/>
      <c r="E69" s="77"/>
      <c r="F69" s="77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24.95" customHeight="1">
      <c r="A70" s="77"/>
      <c r="B70" s="77"/>
      <c r="C70" s="78"/>
      <c r="D70" s="77"/>
      <c r="E70" s="77"/>
      <c r="F70" s="77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1:18" s="6" customFormat="1" ht="24.95" customHeight="1">
      <c r="A71" s="279" t="s">
        <v>166</v>
      </c>
      <c r="B71" s="280"/>
      <c r="C71" s="281"/>
      <c r="D71" s="122"/>
      <c r="E71" s="122"/>
      <c r="F71" s="42"/>
      <c r="G71" s="42"/>
      <c r="H71" s="126"/>
      <c r="I71" s="126"/>
      <c r="J71" s="42"/>
      <c r="K71" s="127"/>
      <c r="L71" s="127"/>
      <c r="M71" s="277" t="s">
        <v>114</v>
      </c>
      <c r="N71" s="277"/>
      <c r="O71" s="277"/>
      <c r="P71" s="277"/>
      <c r="Q71" s="18"/>
      <c r="R71" s="18"/>
    </row>
    <row r="72" spans="1:20" ht="29.25" customHeight="1">
      <c r="A72" s="282" t="s">
        <v>124</v>
      </c>
      <c r="B72" s="282"/>
      <c r="C72" s="282"/>
      <c r="D72" s="282"/>
      <c r="E72" s="282"/>
      <c r="F72" s="282"/>
      <c r="G72" s="120" t="s">
        <v>112</v>
      </c>
      <c r="H72" s="87"/>
      <c r="I72" s="87"/>
      <c r="J72" s="88"/>
      <c r="K72" s="89"/>
      <c r="L72" s="89"/>
      <c r="M72" s="121" t="s">
        <v>115</v>
      </c>
      <c r="N72" s="278" t="s">
        <v>139</v>
      </c>
      <c r="O72" s="278"/>
      <c r="P72" s="278"/>
      <c r="Q72" s="21"/>
      <c r="R72" s="21"/>
      <c r="S72" s="21"/>
      <c r="T72" s="22"/>
    </row>
    <row r="73" spans="1:20" ht="24.95" customHeight="1">
      <c r="A73" s="278" t="s">
        <v>113</v>
      </c>
      <c r="B73" s="278"/>
      <c r="C73" s="278"/>
      <c r="D73" s="278"/>
      <c r="E73" s="278"/>
      <c r="F73" s="278"/>
      <c r="G73" s="90">
        <v>704013</v>
      </c>
      <c r="H73" s="91"/>
      <c r="I73" s="91"/>
      <c r="J73" s="86"/>
      <c r="K73" s="92"/>
      <c r="L73" s="92"/>
      <c r="M73" s="121" t="s">
        <v>116</v>
      </c>
      <c r="N73" s="278" t="s">
        <v>140</v>
      </c>
      <c r="O73" s="278"/>
      <c r="P73" s="278"/>
      <c r="Q73" s="20"/>
      <c r="R73" s="20"/>
      <c r="S73" s="20"/>
      <c r="T73" s="22"/>
    </row>
    <row r="74" spans="1:20" ht="24.95" customHeight="1">
      <c r="A74" s="93"/>
      <c r="B74" s="93"/>
      <c r="C74" s="93"/>
      <c r="D74" s="93"/>
      <c r="E74" s="93"/>
      <c r="F74" s="93"/>
      <c r="G74" s="86"/>
      <c r="H74" s="86"/>
      <c r="I74" s="86"/>
      <c r="J74" s="86"/>
      <c r="K74" s="93"/>
      <c r="L74" s="93"/>
      <c r="M74" s="121" t="s">
        <v>117</v>
      </c>
      <c r="N74" s="278" t="s">
        <v>141</v>
      </c>
      <c r="O74" s="278"/>
      <c r="P74" s="278"/>
      <c r="Q74" s="20"/>
      <c r="R74" s="20"/>
      <c r="S74" s="20"/>
      <c r="T74" s="22"/>
    </row>
    <row r="75" spans="1:20" ht="24.95" customHeight="1">
      <c r="A75" s="93"/>
      <c r="B75" s="93"/>
      <c r="C75" s="93"/>
      <c r="D75" s="93"/>
      <c r="E75" s="93"/>
      <c r="F75" s="93"/>
      <c r="G75" s="86"/>
      <c r="H75" s="86"/>
      <c r="I75" s="86"/>
      <c r="J75" s="86"/>
      <c r="K75" s="93"/>
      <c r="L75" s="93"/>
      <c r="M75" s="121" t="s">
        <v>118</v>
      </c>
      <c r="N75" s="278" t="s">
        <v>142</v>
      </c>
      <c r="O75" s="278"/>
      <c r="P75" s="278"/>
      <c r="Q75" s="20"/>
      <c r="R75" s="20"/>
      <c r="S75" s="20"/>
      <c r="T75" s="22"/>
    </row>
    <row r="76" spans="1:20" s="6" customFormat="1" ht="12.75" hidden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94"/>
      <c r="N76" s="94"/>
      <c r="O76" s="94"/>
      <c r="P76" s="94"/>
      <c r="Q76" s="22"/>
      <c r="R76" s="22"/>
      <c r="S76" s="22"/>
      <c r="T76" s="22"/>
    </row>
    <row r="77" spans="1:20" s="6" customFormat="1" ht="12.75" hidden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94"/>
      <c r="N77" s="94"/>
      <c r="O77" s="94"/>
      <c r="P77" s="94"/>
      <c r="Q77" s="22"/>
      <c r="R77" s="22"/>
      <c r="S77" s="22"/>
      <c r="T77" s="22"/>
    </row>
    <row r="78" spans="1:16" s="6" customFormat="1" ht="12.75" hidden="1">
      <c r="A78" s="33"/>
      <c r="B78" s="33"/>
      <c r="C78" s="33"/>
      <c r="D78" s="33"/>
      <c r="E78" s="33"/>
      <c r="F78" s="33"/>
      <c r="G78" s="33"/>
      <c r="H78" s="95"/>
      <c r="I78" s="33"/>
      <c r="J78" s="33"/>
      <c r="K78" s="33"/>
      <c r="L78" s="33"/>
      <c r="M78" s="94"/>
      <c r="N78" s="94"/>
      <c r="O78" s="94"/>
      <c r="P78" s="94"/>
    </row>
    <row r="79" spans="1:16" s="6" customFormat="1" ht="12.75" hidden="1">
      <c r="A79" s="33"/>
      <c r="B79" s="33"/>
      <c r="C79" s="33"/>
      <c r="D79" s="33"/>
      <c r="E79" s="33"/>
      <c r="F79" s="33"/>
      <c r="G79" s="33"/>
      <c r="H79" s="95"/>
      <c r="I79" s="33"/>
      <c r="J79" s="33"/>
      <c r="K79" s="33"/>
      <c r="L79" s="33"/>
      <c r="M79" s="33"/>
      <c r="N79" s="33"/>
      <c r="O79" s="33"/>
      <c r="P79" s="33"/>
    </row>
    <row r="80" spans="1:16" s="6" customFormat="1" ht="12.75" hidden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1:16" s="6" customFormat="1" ht="12.75" hidden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1:16" s="6" customFormat="1" ht="12.75" hidden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1:16" s="6" customFormat="1" ht="12.75" hidden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s="6" customFormat="1" ht="12.75" hidden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1:16" s="6" customFormat="1" ht="12.75" hidden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1:16" s="6" customFormat="1" ht="12.75" hidden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1:16" s="6" customFormat="1" ht="12.75" hidden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1:16" s="6" customFormat="1" ht="12.75" hidden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1:16" s="6" customFormat="1" ht="12.75" hidden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1:16" s="6" customFormat="1" ht="12.75" hidden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16" s="6" customFormat="1" ht="12.75" hidden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1:16" s="6" customFormat="1" ht="12.75" hidden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1:16" s="6" customFormat="1" ht="12.75" hidden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s="6" customFormat="1" ht="12.75" hidden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1:16" s="6" customFormat="1" ht="12.75" hidden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1:16" s="6" customFormat="1" ht="12.75" hidden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1:16" s="6" customFormat="1" ht="12.75" hidden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16" s="6" customFormat="1" ht="12.75" hidden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s="6" customFormat="1" ht="12.75" hidden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1:16" s="6" customFormat="1" ht="12.75" hidden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1:16" s="6" customFormat="1" ht="12.75" hidden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1:16" s="6" customFormat="1" ht="12.75" hidden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1:16" s="6" customFormat="1" ht="12.75" hidden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1:16" s="6" customFormat="1" ht="12.75" hidden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1:16" s="6" customFormat="1" ht="12.75" hidden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1:16" s="6" customFormat="1" ht="12.75" hidden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1:16" s="6" customFormat="1" ht="12.75" hidden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s="6" customFormat="1" ht="12.75" hidden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6" customFormat="1" ht="12.75" hidden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6" customFormat="1" ht="12.75" hidden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16" s="6" customFormat="1" ht="12.75" hidden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  <row r="112" spans="1:16" s="6" customFormat="1" ht="12.75" hidden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</row>
    <row r="113" spans="1:16" s="6" customFormat="1" ht="12.75" hidden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16" s="6" customFormat="1" ht="12.75" hidden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16" s="6" customFormat="1" ht="12.75" hidden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</row>
    <row r="116" spans="1:16" s="6" customFormat="1" ht="12.75" hidden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</row>
    <row r="117" spans="1:16" s="6" customFormat="1" ht="12.75" hidden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16" s="6" customFormat="1" ht="12.75" hidden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1:16" s="6" customFormat="1" ht="12.75" hidden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1:16" s="6" customFormat="1" ht="12.75" hidden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</row>
    <row r="121" spans="1:16" s="6" customFormat="1" ht="12.75" hidden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</row>
    <row r="122" spans="1:16" s="6" customFormat="1" ht="12.75" hidden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s="6" customFormat="1" ht="12.75" hidden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</row>
    <row r="124" spans="1:16" s="6" customFormat="1" ht="12.75" hidden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</row>
    <row r="125" spans="1:16" s="6" customFormat="1" ht="12.75" hidden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</row>
    <row r="126" spans="1:16" s="6" customFormat="1" ht="12.75" hidden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16" s="6" customFormat="1" ht="12.75" hidden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</row>
    <row r="128" spans="1:16" s="6" customFormat="1" ht="12.75" hidden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</row>
    <row r="129" spans="1:16" s="6" customFormat="1" ht="12.75" hidden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</row>
    <row r="130" spans="1:16" s="6" customFormat="1" ht="12.75" hidden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</row>
    <row r="131" spans="1:16" s="6" customFormat="1" ht="12.75" hidden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s="6" customFormat="1" ht="12.75" hidden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1:16" s="6" customFormat="1" ht="12.75" hidden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</row>
    <row r="134" spans="1:16" s="6" customFormat="1" ht="12.75" hidden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16" s="6" customFormat="1" ht="12.75" hidden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</row>
    <row r="136" spans="1:16" s="6" customFormat="1" ht="12.75" hidden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</row>
    <row r="137" spans="1:16" s="6" customFormat="1" ht="12.75" hidden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</row>
    <row r="138" spans="1:16" s="6" customFormat="1" ht="12.75" hidden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6" s="6" customFormat="1" ht="12.75" hidden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</row>
    <row r="140" spans="1:16" s="6" customFormat="1" ht="12.75" hidden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16" s="6" customFormat="1" ht="12.75" hidden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</row>
    <row r="142" spans="1:16" s="6" customFormat="1" ht="12.75" hidden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6" s="6" customFormat="1" ht="12.75" hidden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</row>
    <row r="144" spans="1:16" s="6" customFormat="1" ht="12.75" hidden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</row>
    <row r="145" spans="1:16" s="6" customFormat="1" ht="12.75" hidden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</row>
    <row r="146" spans="1:16" s="6" customFormat="1" ht="12.75" hidden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 s="6" customFormat="1" ht="12.75" hidden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 s="6" customFormat="1" ht="12.75" hidden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s="6" customFormat="1" ht="12.75" hidden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 s="6" customFormat="1" ht="12.75" hidden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 s="6" customFormat="1" ht="12.75" hidden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s="6" customFormat="1" ht="12.75" hidden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 s="6" customFormat="1" ht="12.75" hidden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 s="6" customFormat="1" ht="12.75" hidden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 s="6" customFormat="1" ht="12.75" hidden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 s="6" customFormat="1" ht="12.75" hidden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 s="6" customFormat="1" ht="12.75" hidden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 s="6" customFormat="1" ht="12.75" hidden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s="6" customFormat="1" ht="12.75" hidden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 s="6" customFormat="1" ht="12.75" hidden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1:16" s="6" customFormat="1" ht="12.75" hidden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1:16" s="6" customFormat="1" ht="12.75" hidden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1:16" s="6" customFormat="1" ht="12.75" hidden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1:16" s="6" customFormat="1" ht="12.75" hidden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  <row r="165" spans="1:16" s="6" customFormat="1" ht="12.75" hidden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</row>
    <row r="166" spans="1:16" s="6" customFormat="1" ht="12.75" hidden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s="6" customFormat="1" ht="12.75" hidden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s="6" customFormat="1" ht="12.75" hidden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s="6" customFormat="1" ht="12.75" hidden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s="6" customFormat="1" ht="12.75" hidden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s="6" customFormat="1" ht="12.75" hidden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s="6" customFormat="1" ht="12.75" hidden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s="6" customFormat="1" ht="12.75" hidden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s="6" customFormat="1" ht="12.75" hidden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s="6" customFormat="1" ht="12.75" hidden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16" s="6" customFormat="1" ht="12.75" hidden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</row>
    <row r="177" spans="1:16" s="6" customFormat="1" ht="12.75" hidden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</row>
    <row r="178" spans="1:16" s="6" customFormat="1" ht="12.75" hidden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s="6" customFormat="1" ht="12.75" hidden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</row>
    <row r="180" spans="1:16" s="6" customFormat="1" ht="12.75" hidden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</row>
    <row r="181" spans="1:16" s="6" customFormat="1" ht="12.75" hidden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s="6" customFormat="1" ht="12.75" hidden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s="6" customFormat="1" ht="12.75" hidden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</row>
    <row r="184" spans="1:16" s="6" customFormat="1" ht="12.75" hidden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s="6" customFormat="1" ht="12.75" hidden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</row>
    <row r="186" spans="1:16" s="6" customFormat="1" ht="12.75" hidden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</row>
    <row r="187" spans="1:16" s="6" customFormat="1" ht="12.75" hidden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</row>
    <row r="188" spans="1:16" s="6" customFormat="1" ht="12.75" hidden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</row>
    <row r="189" spans="1:16" s="6" customFormat="1" ht="12.75" hidden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</row>
    <row r="190" spans="1:16" s="6" customFormat="1" ht="12.75" hidden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</row>
    <row r="191" spans="1:16" s="6" customFormat="1" ht="12.75" hidden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</row>
    <row r="192" spans="1:16" s="6" customFormat="1" ht="12.75" hidden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</row>
    <row r="193" spans="1:16" s="6" customFormat="1" ht="12.75" hidden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</row>
    <row r="194" spans="1:16" s="6" customFormat="1" ht="12.75" hidden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</row>
    <row r="195" spans="1:16" s="6" customFormat="1" ht="12.75" hidden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</row>
    <row r="196" spans="1:16" s="6" customFormat="1" ht="12.75" hidden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s="6" customFormat="1" ht="12.75" hidden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s="6" customFormat="1" ht="12.75" hidden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s="6" customFormat="1" ht="12.75" hidden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s="6" customFormat="1" ht="12.75" hidden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s="6" customFormat="1" ht="12.75" hidden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s="6" customFormat="1" ht="12.75" hidden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s="6" customFormat="1" ht="12.75" hidden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s="6" customFormat="1" ht="12.75" hidden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s="6" customFormat="1" ht="12.75" hidden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16" s="6" customFormat="1" ht="12.75" hidden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</row>
    <row r="207" spans="1:16" s="6" customFormat="1" ht="12.75" hidden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</row>
    <row r="208" spans="1:16" s="6" customFormat="1" ht="12.75" hidden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</row>
    <row r="209" spans="1:16" s="6" customFormat="1" ht="12.75" hidden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</row>
    <row r="210" spans="1:16" s="6" customFormat="1" ht="12.75" hidden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s="6" customFormat="1" ht="12.75" hidden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s="6" customFormat="1" ht="12.75" hidden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</row>
    <row r="213" spans="1:16" s="6" customFormat="1" ht="12.75" hidden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</row>
    <row r="214" spans="1:16" s="6" customFormat="1" ht="12.75" hidden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</row>
    <row r="215" spans="1:16" s="6" customFormat="1" ht="12.75" hidden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</row>
    <row r="216" spans="1:16" s="6" customFormat="1" ht="12.75" hidden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1:16" s="6" customFormat="1" ht="12.75" hidden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1:16" s="6" customFormat="1" ht="12.75" hidden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</row>
    <row r="219" spans="1:16" s="6" customFormat="1" ht="12.75" hidden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</row>
    <row r="220" spans="1:16" s="6" customFormat="1" ht="12.75" hidden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</row>
    <row r="221" spans="1:16" s="6" customFormat="1" ht="12.75" hidden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</row>
    <row r="222" spans="1:16" s="6" customFormat="1" ht="12.75" hidden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</row>
    <row r="223" spans="1:16" s="6" customFormat="1" ht="12.75" hidden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</row>
    <row r="224" spans="1:16" s="6" customFormat="1" ht="12.75" hidden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</row>
    <row r="225" spans="1:16" s="6" customFormat="1" ht="12.75" hidden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</row>
    <row r="226" spans="1:16" s="6" customFormat="1" ht="12.75" hidden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s="6" customFormat="1" ht="12.75" hidden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s="6" customFormat="1" ht="12.75" hidden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s="6" customFormat="1" ht="12.75" hidden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s="6" customFormat="1" ht="12.75" hidden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s="6" customFormat="1" ht="12.75" hidden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s="6" customFormat="1" ht="12.75" hidden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s="6" customFormat="1" ht="12.75" hidden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s="6" customFormat="1" ht="12.75" hidden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s="6" customFormat="1" ht="12.75" hidden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16" s="6" customFormat="1" ht="12.75" hidden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</row>
    <row r="237" spans="1:16" s="6" customFormat="1" ht="12.75" hidden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s="6" customFormat="1" ht="12.75" hidden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</row>
    <row r="239" spans="1:16" s="6" customFormat="1" ht="12.75" hidden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</row>
    <row r="240" spans="1:16" s="6" customFormat="1" ht="12.75" hidden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</row>
    <row r="241" spans="1:16" s="6" customFormat="1" ht="12.75" hidden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s="6" customFormat="1" ht="12.75" hidden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16" s="6" customFormat="1" ht="12.75" hidden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1:16" s="6" customFormat="1" ht="12.75" hidden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1:16" s="6" customFormat="1" ht="12.75" hidden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1:16" s="6" customFormat="1" ht="12.75" hidden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</row>
    <row r="247" spans="1:16" s="6" customFormat="1" ht="12.75" hidden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</row>
    <row r="248" spans="1:16" s="6" customFormat="1" ht="12.75" hidden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</row>
    <row r="249" spans="1:16" s="6" customFormat="1" ht="12.75" hidden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</row>
    <row r="250" spans="1:16" s="6" customFormat="1" ht="12.75" hidden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</row>
    <row r="251" spans="1:16" s="6" customFormat="1" ht="12.75" hidden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</row>
    <row r="252" spans="1:16" s="6" customFormat="1" ht="12.75" hidden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</row>
    <row r="253" spans="1:16" s="6" customFormat="1" ht="12.75" hidden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</row>
    <row r="254" spans="1:16" s="6" customFormat="1" ht="12.75" hidden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</row>
    <row r="255" spans="1:16" s="6" customFormat="1" ht="12.75" hidden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</row>
    <row r="256" spans="1:16" s="6" customFormat="1" ht="12.75" hidden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s="6" customFormat="1" ht="12.75" hidden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s="6" customFormat="1" ht="12.75" hidden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s="6" customFormat="1" ht="12.75" hidden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s="6" customFormat="1" ht="12.75" hidden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s="6" customFormat="1" ht="12.75" hidden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s="6" customFormat="1" ht="12.75" hidden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s="6" customFormat="1" ht="12.75" hidden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s="6" customFormat="1" ht="12.75" hidden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s="6" customFormat="1" ht="12.75" hidden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16" s="6" customFormat="1" ht="12.75" hidden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</row>
    <row r="267" spans="1:16" s="6" customFormat="1" ht="12.75" hidden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</row>
    <row r="268" spans="1:16" s="6" customFormat="1" ht="12.75" hidden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</row>
    <row r="269" spans="1:16" s="6" customFormat="1" ht="12.75" hidden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</row>
    <row r="270" spans="1:16" s="6" customFormat="1" ht="12.75" hidden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</row>
    <row r="271" spans="1:16" s="6" customFormat="1" ht="12.75" hidden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s="6" customFormat="1" ht="12.75" hidden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</row>
    <row r="273" spans="1:16" s="6" customFormat="1" ht="12.75" hidden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</row>
    <row r="274" spans="1:16" s="6" customFormat="1" ht="12.75" hidden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</row>
    <row r="275" spans="1:16" s="6" customFormat="1" ht="12.75" hidden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</row>
    <row r="276" spans="1:16" s="6" customFormat="1" ht="12.75" hidden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1:16" s="6" customFormat="1" ht="12.75" hidden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1:16" s="6" customFormat="1" ht="12.75" hidden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</row>
    <row r="279" spans="1:16" s="6" customFormat="1" ht="12.75" hidden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s="6" customFormat="1" ht="12.75" hidden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s="6" customFormat="1" ht="12.75" hidden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</row>
    <row r="282" spans="1:16" s="6" customFormat="1" ht="12.75" hidden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</row>
    <row r="283" spans="1:16" s="6" customFormat="1" ht="12.75" hidden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</row>
    <row r="284" spans="1:16" s="6" customFormat="1" ht="12.75" hidden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</row>
    <row r="285" spans="1:16" s="6" customFormat="1" ht="12.75" hidden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</row>
    <row r="286" spans="1:16" s="6" customFormat="1" ht="12.75" hidden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s="6" customFormat="1" ht="12.75" hidden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s="6" customFormat="1" ht="12.75" hidden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s="6" customFormat="1" ht="12.75" hidden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s="6" customFormat="1" ht="12.75" hidden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s="6" customFormat="1" ht="12.75" hidden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s="6" customFormat="1" ht="12.75" hidden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s="6" customFormat="1" ht="12.75" hidden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s="6" customFormat="1" ht="12.75" hidden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s="6" customFormat="1" ht="12.75" hidden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s="6" customFormat="1" ht="12.75" hidden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s="6" customFormat="1" ht="12.75" hidden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s="6" customFormat="1" ht="12.75" hidden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s="6" customFormat="1" ht="12.75" hidden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s="6" customFormat="1" ht="12.75" hidden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s="6" customFormat="1" ht="12.75" hidden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s="6" customFormat="1" ht="12.75" hidden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s="6" customFormat="1" ht="12.75" hidden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s="6" customFormat="1" ht="12.75" hidden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s="6" customFormat="1" ht="12.75" hidden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s="6" customFormat="1" ht="12.75" hidden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s="6" customFormat="1" ht="12.75" hidden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s="6" customFormat="1" ht="12.75" hidden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s="6" customFormat="1" ht="12.75" hidden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s="6" customFormat="1" ht="12.75" hidden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s="6" customFormat="1" ht="12.75" hidden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s="6" customFormat="1" ht="12.75" hidden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s="6" customFormat="1" ht="12.75" hidden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s="6" customFormat="1" ht="12.75" hidden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s="6" customFormat="1" ht="12.75" hidden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s="6" customFormat="1" ht="12.75" hidden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s="6" customFormat="1" ht="12.75" hidden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s="6" customFormat="1" ht="12.75" hidden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s="6" customFormat="1" ht="12.75" hidden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s="6" customFormat="1" ht="12.75" hidden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s="6" customFormat="1" ht="12.75" hidden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s="6" customFormat="1" ht="12.75" hidden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s="6" customFormat="1" ht="12.75" hidden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s="6" customFormat="1" ht="12.75" hidden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s="6" customFormat="1" ht="12.75" hidden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  <row r="326" spans="1:16" s="6" customFormat="1" ht="12.75" hidden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</row>
    <row r="327" spans="1:16" s="6" customFormat="1" ht="12.75" hidden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</row>
    <row r="328" spans="1:16" s="6" customFormat="1" ht="12.75" hidden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</row>
    <row r="329" spans="1:16" s="6" customFormat="1" ht="12.75" hidden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</row>
    <row r="330" spans="1:16" s="6" customFormat="1" ht="12.75" hidden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</row>
    <row r="331" spans="1:16" s="6" customFormat="1" ht="12.75" hidden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</row>
    <row r="332" spans="1:16" s="6" customFormat="1" ht="12.75" hidden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1:16" s="6" customFormat="1" ht="12.75" hidden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1:16" s="6" customFormat="1" ht="12.75" hidden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</row>
    <row r="335" spans="1:16" s="6" customFormat="1" ht="12.75" hidden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</row>
    <row r="336" spans="1:16" s="6" customFormat="1" ht="12.75" hidden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</row>
    <row r="337" spans="1:16" s="6" customFormat="1" ht="12.75" hidden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</row>
    <row r="338" spans="1:16" s="6" customFormat="1" ht="12.75" hidden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</row>
    <row r="339" spans="1:16" s="6" customFormat="1" ht="12.75" hidden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</row>
    <row r="340" spans="1:16" s="6" customFormat="1" ht="12.75" hidden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</row>
    <row r="341" spans="1:16" s="6" customFormat="1" ht="12.75" hidden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</row>
    <row r="342" spans="1:16" s="6" customFormat="1" ht="12.75" hidden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</row>
    <row r="343" spans="1:16" s="6" customFormat="1" ht="12.75" hidden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</row>
    <row r="344" spans="1:16" s="6" customFormat="1" ht="12.75" hidden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</row>
    <row r="345" spans="1:16" s="6" customFormat="1" ht="12.75" hidden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</row>
    <row r="346" spans="1:16" s="6" customFormat="1" ht="12.75" hidden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</row>
    <row r="347" spans="1:16" s="6" customFormat="1" ht="12.75" hidden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</row>
    <row r="348" spans="1:16" s="6" customFormat="1" ht="12.75" hidden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</row>
    <row r="349" spans="1:16" s="6" customFormat="1" ht="12.75" hidden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</row>
    <row r="350" spans="1:16" s="6" customFormat="1" ht="12.75" hidden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</row>
    <row r="351" spans="1:16" s="6" customFormat="1" ht="12.75" hidden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</row>
    <row r="352" spans="1:16" s="6" customFormat="1" ht="12.75" hidden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</row>
    <row r="353" spans="1:16" s="6" customFormat="1" ht="12.75" hidden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</row>
    <row r="354" spans="1:16" s="6" customFormat="1" ht="12.75" hidden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</row>
    <row r="355" spans="1:16" s="6" customFormat="1" ht="12.75" hidden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</row>
    <row r="356" spans="1:16" s="6" customFormat="1" ht="12.75" hidden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</row>
    <row r="357" spans="1:16" s="6" customFormat="1" ht="12.75" hidden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</row>
    <row r="358" spans="1:16" s="6" customFormat="1" ht="12.75" hidden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</row>
    <row r="359" spans="1:16" s="6" customFormat="1" ht="12.75" hidden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</row>
    <row r="360" spans="1:16" s="6" customFormat="1" ht="12.75" hidden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</row>
    <row r="361" spans="1:16" s="6" customFormat="1" ht="12.75" hidden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</row>
    <row r="362" spans="1:16" s="6" customFormat="1" ht="12.75" hidden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</row>
    <row r="363" spans="1:16" s="6" customFormat="1" ht="12.75" hidden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</row>
    <row r="364" spans="1:16" s="6" customFormat="1" ht="12.75" hidden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</row>
    <row r="365" spans="1:16" s="6" customFormat="1" ht="12.75" hidden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</row>
    <row r="366" spans="1:16" s="6" customFormat="1" ht="12.75" hidden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</row>
    <row r="367" spans="1:16" s="6" customFormat="1" ht="12.75" hidden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</row>
    <row r="368" spans="1:16" s="6" customFormat="1" ht="12.75" hidden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</row>
    <row r="369" spans="1:16" s="6" customFormat="1" ht="12.75" hidden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</row>
    <row r="370" spans="1:16" s="6" customFormat="1" ht="12.75" hidden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</row>
    <row r="371" spans="1:16" s="6" customFormat="1" ht="12.75" hidden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</row>
    <row r="372" spans="1:16" s="6" customFormat="1" ht="12.75" hidden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</row>
    <row r="373" spans="1:16" s="6" customFormat="1" ht="12.75" hidden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</row>
    <row r="374" spans="1:16" s="6" customFormat="1" ht="12.75" hidden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</row>
    <row r="375" spans="1:16" s="6" customFormat="1" ht="12.75" hidden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</row>
    <row r="376" spans="1:16" s="6" customFormat="1" ht="12.75" hidden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</row>
    <row r="377" spans="1:16" s="6" customFormat="1" ht="12.75" hidden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</row>
    <row r="378" spans="1:16" s="6" customFormat="1" ht="12.75" hidden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</row>
    <row r="379" spans="1:16" s="6" customFormat="1" ht="12.75" hidden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</row>
    <row r="380" spans="1:16" s="6" customFormat="1" ht="12.75" hidden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</row>
    <row r="381" spans="1:16" s="6" customFormat="1" ht="12.75" hidden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</row>
    <row r="382" spans="1:16" s="6" customFormat="1" ht="12.75" hidden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</row>
    <row r="383" spans="1:16" s="6" customFormat="1" ht="12.75" hidden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</row>
    <row r="384" spans="1:16" s="6" customFormat="1" ht="12.75" hidden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</row>
    <row r="385" spans="1:16" s="6" customFormat="1" ht="12.75" hidden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</row>
    <row r="386" spans="1:16" s="6" customFormat="1" ht="12.75" hidden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</row>
    <row r="387" spans="1:16" s="6" customFormat="1" ht="12.75" hidden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</row>
    <row r="388" spans="1:16" s="6" customFormat="1" ht="12.75" hidden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</row>
    <row r="389" spans="1:16" s="6" customFormat="1" ht="12.75" hidden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</row>
    <row r="390" spans="1:16" s="6" customFormat="1" ht="12.75" hidden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</row>
    <row r="391" spans="1:16" s="6" customFormat="1" ht="12.75" hidden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</row>
    <row r="392" spans="1:16" s="6" customFormat="1" ht="12.75" hidden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</row>
    <row r="393" spans="1:16" s="6" customFormat="1" ht="12.75" hidden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</row>
    <row r="394" spans="1:16" s="6" customFormat="1" ht="12.75" hidden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</row>
    <row r="395" spans="1:16" s="6" customFormat="1" ht="12.75" hidden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</row>
    <row r="396" spans="1:16" s="6" customFormat="1" ht="12.75" hidden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</row>
    <row r="397" spans="1:16" s="6" customFormat="1" ht="12.75" hidden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</row>
    <row r="398" spans="1:16" s="6" customFormat="1" ht="12.75" hidden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</row>
    <row r="399" spans="1:16" s="6" customFormat="1" ht="12.75" hidden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</row>
    <row r="400" spans="1:16" s="6" customFormat="1" ht="12.75" hidden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</row>
    <row r="401" spans="1:16" s="6" customFormat="1" ht="12.75" hidden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</row>
    <row r="402" spans="1:16" s="6" customFormat="1" ht="12.75" hidden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</row>
    <row r="403" spans="1:16" s="6" customFormat="1" ht="12.75" hidden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</row>
    <row r="404" spans="1:16" s="6" customFormat="1" ht="12.75" hidden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</row>
    <row r="405" spans="1:16" s="6" customFormat="1" ht="12.75" hidden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</row>
    <row r="406" spans="1:16" s="6" customFormat="1" ht="12.75" hidden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</row>
    <row r="407" spans="1:16" s="6" customFormat="1" ht="12.75" hidden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</row>
    <row r="408" spans="1:16" s="6" customFormat="1" ht="12.75" hidden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</row>
    <row r="409" spans="1:16" s="6" customFormat="1" ht="12.75" hidden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</row>
    <row r="410" spans="1:16" s="6" customFormat="1" ht="12.75" hidden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</row>
    <row r="411" spans="1:16" s="6" customFormat="1" ht="12.75" hidden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</row>
    <row r="412" spans="1:16" s="6" customFormat="1" ht="12.75" hidden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</row>
    <row r="413" spans="1:16" s="6" customFormat="1" ht="12.75" hidden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</row>
    <row r="414" spans="1:16" s="6" customFormat="1" ht="12.75" hidden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</row>
    <row r="415" spans="1:16" s="6" customFormat="1" ht="12.75" hidden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</row>
    <row r="416" spans="1:16" s="6" customFormat="1" ht="12.75" hidden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</row>
    <row r="417" spans="1:16" s="6" customFormat="1" ht="12.75" hidden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</row>
    <row r="418" spans="1:16" s="6" customFormat="1" ht="12.75" hidden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</row>
    <row r="419" spans="1:16" s="6" customFormat="1" ht="12.75" hidden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</row>
    <row r="420" spans="1:16" s="6" customFormat="1" ht="12.75" hidden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</row>
    <row r="421" spans="1:16" s="6" customFormat="1" ht="12.75" hidden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</row>
    <row r="422" spans="1:16" s="6" customFormat="1" ht="12.75" hidden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</row>
    <row r="423" spans="1:16" s="6" customFormat="1" ht="12.75" hidden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</row>
    <row r="424" spans="1:16" s="6" customFormat="1" ht="12.75" hidden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</row>
    <row r="425" spans="1:16" s="6" customFormat="1" ht="12.75" hidden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</row>
    <row r="426" spans="1:16" s="6" customFormat="1" ht="12.75" hidden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</row>
    <row r="427" spans="1:16" s="6" customFormat="1" ht="12.75" hidden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</row>
    <row r="428" spans="1:16" s="6" customFormat="1" ht="12.75" hidden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</row>
    <row r="429" spans="1:16" s="6" customFormat="1" ht="12.75" hidden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</row>
    <row r="430" spans="1:16" s="6" customFormat="1" ht="12.75" hidden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</row>
    <row r="431" spans="1:16" s="6" customFormat="1" ht="12.75" hidden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</row>
    <row r="432" spans="1:16" s="6" customFormat="1" ht="12.75" hidden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</row>
    <row r="433" spans="1:16" s="6" customFormat="1" ht="12.75" hidden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</row>
    <row r="434" spans="1:16" s="6" customFormat="1" ht="12.75" hidden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</row>
    <row r="435" spans="1:16" s="6" customFormat="1" ht="12.75" hidden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</row>
    <row r="436" spans="1:16" s="6" customFormat="1" ht="12.75" hidden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</row>
    <row r="437" spans="1:16" s="6" customFormat="1" ht="12.75" hidden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</row>
    <row r="438" spans="1:16" s="6" customFormat="1" ht="12.75" hidden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</row>
    <row r="439" spans="1:16" s="6" customFormat="1" ht="12.75" hidden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</row>
    <row r="440" spans="1:16" s="6" customFormat="1" ht="12.75" hidden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</row>
    <row r="441" spans="1:16" s="6" customFormat="1" ht="12.75" hidden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</row>
    <row r="442" spans="1:16" s="6" customFormat="1" ht="12.75" hidden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</row>
    <row r="443" spans="1:16" s="6" customFormat="1" ht="12.75" hidden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</row>
    <row r="444" spans="1:16" s="6" customFormat="1" ht="12.75" hidden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</row>
    <row r="445" spans="1:16" s="6" customFormat="1" ht="12.75" hidden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</row>
    <row r="446" spans="1:16" s="6" customFormat="1" ht="12.75" hidden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</row>
    <row r="447" spans="1:16" s="6" customFormat="1" ht="12.75" hidden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</row>
    <row r="448" spans="1:16" s="6" customFormat="1" ht="12.75" hidden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</row>
    <row r="449" spans="1:16" s="6" customFormat="1" ht="12.75" hidden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</row>
    <row r="450" spans="1:16" s="6" customFormat="1" ht="12.75" hidden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</row>
    <row r="451" spans="1:16" s="6" customFormat="1" ht="12.75" hidden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</row>
    <row r="452" spans="1:16" s="6" customFormat="1" ht="12.75" hidden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</row>
    <row r="453" spans="1:16" s="6" customFormat="1" ht="12.75" hidden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</row>
    <row r="454" spans="1:16" s="6" customFormat="1" ht="12.75" hidden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</row>
    <row r="455" spans="1:16" s="6" customFormat="1" ht="12.75" hidden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</row>
    <row r="456" spans="1:16" s="6" customFormat="1" ht="12.75" hidden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</row>
    <row r="457" spans="1:16" s="6" customFormat="1" ht="12.75" hidden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</row>
    <row r="458" spans="1:16" s="6" customFormat="1" ht="12.75" hidden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</row>
    <row r="459" spans="1:16" s="6" customFormat="1" ht="12.75" hidden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</row>
    <row r="460" spans="1:16" s="6" customFormat="1" ht="12.75" hidden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</row>
    <row r="461" spans="1:16" s="6" customFormat="1" ht="12.75" hidden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</row>
    <row r="462" spans="1:16" s="6" customFormat="1" ht="12.75" hidden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</row>
    <row r="463" spans="1:16" s="6" customFormat="1" ht="12.75" hidden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</row>
    <row r="464" spans="1:16" s="6" customFormat="1" ht="12.75" hidden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</row>
    <row r="465" spans="1:16" s="6" customFormat="1" ht="12.75" hidden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</row>
    <row r="466" spans="1:16" s="6" customFormat="1" ht="12.75" hidden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</row>
    <row r="467" spans="1:16" s="6" customFormat="1" ht="12.75" hidden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</row>
    <row r="468" spans="1:16" s="6" customFormat="1" ht="12.75" hidden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</row>
    <row r="469" spans="1:16" s="6" customFormat="1" ht="12.75" hidden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</row>
    <row r="470" spans="1:16" s="6" customFormat="1" ht="12.75" hidden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</row>
    <row r="471" spans="1:16" s="6" customFormat="1" ht="12.75" hidden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</row>
    <row r="472" spans="1:16" s="6" customFormat="1" ht="12.75" hidden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</row>
    <row r="473" spans="1:16" s="6" customFormat="1" ht="12.75" hidden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</row>
    <row r="474" spans="1:16" s="6" customFormat="1" ht="12.75" hidden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</row>
    <row r="475" spans="1:16" s="6" customFormat="1" ht="12.75" hidden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</row>
    <row r="476" spans="1:16" s="6" customFormat="1" ht="12.75" hidden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</row>
    <row r="477" spans="1:16" s="6" customFormat="1" ht="12.75" hidden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</row>
    <row r="478" spans="1:16" s="6" customFormat="1" ht="12.75" hidden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</row>
    <row r="479" spans="1:16" s="6" customFormat="1" ht="12.75" hidden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</row>
    <row r="480" spans="1:16" s="6" customFormat="1" ht="12.75" hidden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</row>
    <row r="481" spans="1:16" s="6" customFormat="1" ht="12.75" hidden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</row>
    <row r="482" spans="1:16" s="6" customFormat="1" ht="12.75" hidden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</row>
    <row r="483" spans="1:16" s="6" customFormat="1" ht="12.75" hidden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</row>
    <row r="484" spans="1:16" s="6" customFormat="1" ht="12.75" hidden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</row>
    <row r="485" spans="1:16" s="6" customFormat="1" ht="12.75" hidden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</row>
    <row r="486" spans="1:16" s="6" customFormat="1" ht="12.75" hidden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</row>
    <row r="487" spans="1:16" s="6" customFormat="1" ht="12.75" hidden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</row>
    <row r="488" spans="1:16" s="6" customFormat="1" ht="12.75" hidden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</row>
    <row r="489" spans="1:16" s="6" customFormat="1" ht="12.75" hidden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</row>
    <row r="490" spans="1:16" s="6" customFormat="1" ht="12.75" hidden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</row>
    <row r="491" spans="1:16" s="6" customFormat="1" ht="12.75" hidden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</row>
    <row r="492" spans="1:16" s="6" customFormat="1" ht="12.75" hidden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</row>
    <row r="493" spans="1:16" s="6" customFormat="1" ht="12.75" hidden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</row>
    <row r="494" spans="1:16" s="6" customFormat="1" ht="12.75" hidden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</row>
    <row r="495" spans="1:16" s="6" customFormat="1" ht="12.75" hidden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</row>
    <row r="496" spans="1:16" s="6" customFormat="1" ht="12.75" hidden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</row>
    <row r="497" spans="1:16" s="6" customFormat="1" ht="12.75" hidden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</row>
    <row r="498" spans="1:16" s="6" customFormat="1" ht="12.75" hidden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</row>
    <row r="499" spans="1:16" s="6" customFormat="1" ht="12.75" hidden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</row>
    <row r="500" spans="1:16" s="6" customFormat="1" ht="12.75" hidden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  <row r="501" spans="1:16" s="6" customFormat="1" ht="12.75" hidden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</row>
    <row r="502" spans="1:16" s="6" customFormat="1" ht="12.75" hidden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</row>
    <row r="503" spans="1:16" s="6" customFormat="1" ht="12.75" hidden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</row>
    <row r="504" spans="1:16" s="6" customFormat="1" ht="12.75" hidden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</row>
    <row r="505" spans="1:16" s="6" customFormat="1" ht="12.75" hidden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</row>
    <row r="506" spans="1:16" s="6" customFormat="1" ht="12.75" hidden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</row>
    <row r="507" spans="1:16" s="6" customFormat="1" ht="12.75" hidden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</row>
    <row r="508" spans="1:16" s="6" customFormat="1" ht="12.75" hidden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</row>
    <row r="509" spans="1:16" s="6" customFormat="1" ht="12.75" hidden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</row>
    <row r="510" spans="1:16" s="6" customFormat="1" ht="12.75" hidden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</row>
    <row r="511" spans="1:16" s="6" customFormat="1" ht="12.75" hidden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</row>
    <row r="512" spans="1:16" s="6" customFormat="1" ht="12.75" hidden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</row>
    <row r="513" spans="1:16" s="6" customFormat="1" ht="12.75" hidden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</row>
    <row r="514" spans="1:16" s="6" customFormat="1" ht="12.75" hidden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</row>
    <row r="515" spans="1:16" s="6" customFormat="1" ht="12.75" hidden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</row>
    <row r="516" spans="1:16" s="6" customFormat="1" ht="12.75" hidden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</row>
    <row r="517" spans="1:16" s="6" customFormat="1" ht="12.75" hidden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</row>
    <row r="518" spans="1:16" s="6" customFormat="1" ht="12.75" hidden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</row>
    <row r="519" spans="1:16" s="6" customFormat="1" ht="12.75" hidden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</row>
    <row r="520" spans="1:16" s="6" customFormat="1" ht="12.75" hidden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</row>
    <row r="521" spans="1:16" s="6" customFormat="1" ht="12.75" hidden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</row>
    <row r="522" spans="1:16" s="6" customFormat="1" ht="12.75" hidden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</row>
    <row r="523" spans="1:16" s="6" customFormat="1" ht="12.75" hidden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</row>
    <row r="524" spans="1:16" s="6" customFormat="1" ht="12.75" hidden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</row>
    <row r="525" spans="1:16" s="6" customFormat="1" ht="12.75" hidden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</row>
    <row r="526" spans="1:16" s="6" customFormat="1" ht="12.75" hidden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</row>
    <row r="527" spans="1:16" s="6" customFormat="1" ht="12.75" hidden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</row>
    <row r="528" spans="1:16" s="6" customFormat="1" ht="12.75" hidden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</row>
    <row r="529" spans="1:16" s="6" customFormat="1" ht="12.75" hidden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</row>
    <row r="530" spans="1:16" s="6" customFormat="1" ht="12.75" hidden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</row>
    <row r="531" spans="1:16" s="6" customFormat="1" ht="12.75" hidden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</row>
    <row r="532" spans="1:16" s="6" customFormat="1" ht="12.75" hidden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</row>
    <row r="533" spans="1:16" s="6" customFormat="1" ht="12.75" hidden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</row>
    <row r="534" spans="1:16" s="6" customFormat="1" ht="12.75" hidden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</row>
    <row r="535" spans="1:16" s="6" customFormat="1" ht="12.75" hidden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</row>
    <row r="536" spans="1:16" s="6" customFormat="1" ht="12.75" hidden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</row>
    <row r="537" spans="1:16" s="6" customFormat="1" ht="12.75" hidden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</row>
    <row r="538" spans="1:16" s="6" customFormat="1" ht="12.75" hidden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</row>
    <row r="539" spans="1:16" s="6" customFormat="1" ht="12.75" hidden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</row>
    <row r="540" spans="1:16" s="6" customFormat="1" ht="12.75" hidden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</row>
    <row r="541" spans="1:16" s="6" customFormat="1" ht="12.75" hidden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</row>
    <row r="542" spans="1:16" s="6" customFormat="1" ht="12.75" hidden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</row>
    <row r="543" spans="1:16" s="6" customFormat="1" ht="12.75" hidden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</row>
    <row r="544" spans="1:16" s="6" customFormat="1" ht="12.75" hidden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</row>
    <row r="545" spans="1:16" s="6" customFormat="1" ht="12.75" hidden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</row>
    <row r="546" spans="1:16" s="6" customFormat="1" ht="12.75" hidden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</row>
    <row r="547" spans="1:16" s="6" customFormat="1" ht="12.75" hidden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</row>
    <row r="548" spans="1:16" s="6" customFormat="1" ht="12.75" hidden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</row>
    <row r="549" spans="1:16" s="6" customFormat="1" ht="12.75" hidden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</row>
    <row r="550" spans="1:16" s="6" customFormat="1" ht="12.75" hidden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</row>
    <row r="551" spans="1:16" s="6" customFormat="1" ht="12.75" hidden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</row>
    <row r="552" spans="1:16" s="6" customFormat="1" ht="12.75" hidden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</row>
    <row r="553" spans="1:16" s="6" customFormat="1" ht="12.75" hidden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</row>
    <row r="554" spans="1:16" s="6" customFormat="1" ht="12.75" hidden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</row>
    <row r="555" spans="1:16" s="6" customFormat="1" ht="12.75" hidden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</row>
    <row r="556" spans="1:16" s="6" customFormat="1" ht="12.75" hidden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</row>
    <row r="557" spans="1:16" s="6" customFormat="1" ht="12.75" hidden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</row>
    <row r="558" spans="1:16" s="6" customFormat="1" ht="12.75" hidden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</row>
    <row r="559" spans="1:16" s="6" customFormat="1" ht="12.75" hidden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</row>
    <row r="560" spans="1:16" s="6" customFormat="1" ht="12.75" hidden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</row>
    <row r="561" spans="1:16" s="6" customFormat="1" ht="12.75" hidden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</row>
    <row r="562" spans="1:16" s="6" customFormat="1" ht="12.75" hidden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</row>
    <row r="563" spans="1:16" s="6" customFormat="1" ht="12.75" hidden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</row>
    <row r="564" spans="1:16" s="6" customFormat="1" ht="12.75" hidden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</row>
    <row r="565" spans="1:16" s="6" customFormat="1" ht="12.75" hidden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</row>
    <row r="566" spans="1:16" s="6" customFormat="1" ht="12.75" hidden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</row>
    <row r="567" spans="1:16" s="6" customFormat="1" ht="12.75" hidden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</row>
    <row r="568" spans="1:16" s="6" customFormat="1" ht="12.75" hidden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</row>
    <row r="569" spans="1:16" s="6" customFormat="1" ht="12.75" hidden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</row>
    <row r="570" spans="1:16" s="6" customFormat="1" ht="12.75" hidden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</row>
    <row r="571" spans="1:16" s="6" customFormat="1" ht="12.75" hidden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</row>
    <row r="572" spans="1:16" s="6" customFormat="1" ht="12.75" hidden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</row>
    <row r="573" spans="1:16" s="6" customFormat="1" ht="12.75" hidden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</row>
    <row r="574" spans="1:16" s="6" customFormat="1" ht="12.75" hidden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</row>
    <row r="575" spans="1:16" s="6" customFormat="1" ht="12.75" hidden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</row>
    <row r="576" spans="1:16" s="6" customFormat="1" ht="12.75" hidden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</row>
    <row r="577" spans="1:16" s="6" customFormat="1" ht="12.75" hidden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</row>
    <row r="578" spans="1:16" s="6" customFormat="1" ht="12.75" hidden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</row>
    <row r="579" spans="1:16" s="6" customFormat="1" ht="12.75" hidden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</row>
    <row r="580" spans="1:16" s="6" customFormat="1" ht="12.75" hidden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</row>
    <row r="581" spans="1:16" s="6" customFormat="1" ht="12.75" hidden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</row>
    <row r="582" spans="1:16" s="6" customFormat="1" ht="12.75" hidden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</row>
    <row r="583" spans="1:16" s="6" customFormat="1" ht="12.75" hidden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</row>
    <row r="584" spans="1:16" s="6" customFormat="1" ht="12.75" hidden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</row>
    <row r="585" spans="1:16" s="6" customFormat="1" ht="12.75" hidden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</row>
    <row r="586" spans="1:16" s="6" customFormat="1" ht="12.75" hidden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</row>
    <row r="587" spans="1:16" s="6" customFormat="1" ht="12.75" hidden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</row>
    <row r="588" spans="1:16" s="6" customFormat="1" ht="12.75" hidden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</row>
    <row r="589" spans="1:16" s="6" customFormat="1" ht="12.75" hidden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</row>
    <row r="590" spans="1:16" s="6" customFormat="1" ht="12.75" hidden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</row>
    <row r="591" spans="1:16" s="6" customFormat="1" ht="12.75" hidden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</row>
    <row r="592" spans="1:16" s="6" customFormat="1" ht="12.75" hidden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</row>
    <row r="593" spans="1:16" s="6" customFormat="1" ht="12.75" hidden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</row>
    <row r="594" spans="1:16" s="6" customFormat="1" ht="12.75" hidden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</row>
    <row r="595" spans="1:16" s="6" customFormat="1" ht="12.75" hidden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</row>
    <row r="596" spans="1:16" s="6" customFormat="1" ht="12.75" hidden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</row>
    <row r="597" spans="1:16" s="6" customFormat="1" ht="12.75" hidden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</row>
    <row r="598" spans="1:16" s="6" customFormat="1" ht="12.75" hidden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</row>
    <row r="599" spans="1:16" s="6" customFormat="1" ht="12.75" hidden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</row>
    <row r="600" spans="1:16" s="6" customFormat="1" ht="12.75" hidden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</row>
    <row r="601" spans="1:16" s="6" customFormat="1" ht="12.75" hidden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</row>
    <row r="602" spans="1:16" s="6" customFormat="1" ht="12.75" hidden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</row>
    <row r="603" spans="1:16" s="6" customFormat="1" ht="12.75" hidden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</row>
    <row r="604" spans="1:16" s="6" customFormat="1" ht="12.75" hidden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</row>
    <row r="605" spans="1:16" s="6" customFormat="1" ht="12.75" hidden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</row>
    <row r="606" spans="1:16" s="6" customFormat="1" ht="12.75" hidden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</row>
    <row r="607" spans="1:16" s="6" customFormat="1" ht="12.75" hidden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</row>
    <row r="608" spans="1:16" s="6" customFormat="1" ht="12.75" hidden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</row>
    <row r="609" spans="1:16" s="6" customFormat="1" ht="12.75" hidden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</row>
    <row r="610" spans="1:16" s="6" customFormat="1" ht="12.75" hidden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</row>
    <row r="611" spans="1:16" s="6" customFormat="1" ht="12.75" hidden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</row>
    <row r="612" spans="1:16" s="6" customFormat="1" ht="12.75" hidden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</row>
    <row r="613" spans="1:16" s="6" customFormat="1" ht="12.75" hidden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</row>
    <row r="614" spans="1:16" s="6" customFormat="1" ht="12.75" hidden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</row>
    <row r="615" spans="1:16" s="6" customFormat="1" ht="12.75" hidden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</row>
    <row r="616" spans="1:16" s="6" customFormat="1" ht="12.75" hidden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</row>
    <row r="617" spans="1:16" s="6" customFormat="1" ht="12.75" hidden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</row>
    <row r="618" spans="1:16" s="6" customFormat="1" ht="12.75" hidden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</row>
    <row r="619" spans="1:16" s="6" customFormat="1" ht="12.75" hidden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</row>
    <row r="620" spans="1:16" s="6" customFormat="1" ht="12.75" hidden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</row>
    <row r="621" spans="1:16" s="6" customFormat="1" ht="12.75" hidden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</row>
    <row r="622" spans="1:16" s="6" customFormat="1" ht="12.75" hidden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</row>
    <row r="623" spans="1:16" s="6" customFormat="1" ht="12.75" hidden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</row>
    <row r="624" spans="1:16" s="6" customFormat="1" ht="12.75" hidden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</row>
    <row r="625" spans="1:16" s="6" customFormat="1" ht="12.75" hidden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</row>
    <row r="626" spans="1:16" s="6" customFormat="1" ht="12.75" hidden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</row>
    <row r="627" spans="1:16" s="6" customFormat="1" ht="12.75" hidden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</row>
    <row r="628" spans="1:16" s="6" customFormat="1" ht="12.75" hidden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</row>
    <row r="629" spans="1:16" s="6" customFormat="1" ht="12.75" hidden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</row>
    <row r="630" spans="1:16" s="6" customFormat="1" ht="12.75" hidden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</row>
    <row r="631" spans="1:16" s="6" customFormat="1" ht="12.75" hidden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</row>
    <row r="632" spans="1:16" s="6" customFormat="1" ht="12.75" hidden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</row>
    <row r="633" spans="1:16" s="6" customFormat="1" ht="12.75" hidden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</row>
    <row r="634" spans="1:16" s="6" customFormat="1" ht="12.75" hidden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</row>
    <row r="635" spans="1:16" s="6" customFormat="1" ht="12.75" hidden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</row>
    <row r="636" spans="1:16" s="6" customFormat="1" ht="12.75" hidden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</row>
    <row r="637" spans="1:16" s="6" customFormat="1" ht="12.75" hidden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</row>
    <row r="638" spans="1:16" s="6" customFormat="1" ht="12.75" hidden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</row>
    <row r="639" spans="1:16" s="6" customFormat="1" ht="12.75" hidden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</row>
    <row r="640" spans="1:16" s="6" customFormat="1" ht="12.75" hidden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</row>
    <row r="641" spans="1:16" s="6" customFormat="1" ht="12.75" hidden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</row>
    <row r="642" spans="1:16" s="6" customFormat="1" ht="12.75" hidden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</row>
    <row r="643" spans="1:16" s="6" customFormat="1" ht="12.75" hidden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</row>
    <row r="644" spans="1:16" s="6" customFormat="1" ht="12.75" hidden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</row>
    <row r="645" spans="1:16" s="6" customFormat="1" ht="12.75" hidden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</row>
    <row r="646" spans="1:16" s="6" customFormat="1" ht="12.75" hidden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</row>
    <row r="647" spans="1:16" s="6" customFormat="1" ht="12.75" hidden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</row>
    <row r="648" spans="1:16" s="6" customFormat="1" ht="12.75" hidden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</row>
    <row r="649" spans="1:16" s="6" customFormat="1" ht="12.75" hidden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</row>
    <row r="650" spans="1:16" s="6" customFormat="1" ht="12.75" hidden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</row>
    <row r="651" spans="1:16" s="6" customFormat="1" ht="12.75" hidden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</row>
    <row r="652" spans="1:16" s="6" customFormat="1" ht="12.75" hidden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</row>
    <row r="653" spans="1:16" s="6" customFormat="1" ht="12.75" hidden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</row>
    <row r="654" spans="1:16" s="6" customFormat="1" ht="12.75" hidden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</row>
    <row r="655" spans="1:16" s="6" customFormat="1" ht="12.75" hidden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</row>
    <row r="656" spans="1:16" s="6" customFormat="1" ht="12.75" hidden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</row>
    <row r="657" spans="1:16" s="6" customFormat="1" ht="12.75" hidden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s="6" customFormat="1" ht="12.75" hidden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s="6" customFormat="1" ht="12.75" hidden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s="6" customFormat="1" ht="12.75" hidden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s="6" customFormat="1" ht="12.75" hidden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s="6" customFormat="1" ht="12.75" hidden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  <row r="663" spans="1:16" s="6" customFormat="1" ht="12.75" hidden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</row>
    <row r="664" spans="1:16" s="6" customFormat="1" ht="12.75" hidden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</row>
    <row r="665" spans="1:16" s="6" customFormat="1" ht="12.75" hidden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</row>
    <row r="666" spans="1:16" s="6" customFormat="1" ht="12.75" hidden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</row>
    <row r="667" spans="1:16" s="6" customFormat="1" ht="12.75" hidden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</row>
    <row r="668" spans="1:16" s="6" customFormat="1" ht="12.75" hidden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</row>
    <row r="669" spans="1:16" s="6" customFormat="1" ht="12.75" hidden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</row>
    <row r="670" spans="1:16" s="6" customFormat="1" ht="12.75" hidden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</row>
    <row r="671" spans="1:16" s="6" customFormat="1" ht="12.75" hidden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</row>
    <row r="672" spans="1:16" s="6" customFormat="1" ht="12.75" hidden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</row>
    <row r="673" spans="1:16" s="6" customFormat="1" ht="12.75" hidden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</row>
    <row r="674" spans="1:16" s="6" customFormat="1" ht="12.75" hidden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</row>
    <row r="675" spans="1:16" s="6" customFormat="1" ht="12.75" hidden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</row>
    <row r="676" spans="1:16" s="6" customFormat="1" ht="12.75" hidden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</row>
    <row r="677" spans="1:16" s="6" customFormat="1" ht="12.75" hidden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</row>
    <row r="678" spans="1:16" s="6" customFormat="1" ht="12.75" hidden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</row>
    <row r="679" spans="1:16" s="6" customFormat="1" ht="12.75" hidden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</row>
    <row r="680" spans="1:16" s="6" customFormat="1" ht="12.75" hidden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</row>
    <row r="681" spans="1:16" s="6" customFormat="1" ht="12.75" hidden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</row>
    <row r="682" spans="1:16" s="6" customFormat="1" ht="12.75" hidden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</row>
    <row r="683" spans="1:16" s="6" customFormat="1" ht="12.75" hidden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</row>
    <row r="684" spans="1:16" s="6" customFormat="1" ht="12.75" hidden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</row>
    <row r="685" spans="1:16" s="6" customFormat="1" ht="12.75" hidden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</row>
    <row r="686" spans="1:16" s="6" customFormat="1" ht="12.75" hidden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</row>
    <row r="687" spans="1:16" s="6" customFormat="1" ht="12.75" hidden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</row>
    <row r="688" spans="1:16" s="6" customFormat="1" ht="12.75" hidden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</row>
    <row r="689" spans="1:16" s="6" customFormat="1" ht="12.75" hidden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</row>
    <row r="690" spans="1:16" s="6" customFormat="1" ht="12.75" hidden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</row>
    <row r="691" spans="1:16" s="6" customFormat="1" ht="12.75" hidden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</row>
    <row r="692" spans="1:16" s="6" customFormat="1" ht="12.75" hidden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</row>
    <row r="693" spans="1:16" s="6" customFormat="1" ht="12.75" hidden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</row>
    <row r="694" spans="1:16" s="6" customFormat="1" ht="12.75" hidden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</row>
    <row r="695" spans="1:16" s="6" customFormat="1" ht="12.75" hidden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</row>
    <row r="696" spans="1:16" s="6" customFormat="1" ht="12.75" hidden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</row>
    <row r="697" spans="1:16" s="6" customFormat="1" ht="12.75" hidden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</row>
    <row r="698" spans="1:16" s="6" customFormat="1" ht="12.75" hidden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</row>
    <row r="699" spans="1:16" s="6" customFormat="1" ht="12.75" hidden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</row>
    <row r="700" spans="1:16" s="6" customFormat="1" ht="12.75" hidden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</row>
    <row r="701" spans="1:16" s="6" customFormat="1" ht="12.75" hidden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</row>
    <row r="702" spans="1:16" s="6" customFormat="1" ht="12.75" hidden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</row>
    <row r="703" spans="1:16" s="6" customFormat="1" ht="12.75" hidden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</row>
    <row r="704" spans="1:16" s="6" customFormat="1" ht="12.75" hidden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</row>
    <row r="705" spans="1:16" s="6" customFormat="1" ht="12.75" hidden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</row>
    <row r="706" spans="1:16" s="6" customFormat="1" ht="12.75" hidden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</row>
    <row r="707" spans="1:16" s="6" customFormat="1" ht="12.75" hidden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</row>
    <row r="708" spans="1:16" s="6" customFormat="1" ht="12.75" hidden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</row>
    <row r="709" spans="1:16" s="6" customFormat="1" ht="12.75" hidden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</row>
    <row r="710" spans="1:16" s="6" customFormat="1" ht="12.75" hidden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</row>
    <row r="711" spans="1:16" s="6" customFormat="1" ht="12.75" hidden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</row>
    <row r="712" spans="1:16" s="6" customFormat="1" ht="12.75" hidden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</row>
    <row r="713" spans="1:16" s="6" customFormat="1" ht="12.75" hidden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</row>
    <row r="714" spans="1:16" s="6" customFormat="1" ht="12.75" hidden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</row>
    <row r="715" spans="1:16" s="6" customFormat="1" ht="12.75" hidden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</row>
    <row r="716" spans="1:16" s="6" customFormat="1" ht="12.75" hidden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</row>
    <row r="717" spans="1:16" s="6" customFormat="1" ht="12.75" hidden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</row>
    <row r="718" spans="1:16" s="6" customFormat="1" ht="12.75" hidden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</row>
    <row r="719" spans="1:16" s="6" customFormat="1" ht="12.75" hidden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</row>
    <row r="720" spans="1:16" s="6" customFormat="1" ht="12.75" hidden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</row>
    <row r="721" spans="1:16" s="6" customFormat="1" ht="12.75" hidden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</row>
    <row r="722" spans="1:16" s="6" customFormat="1" ht="12.75" hidden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</row>
    <row r="723" spans="1:16" s="6" customFormat="1" ht="12.75" hidden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</row>
    <row r="724" spans="1:16" s="6" customFormat="1" ht="12.75" hidden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</row>
    <row r="725" spans="1:16" s="6" customFormat="1" ht="12.75" hidden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</row>
    <row r="726" spans="1:16" s="6" customFormat="1" ht="12.75" hidden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</row>
    <row r="727" spans="1:16" s="6" customFormat="1" ht="12.75" hidden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</row>
    <row r="728" spans="1:16" s="6" customFormat="1" ht="12.75" hidden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</row>
    <row r="729" spans="1:16" s="6" customFormat="1" ht="12.75" hidden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</row>
    <row r="730" spans="1:16" s="6" customFormat="1" ht="12.75" hidden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</row>
    <row r="731" spans="1:16" s="6" customFormat="1" ht="12.75" hidden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</row>
    <row r="732" spans="1:16" s="6" customFormat="1" ht="12.75" hidden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</row>
    <row r="733" spans="1:16" s="6" customFormat="1" ht="12.75" hidden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</row>
    <row r="734" spans="1:16" s="6" customFormat="1" ht="12.75" hidden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</row>
    <row r="735" spans="1:16" s="6" customFormat="1" ht="12.75" hidden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</row>
    <row r="736" spans="1:16" s="6" customFormat="1" ht="12.75" hidden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</row>
    <row r="737" spans="1:16" s="6" customFormat="1" ht="12.75" hidden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</row>
    <row r="738" spans="1:16" s="6" customFormat="1" ht="12.75" hidden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</row>
    <row r="739" spans="1:16" s="6" customFormat="1" ht="12.75" hidden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</row>
    <row r="740" spans="1:16" s="6" customFormat="1" ht="12.75" hidden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</row>
    <row r="741" spans="1:16" s="6" customFormat="1" ht="12.75" hidden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</row>
    <row r="742" spans="1:16" s="6" customFormat="1" ht="12.75" hidden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</row>
    <row r="743" spans="1:16" s="6" customFormat="1" ht="12.75" hidden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</row>
    <row r="744" spans="1:16" s="6" customFormat="1" ht="12.75" hidden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</row>
    <row r="745" spans="1:16" s="6" customFormat="1" ht="12.75" hidden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</row>
    <row r="746" spans="1:16" s="6" customFormat="1" ht="12.75" hidden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</row>
    <row r="747" spans="1:16" s="6" customFormat="1" ht="12.75" hidden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</row>
    <row r="748" spans="1:16" s="6" customFormat="1" ht="12.75" hidden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</row>
    <row r="749" spans="1:16" s="6" customFormat="1" ht="12.75" hidden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</row>
    <row r="750" spans="1:16" s="6" customFormat="1" ht="12.75" hidden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</row>
    <row r="751" spans="1:16" s="6" customFormat="1" ht="12.75" hidden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</row>
    <row r="752" spans="1:16" s="6" customFormat="1" ht="12.75" hidden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</row>
    <row r="753" spans="1:16" s="6" customFormat="1" ht="12.75" hidden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s="6" customFormat="1" ht="12.75" hidden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s="6" customFormat="1" ht="12.75" hidden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s="6" customFormat="1" ht="12.75" hidden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s="6" customFormat="1" ht="12.75" hidden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s="6" customFormat="1" ht="12.75" hidden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  <row r="759" spans="1:16" s="6" customFormat="1" ht="12.75" hidden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</row>
    <row r="760" spans="1:16" s="6" customFormat="1" ht="12.75" hidden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</row>
    <row r="761" spans="1:16" s="6" customFormat="1" ht="12.75" hidden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</row>
    <row r="762" spans="1:16" s="6" customFormat="1" ht="12.75" hidden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</row>
    <row r="763" spans="1:16" s="6" customFormat="1" ht="12.75" hidden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</row>
    <row r="764" spans="1:16" s="6" customFormat="1" ht="12.75" hidden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</row>
    <row r="765" spans="1:16" s="6" customFormat="1" ht="12.75" hidden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</row>
    <row r="766" spans="1:16" s="6" customFormat="1" ht="12.75" hidden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</row>
    <row r="767" spans="1:16" s="6" customFormat="1" ht="12.75" hidden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</row>
    <row r="768" spans="1:16" s="6" customFormat="1" ht="12.75" hidden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</row>
    <row r="769" spans="1:16" s="6" customFormat="1" ht="12.75" hidden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</row>
    <row r="770" spans="1:16" s="6" customFormat="1" ht="12.75" hidden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</row>
    <row r="771" spans="1:16" s="6" customFormat="1" ht="12.75" hidden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</row>
    <row r="772" spans="1:16" s="6" customFormat="1" ht="12.75" hidden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</row>
    <row r="773" spans="1:16" s="6" customFormat="1" ht="12.75" hidden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</row>
    <row r="774" spans="1:16" s="6" customFormat="1" ht="12.75" hidden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</row>
    <row r="775" spans="1:16" s="6" customFormat="1" ht="12.75" hidden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</row>
    <row r="776" spans="1:16" s="6" customFormat="1" ht="12.75" hidden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</row>
    <row r="777" spans="1:16" s="6" customFormat="1" ht="12.75" hidden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</row>
    <row r="778" spans="1:16" s="6" customFormat="1" ht="12.75" hidden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</row>
    <row r="779" spans="1:16" s="6" customFormat="1" ht="12.75" hidden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</row>
    <row r="780" spans="1:16" s="6" customFormat="1" ht="12.75" hidden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</row>
    <row r="781" spans="1:16" s="6" customFormat="1" ht="12.75" hidden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</row>
    <row r="782" spans="1:16" s="6" customFormat="1" ht="12.75" hidden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</row>
    <row r="783" spans="1:16" s="6" customFormat="1" ht="12.75" hidden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</row>
    <row r="784" spans="1:16" s="6" customFormat="1" ht="12.75" hidden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</row>
    <row r="785" spans="1:16" s="6" customFormat="1" ht="12.75" hidden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</row>
    <row r="786" spans="1:16" s="6" customFormat="1" ht="12.75" hidden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</row>
    <row r="787" spans="1:16" s="6" customFormat="1" ht="12.75" hidden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</row>
    <row r="788" spans="1:16" s="6" customFormat="1" ht="12.75" hidden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s="6" customFormat="1" ht="12.75" hidden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s="6" customFormat="1" ht="12.75" hidden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s="6" customFormat="1" ht="12.75" hidden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s="6" customFormat="1" ht="12.75" hidden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s="6" customFormat="1" ht="12.75" hidden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  <row r="794" spans="1:16" s="6" customFormat="1" ht="12.75" hidden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</row>
    <row r="795" spans="1:16" s="6" customFormat="1" ht="12.75" hidden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</row>
    <row r="796" spans="1:16" s="6" customFormat="1" ht="12.75" hidden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</row>
    <row r="797" spans="1:16" s="6" customFormat="1" ht="12.75" hidden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</row>
    <row r="798" spans="1:16" s="6" customFormat="1" ht="12.75" hidden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</row>
    <row r="799" spans="1:16" s="6" customFormat="1" ht="12.75" hidden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</row>
    <row r="800" spans="1:16" s="6" customFormat="1" ht="12.75" hidden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</row>
    <row r="801" spans="1:16" s="6" customFormat="1" ht="12.75" hidden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</row>
    <row r="802" spans="1:16" s="6" customFormat="1" ht="12.75" hidden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</row>
    <row r="803" spans="1:16" s="6" customFormat="1" ht="12.75" hidden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</row>
    <row r="804" spans="1:16" s="6" customFormat="1" ht="12.75" hidden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</row>
    <row r="805" spans="1:16" s="6" customFormat="1" ht="12.75" hidden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</row>
    <row r="806" spans="1:16" s="6" customFormat="1" ht="12.75" hidden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</row>
    <row r="807" spans="1:16" s="6" customFormat="1" ht="12.75" hidden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</row>
    <row r="808" spans="1:16" s="6" customFormat="1" ht="12.75" hidden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</row>
    <row r="809" spans="1:16" s="6" customFormat="1" ht="12.75" hidden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</row>
    <row r="810" spans="1:16" s="6" customFormat="1" ht="12.75" hidden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</row>
    <row r="811" spans="1:16" s="6" customFormat="1" ht="12.75" hidden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</row>
    <row r="812" spans="1:16" s="6" customFormat="1" ht="12.75" hidden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</row>
    <row r="813" spans="1:16" s="6" customFormat="1" ht="12.75" hidden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</row>
    <row r="814" spans="1:16" s="6" customFormat="1" ht="12.75" hidden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</row>
    <row r="815" spans="1:16" s="6" customFormat="1" ht="12.75" hidden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</row>
    <row r="816" spans="1:16" s="6" customFormat="1" ht="12.75" hidden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</row>
    <row r="817" spans="1:16" s="6" customFormat="1" ht="12.75" hidden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</row>
    <row r="818" spans="1:16" s="6" customFormat="1" ht="12.75" hidden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</row>
    <row r="819" spans="1:16" s="6" customFormat="1" ht="12.75" hidden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</row>
    <row r="820" spans="1:16" s="6" customFormat="1" ht="12.75" hidden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</row>
    <row r="821" spans="1:16" s="6" customFormat="1" ht="12.75" hidden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</row>
    <row r="822" spans="1:16" s="6" customFormat="1" ht="12.75" hidden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</row>
    <row r="823" spans="1:16" s="6" customFormat="1" ht="12.75" hidden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</row>
    <row r="824" spans="1:16" s="6" customFormat="1" ht="12.75" hidden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</row>
    <row r="825" spans="1:16" s="6" customFormat="1" ht="12.75" hidden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</row>
    <row r="826" spans="1:16" s="6" customFormat="1" ht="12.75" hidden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</row>
    <row r="827" spans="1:16" s="6" customFormat="1" ht="12.75" hidden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</row>
    <row r="828" spans="1:16" s="6" customFormat="1" ht="12.75" hidden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</row>
    <row r="829" spans="1:16" s="6" customFormat="1" ht="12.75" hidden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</row>
    <row r="830" spans="1:16" s="6" customFormat="1" ht="12.75" hidden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</row>
    <row r="831" spans="1:16" s="6" customFormat="1" ht="12.75" hidden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</row>
    <row r="832" spans="1:16" s="6" customFormat="1" ht="12.75" hidden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</row>
    <row r="833" spans="1:16" s="6" customFormat="1" ht="12.75" hidden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</row>
    <row r="834" spans="1:16" s="6" customFormat="1" ht="12.75" hidden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</row>
    <row r="835" spans="1:16" s="6" customFormat="1" ht="12.75" hidden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</row>
    <row r="836" spans="1:16" s="6" customFormat="1" ht="12.75" hidden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</row>
    <row r="837" spans="1:16" s="6" customFormat="1" ht="12.75" hidden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</row>
    <row r="838" spans="1:16" s="6" customFormat="1" ht="12.75" hidden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</row>
    <row r="839" spans="1:16" s="6" customFormat="1" ht="12.75" hidden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</row>
    <row r="840" spans="1:16" s="6" customFormat="1" ht="12.75" hidden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</row>
    <row r="841" spans="1:16" s="6" customFormat="1" ht="12.75" hidden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</row>
    <row r="842" spans="1:16" s="6" customFormat="1" ht="12.75" hidden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</row>
    <row r="843" spans="1:16" s="6" customFormat="1" ht="12.75" hidden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</row>
    <row r="844" spans="1:16" s="6" customFormat="1" ht="12.75" hidden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</row>
    <row r="845" spans="1:16" s="6" customFormat="1" ht="12.75" hidden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</row>
    <row r="846" spans="1:16" s="6" customFormat="1" ht="12.75" hidden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</row>
    <row r="847" spans="1:16" s="6" customFormat="1" ht="12.75" hidden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s="6" customFormat="1" ht="12.75" hidden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s="6" customFormat="1" ht="12.75" hidden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s="6" customFormat="1" ht="12.75" hidden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s="6" customFormat="1" ht="12.75" hidden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s="6" customFormat="1" ht="12.75" hidden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  <row r="853" spans="1:16" s="6" customFormat="1" ht="12.75" hidden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</row>
    <row r="854" spans="1:16" s="6" customFormat="1" ht="12.75" hidden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</row>
    <row r="855" spans="1:16" s="6" customFormat="1" ht="12.75" hidden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</row>
    <row r="856" spans="1:16" s="6" customFormat="1" ht="12.75" hidden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</row>
    <row r="857" spans="1:16" s="6" customFormat="1" ht="12.75" hidden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</row>
    <row r="858" spans="1:16" s="6" customFormat="1" ht="12.75" hidden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</row>
    <row r="859" spans="1:16" s="6" customFormat="1" ht="12.75" hidden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</row>
    <row r="860" spans="1:16" s="6" customFormat="1" ht="12.75" hidden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</row>
    <row r="861" spans="1:16" s="6" customFormat="1" ht="12.75" hidden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</row>
    <row r="862" spans="1:16" s="6" customFormat="1" ht="12.75" hidden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</row>
    <row r="863" spans="1:16" s="6" customFormat="1" ht="12.75" hidden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</row>
    <row r="864" spans="1:16" s="6" customFormat="1" ht="12.75" hidden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</row>
    <row r="865" spans="1:16" s="6" customFormat="1" ht="12.75" hidden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</row>
    <row r="866" spans="1:16" s="6" customFormat="1" ht="12.75" hidden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</row>
    <row r="867" spans="1:16" s="6" customFormat="1" ht="12.75" hidden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</row>
    <row r="868" spans="1:16" s="6" customFormat="1" ht="12.75" hidden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</row>
    <row r="869" spans="1:16" s="6" customFormat="1" ht="12.75" hidden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</row>
    <row r="870" spans="1:16" s="6" customFormat="1" ht="12.75" hidden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</row>
    <row r="871" spans="1:16" s="6" customFormat="1" ht="12.75" hidden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</row>
    <row r="872" spans="1:16" s="6" customFormat="1" ht="12.75" hidden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</row>
    <row r="873" spans="1:16" s="6" customFormat="1" ht="12.75" hidden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</row>
    <row r="874" spans="1:16" s="6" customFormat="1" ht="12.75" hidden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</row>
    <row r="875" spans="1:16" s="6" customFormat="1" ht="12.75" hidden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</row>
    <row r="876" spans="1:16" s="6" customFormat="1" ht="12.75" hidden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</row>
    <row r="877" spans="1:16" s="6" customFormat="1" ht="12.75" hidden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</row>
    <row r="878" spans="1:16" s="6" customFormat="1" ht="12.75" hidden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</row>
    <row r="879" spans="1:16" s="6" customFormat="1" ht="12.75" hidden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</row>
    <row r="880" spans="1:16" s="6" customFormat="1" ht="12.75" hidden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</row>
    <row r="881" spans="1:16" s="6" customFormat="1" ht="12.75" hidden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</row>
    <row r="882" spans="1:16" s="6" customFormat="1" ht="12.75" hidden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</row>
    <row r="883" spans="1:16" s="6" customFormat="1" ht="12.75" hidden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</row>
    <row r="884" spans="1:16" s="6" customFormat="1" ht="12.75" hidden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</row>
    <row r="885" spans="1:16" s="6" customFormat="1" ht="12.75" hidden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</row>
    <row r="886" spans="1:16" s="6" customFormat="1" ht="12.75" hidden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</row>
    <row r="887" spans="1:16" s="6" customFormat="1" ht="12.75" hidden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</row>
    <row r="888" spans="1:16" s="6" customFormat="1" ht="12.75" hidden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</row>
    <row r="889" spans="1:16" s="6" customFormat="1" ht="12.75" hidden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</row>
    <row r="890" spans="1:16" s="6" customFormat="1" ht="12.75" hidden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</row>
    <row r="891" spans="1:16" s="6" customFormat="1" ht="12.75" hidden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</row>
    <row r="892" spans="1:16" s="6" customFormat="1" ht="12.75" hidden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</row>
    <row r="893" spans="1:16" s="6" customFormat="1" ht="12.75" hidden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</row>
    <row r="894" spans="1:16" s="6" customFormat="1" ht="12.75" hidden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</row>
  </sheetData>
  <sheetProtection selectLockedCells="1"/>
  <mergeCells count="75">
    <mergeCell ref="N75:P75"/>
    <mergeCell ref="D56:F56"/>
    <mergeCell ref="D65:F65"/>
    <mergeCell ref="D67:F67"/>
    <mergeCell ref="D63:F63"/>
    <mergeCell ref="D66:F66"/>
    <mergeCell ref="D59:F59"/>
    <mergeCell ref="A72:F72"/>
    <mergeCell ref="N74:P74"/>
    <mergeCell ref="D62:F62"/>
    <mergeCell ref="D61:F61"/>
    <mergeCell ref="D53:F53"/>
    <mergeCell ref="D54:F54"/>
    <mergeCell ref="D48:F48"/>
    <mergeCell ref="D49:F49"/>
    <mergeCell ref="D50:F50"/>
    <mergeCell ref="D52:F52"/>
    <mergeCell ref="D51:F51"/>
    <mergeCell ref="D55:F55"/>
    <mergeCell ref="D60:F60"/>
    <mergeCell ref="M71:P71"/>
    <mergeCell ref="N72:P72"/>
    <mergeCell ref="N73:P73"/>
    <mergeCell ref="A73:F73"/>
    <mergeCell ref="D64:F64"/>
    <mergeCell ref="A71:C71"/>
    <mergeCell ref="B58:F58"/>
    <mergeCell ref="D34:F34"/>
    <mergeCell ref="B47:F47"/>
    <mergeCell ref="D23:F23"/>
    <mergeCell ref="D28:F28"/>
    <mergeCell ref="D31:F31"/>
    <mergeCell ref="D46:F46"/>
    <mergeCell ref="D37:F37"/>
    <mergeCell ref="C39:F39"/>
    <mergeCell ref="C38:F38"/>
    <mergeCell ref="D45:F45"/>
    <mergeCell ref="D32:F32"/>
    <mergeCell ref="B26:F26"/>
    <mergeCell ref="D29:F29"/>
    <mergeCell ref="D33:F33"/>
    <mergeCell ref="B43:F43"/>
    <mergeCell ref="A41:K41"/>
    <mergeCell ref="D30:F30"/>
    <mergeCell ref="D17:F17"/>
    <mergeCell ref="C19:F19"/>
    <mergeCell ref="C25:F25"/>
    <mergeCell ref="D16:F16"/>
    <mergeCell ref="D27:F27"/>
    <mergeCell ref="D18:F18"/>
    <mergeCell ref="B20:F20"/>
    <mergeCell ref="C21:F21"/>
    <mergeCell ref="C22:F22"/>
    <mergeCell ref="D14:F14"/>
    <mergeCell ref="D12:F12"/>
    <mergeCell ref="G8:G9"/>
    <mergeCell ref="N8:N9"/>
    <mergeCell ref="I8:I9"/>
    <mergeCell ref="M8:M9"/>
    <mergeCell ref="L8:L9"/>
    <mergeCell ref="D13:F13"/>
    <mergeCell ref="D11:F11"/>
    <mergeCell ref="D15:F15"/>
    <mergeCell ref="A1:P1"/>
    <mergeCell ref="A2:P2"/>
    <mergeCell ref="A4:C4"/>
    <mergeCell ref="D4:F4"/>
    <mergeCell ref="P8:P9"/>
    <mergeCell ref="J8:J9"/>
    <mergeCell ref="A5:F5"/>
    <mergeCell ref="O8:O9"/>
    <mergeCell ref="B10:F10"/>
    <mergeCell ref="K8:K9"/>
    <mergeCell ref="H8:H9"/>
    <mergeCell ref="A7:F9"/>
  </mergeCells>
  <conditionalFormatting sqref="G39">
    <cfRule type="containsText" priority="3" dxfId="0" operator="containsText" text="ERROR">
      <formula>NOT(ISERROR(SEARCH("ERROR",G39)))</formula>
    </cfRule>
  </conditionalFormatting>
  <conditionalFormatting sqref="H39">
    <cfRule type="containsText" priority="2" dxfId="0" operator="containsText" text="ERROR">
      <formula>NOT(ISERROR(SEARCH("ERROR",H39)))</formula>
    </cfRule>
  </conditionalFormatting>
  <conditionalFormatting sqref="G39:N39">
    <cfRule type="containsText" priority="1" dxfId="0" operator="containsText" text="ERROR">
      <formula>NOT(ISERROR(SEARCH("ERROR",G39)))</formula>
    </cfRule>
  </conditionalFormatting>
  <dataValidations count="6" xWindow="940" yWindow="316">
    <dataValidation type="whole" operator="lessThanOrEqual" showInputMessage="1" showErrorMessage="1" errorTitle="Prudent Reserve Balance Exceeded" error="Combined transfers to CSS &amp; PEI cannot exceed available Prudent Reserve (PR) balance (Unspent PR+Interest). Enter whole numbers only." sqref="H21">
      <formula1>O19+O24-G21</formula1>
    </dataValidation>
    <dataValidation type="whole" operator="lessThanOrEqual" showInputMessage="1" showErrorMessage="1" errorTitle="Prudent Reserve Balance Exceeded" error="Combined transfers to CSS &amp; PEI cannot exceed available Prudent Reserve (PR) balance (Unspent PR+Interest). Enter whole numbers only." sqref="G21">
      <formula1>SUM(O19+O24-H21)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J46">
      <formula1>G21+G23-G33+G55-K46-O46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K46">
      <formula1>G21+G23-G33+G55-J46-O46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K44:K45">
      <formula1>G16-G31+G53-J44-O44</formula1>
    </dataValidation>
    <dataValidation type="whole" operator="lessThanOrEqual" showInputMessage="1" showErrorMessage="1" errorTitle="CSS Balance Exceeded" error="Combined transfers to the Local Prudent Reserve, WET or CFTN cannot exceed available CSS balance for this FY. Enter whole numbers only.             " sqref="J44:J45">
      <formula1>G16-G31+G53-K44-O44</formula1>
    </dataValidation>
  </dataValidations>
  <printOptions horizontalCentered="1"/>
  <pageMargins left="0" right="0" top="0" bottom="0" header="0" footer="0"/>
  <pageSetup fitToHeight="0" fitToWidth="1" horizontalDpi="600" verticalDpi="600" orientation="landscape" scale="68" r:id="rId1"/>
  <headerFooter alignWithMargins="0">
    <oddHeader>&amp;R&amp;"Arial,Bold"&amp;12Enclosure 3</oddHeader>
    <oddFooter>&amp;LUpdated: 12/02/2014</oddFooter>
  </headerFooter>
  <rowBreaks count="1" manualBreakCount="1">
    <brk id="42" max="16383" man="1"/>
  </rowBreaks>
  <ignoredErrors>
    <ignoredError sqref="H63:I63 H62:I62 L62:N62 L63:N6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25"/>
  <sheetViews>
    <sheetView tabSelected="1" zoomScale="90" zoomScaleNormal="90" zoomScaleSheetLayoutView="100" workbookViewId="0" topLeftCell="A14">
      <selection activeCell="A25" sqref="A25:C25"/>
    </sheetView>
  </sheetViews>
  <sheetFormatPr defaultColWidth="0" defaultRowHeight="12.75" zeroHeight="1"/>
  <cols>
    <col min="1" max="1" width="11.8515625" style="23" customWidth="1"/>
    <col min="2" max="2" width="17.00390625" style="23" customWidth="1"/>
    <col min="3" max="3" width="55.57421875" style="23" customWidth="1"/>
    <col min="4" max="6" width="12.57421875" style="23" hidden="1" customWidth="1"/>
    <col min="7" max="16384" width="0" style="23" hidden="1" customWidth="1"/>
  </cols>
  <sheetData>
    <row r="1" spans="1:3" ht="60.75" customHeight="1">
      <c r="A1" s="173" t="s">
        <v>159</v>
      </c>
      <c r="B1" s="173"/>
      <c r="C1" s="173"/>
    </row>
    <row r="2" spans="1:3" ht="32.1" customHeight="1">
      <c r="A2" s="25" t="s">
        <v>8</v>
      </c>
      <c r="B2" s="58" t="str">
        <f>CSS!D2</f>
        <v>Tuolumne</v>
      </c>
      <c r="C2" s="73"/>
    </row>
    <row r="3" spans="1:3" ht="20.1" customHeight="1">
      <c r="A3" s="25" t="s">
        <v>9</v>
      </c>
      <c r="B3" s="26">
        <f>CSS!G2</f>
        <v>42086</v>
      </c>
      <c r="C3" s="47"/>
    </row>
    <row r="4" spans="1:3" ht="15" customHeight="1">
      <c r="A4" s="41"/>
      <c r="B4" s="41"/>
      <c r="C4" s="42"/>
    </row>
    <row r="5" spans="1:3" ht="15">
      <c r="A5" s="42"/>
      <c r="B5" s="42"/>
      <c r="C5" s="42"/>
    </row>
    <row r="6" spans="1:3" ht="15" customHeight="1">
      <c r="A6" s="68" t="s">
        <v>106</v>
      </c>
      <c r="B6" s="68" t="s">
        <v>112</v>
      </c>
      <c r="C6" s="69" t="s">
        <v>128</v>
      </c>
    </row>
    <row r="7" spans="1:3" ht="15">
      <c r="A7" s="59"/>
      <c r="B7" s="60"/>
      <c r="C7" s="61"/>
    </row>
    <row r="8" spans="1:3" ht="15">
      <c r="A8" s="62"/>
      <c r="B8" s="63">
        <v>-3076</v>
      </c>
      <c r="C8" s="64" t="s">
        <v>147</v>
      </c>
    </row>
    <row r="9" spans="1:3" ht="15">
      <c r="A9" s="65"/>
      <c r="B9" s="63">
        <v>3076</v>
      </c>
      <c r="C9" s="64" t="s">
        <v>147</v>
      </c>
    </row>
    <row r="10" spans="1:3" ht="15">
      <c r="A10" s="65"/>
      <c r="B10" s="63"/>
      <c r="C10" s="64"/>
    </row>
    <row r="11" spans="1:3" ht="15">
      <c r="A11" s="65"/>
      <c r="B11" s="63"/>
      <c r="C11" s="64"/>
    </row>
    <row r="12" spans="1:3" ht="15">
      <c r="A12" s="65"/>
      <c r="B12" s="63"/>
      <c r="C12" s="64"/>
    </row>
    <row r="13" spans="1:3" ht="15">
      <c r="A13" s="65"/>
      <c r="B13" s="63"/>
      <c r="C13" s="64"/>
    </row>
    <row r="14" spans="1:3" ht="15">
      <c r="A14" s="65"/>
      <c r="B14" s="63"/>
      <c r="C14" s="64"/>
    </row>
    <row r="15" spans="1:3" ht="15">
      <c r="A15" s="65"/>
      <c r="B15" s="63"/>
      <c r="C15" s="64"/>
    </row>
    <row r="16" spans="1:3" ht="15">
      <c r="A16" s="65"/>
      <c r="B16" s="63"/>
      <c r="C16" s="64"/>
    </row>
    <row r="17" spans="1:3" ht="15">
      <c r="A17" s="65"/>
      <c r="B17" s="63"/>
      <c r="C17" s="64"/>
    </row>
    <row r="18" spans="1:3" ht="15">
      <c r="A18" s="65"/>
      <c r="B18" s="63"/>
      <c r="C18" s="64"/>
    </row>
    <row r="19" spans="1:3" ht="15">
      <c r="A19" s="65"/>
      <c r="B19" s="63"/>
      <c r="C19" s="64"/>
    </row>
    <row r="20" spans="1:3" ht="15">
      <c r="A20" s="65"/>
      <c r="B20" s="63"/>
      <c r="C20" s="64"/>
    </row>
    <row r="21" spans="1:3" ht="15">
      <c r="A21" s="66"/>
      <c r="B21" s="67"/>
      <c r="C21" s="64"/>
    </row>
    <row r="22" spans="1:4" ht="15" customHeight="1">
      <c r="A22" s="36" t="s">
        <v>100</v>
      </c>
      <c r="B22" s="70">
        <f>SUM(B7:B21)</f>
        <v>0</v>
      </c>
      <c r="C22" s="71"/>
      <c r="D22" s="24"/>
    </row>
    <row r="23" spans="1:3" ht="15.75">
      <c r="A23" s="74"/>
      <c r="B23" s="72">
        <f>IF(B22='RER Summary'!P57,'RER Summary'!P57,"ERROR")</f>
        <v>0</v>
      </c>
      <c r="C23" s="42"/>
    </row>
    <row r="24" spans="1:3" ht="15">
      <c r="A24" s="42"/>
      <c r="B24" s="42"/>
      <c r="C24" s="42"/>
    </row>
    <row r="25" spans="1:3" ht="49.5" customHeight="1">
      <c r="A25" s="284" t="s">
        <v>129</v>
      </c>
      <c r="B25" s="284"/>
      <c r="C25" s="284"/>
    </row>
  </sheetData>
  <sheetProtection selectLockedCells="1"/>
  <mergeCells count="2">
    <mergeCell ref="A1:C1"/>
    <mergeCell ref="A25:C25"/>
  </mergeCells>
  <conditionalFormatting sqref="B23">
    <cfRule type="containsText" priority="2" dxfId="0" operator="containsText" text="ERROR">
      <formula>NOT(ISERROR(SEARCH("ERROR",B23)))</formula>
    </cfRule>
  </conditionalFormatting>
  <conditionalFormatting sqref="B23">
    <cfRule type="containsText" priority="1" dxfId="0" operator="containsText" text="ERROR">
      <formula>NOT(ISERROR(SEARCH("ERROR",B23)))</formula>
    </cfRule>
  </conditionalFormatting>
  <printOptions horizontalCentered="1"/>
  <pageMargins left="0.5" right="0.5" top="0.75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09/05/2013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868FF0-BDCE-4BB6-AB61-EB56B8088C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7B931-9C67-4DD4-B5F5-33C02A6B5D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E0C7D28-94B8-4632-9DC2-1B0C185399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DEA8427-A209-4A18-9EF6-43A89C75EA62}"/>
</file>

<file path=customXml/itemProps5.xml><?xml version="1.0" encoding="utf-8"?>
<ds:datastoreItem xmlns:ds="http://schemas.openxmlformats.org/officeDocument/2006/customXml" ds:itemID="{7A198F18-28B9-46DD-99C3-7439E10CB7D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Tuolumne_FY12-13_RER_ADA</dc:title>
  <dc:subject/>
  <dc:creator>Mike Geiss</dc:creator>
  <cp:keywords>Tuolumne_FY12-13_RER_ADA</cp:keywords>
  <dc:description/>
  <cp:lastModifiedBy>westj</cp:lastModifiedBy>
  <cp:lastPrinted>2015-03-25T00:16:22Z</cp:lastPrinted>
  <dcterms:created xsi:type="dcterms:W3CDTF">2007-09-20T19:02:25Z</dcterms:created>
  <dcterms:modified xsi:type="dcterms:W3CDTF">2020-11-06T04:38:16Z</dcterms:modified>
  <cp:category/>
  <cp:version/>
  <cp:contentType/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Order">
    <vt:lpwstr>193700.000000000</vt:lpwstr>
  </property>
  <property fmtid="{D5CDD505-2E9C-101B-9397-08002B2CF9AE}" pid="13" name="_dlc_DocId">
    <vt:lpwstr>DHCSDOC-1363137784-1525</vt:lpwstr>
  </property>
  <property fmtid="{D5CDD505-2E9C-101B-9397-08002B2CF9AE}" pid="14" name="_dlc_DocIdItemGuid">
    <vt:lpwstr>4e797f14-8f9c-4f53-9176-23f274545fb9</vt:lpwstr>
  </property>
  <property fmtid="{D5CDD505-2E9C-101B-9397-08002B2CF9AE}" pid="15" name="_dlc_DocIdUrl">
    <vt:lpwstr>http://dhcs2016prod:88/services/MH/_layouts/15/DocIdRedir.aspx?ID=DHCSDOC-1363137784-1525, DHCSDOC-1363137784-1525</vt:lpwstr>
  </property>
  <property fmtid="{D5CDD505-2E9C-101B-9397-08002B2CF9AE}" pid="16" name="ContentTypeId">
    <vt:lpwstr>0x0101000DD778A44A894D44A57135C48A267F0A</vt:lpwstr>
  </property>
</Properties>
</file>