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<sst xmlns="http://schemas.openxmlformats.org/spreadsheetml/2006/main" count="284" uniqueCount="186">
  <si>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</si>
  <si>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</si>
  <si>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</si>
  <si>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</si>
  <si>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</si>
  <si>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</si>
  <si>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</si>
  <si>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</si>
  <si>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</si>
  <si>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</si>
  <si>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</si>
  <si>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</si>
  <si>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</si>
  <si>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</si>
  <si>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</si>
  <si>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</si>
  <si>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</si>
  <si>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</si>
  <si>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</si>
  <si>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</si>
  <si>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</si>
  <si>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</si>
  <si>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</si>
  <si>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</si>
  <si>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</si>
  <si>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</si>
  <si>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</si>
  <si>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</si>
  <si>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</si>
  <si>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</si>
  <si>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</si>
  <si>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</si>
  <si>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</si>
  <si>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</si>
  <si>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</si>
  <si>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</si>
  <si>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</si>
  <si>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</si>
  <si>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</si>
  <si>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</si>
  <si>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</si>
  <si>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</si>
  <si>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</si>
  <si>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</si>
  <si>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</si>
  <si>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</si>
  <si>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</si>
  <si>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</si>
  <si>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</si>
  <si>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</si>
  <si>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</si>
  <si>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</si>
  <si>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</si>
  <si>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</si>
  <si>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</si>
  <si>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</si>
  <si>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</si>
  <si>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</si>
  <si>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</si>
  <si>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</si>
  <si>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</si>
  <si>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</si>
  <si>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</si>
  <si>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</si>
  <si>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</si>
  <si>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</si>
  <si>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</si>
  <si>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</si>
  <si>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</si>
  <si>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</si>
  <si>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</si>
  <si>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</si>
  <si>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</si>
  <si>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</si>
  <si>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</si>
  <si>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</si>
  <si>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</si>
  <si>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</si>
  <si>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</si>
  <si>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</si>
  <si>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</si>
  <si>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</si>
  <si>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</si>
  <si>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</si>
  <si>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</si>
  <si>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</si>
  <si>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</si>
  <si>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</si>
  <si>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</si>
  <si>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</si>
  <si>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</si>
  <si>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</si>
  <si>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</si>
  <si>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</si>
  <si>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</si>
  <si>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</si>
  <si>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</si>
  <si>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</si>
  <si>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</si>
  <si>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</si>
  <si>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</si>
  <si>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</si>
  <si>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</si>
  <si>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</si>
  <si>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</si>
  <si>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</si>
  <si>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</si>
  <si>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</si>
  <si>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</si>
  <si>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</si>
  <si>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</si>
  <si>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</si>
  <si>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</si>
  <si>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</si>
  <si>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</si>
  <si>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</si>
  <si>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</si>
  <si>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</si>
  <si>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</si>
  <si>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</si>
  <si>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</si>
  <si>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</si>
  <si>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</si>
  <si>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</si>
  <si>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</si>
  <si>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</si>
  <si>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</si>
  <si>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</si>
  <si>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</si>
  <si>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</si>
  <si>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</si>
  <si>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</si>
  <si>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</si>
  <si>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</si>
  <si>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</si>
  <si>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</si>
  <si>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</si>
  <si>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</si>
  <si>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</si>
  <si>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</si>
  <si>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</si>
  <si>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</si>
  <si>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</si>
  <si>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</si>
  <si>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</si>
  <si>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</si>
  <si>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</si>
  <si>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</si>
  <si>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</si>
  <si>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</si>
  <si>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</si>
  <si>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</si>
  <si>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</si>
  <si>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</si>
  <si>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</si>
  <si>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</si>
  <si>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</si>
  <si>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</si>
  <si>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</si>
  <si>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</si>
  <si>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</si>
  <si>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</si>
  <si>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Sierra Elder Wellness</t>
  </si>
  <si>
    <t>Permanent Supportive Housing</t>
  </si>
  <si>
    <t>Transcultural Wellness Center</t>
  </si>
  <si>
    <t>Adult Full Service Partnership</t>
  </si>
  <si>
    <t>Juvenile Justice Diversion and Treatment</t>
  </si>
  <si>
    <t>TCORE</t>
  </si>
  <si>
    <t>Wellness and Recovery Center</t>
  </si>
  <si>
    <t>Sacramento</t>
  </si>
  <si>
    <t>Suicide Prevention Program</t>
  </si>
  <si>
    <t>Strenthening Families Program</t>
  </si>
  <si>
    <t>Integrated Health and Wellness Program</t>
  </si>
  <si>
    <t>Mental Health Promotion Project</t>
  </si>
  <si>
    <t>Upgrading System and Architecture Support</t>
  </si>
  <si>
    <t>Robert Gillette</t>
  </si>
  <si>
    <t>Accounting Manager</t>
  </si>
  <si>
    <t>916-875-1391</t>
  </si>
  <si>
    <t>GilletteR@SacCounty.net</t>
  </si>
  <si>
    <t>System Development</t>
  </si>
  <si>
    <t>Stockton Blvd Renovation Project</t>
  </si>
  <si>
    <t>2014/15</t>
  </si>
  <si>
    <t>2008/09</t>
  </si>
  <si>
    <t xml:space="preserve">The negative amount for Interest Received is due to Interest Correction for </t>
  </si>
  <si>
    <t xml:space="preserve">FY09/10 through FY13/14. </t>
  </si>
  <si>
    <t>2007/08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</si>
</sst>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right/>
      <top style="medium"/>
      <bottom style="medium"/>
    </border>
    <border>
      <left/>
      <right/>
      <top style="thin"/>
      <bottom style="thin"/>
    </border>
    <border>
      <left style="thin"/>
      <right style="thin"/>
      <top style="thin"/>
      <bottom style="hair"/>
    </border>
    <border>
      <left style="thin"/>
      <right style="thin"/>
      <top/>
      <bottom/>
    </border>
    <border>
      <left style="thin"/>
      <right/>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style="thin"/>
      <right style="thin"/>
      <top style="medium"/>
      <bottom style="hair"/>
    </border>
    <border>
      <left/>
      <right style="thin"/>
      <top style="medium"/>
      <bottom style="hair"/>
    </border>
    <border>
      <left/>
      <right/>
      <top style="thin"/>
      <bottom/>
    </border>
    <border>
      <left/>
      <right/>
      <top/>
      <bottom style="thin"/>
    </border>
    <border>
      <left style="thin"/>
      <right/>
      <top style="thin"/>
      <bottom style="thin"/>
    </border>
    <border>
      <left style="thin"/>
      <right/>
      <top style="thin"/>
      <bottom/>
    </border>
    <border>
      <left style="thin"/>
      <right style="thin"/>
      <top style="thin"/>
      <botto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right style="thin"/>
      <top style="thin"/>
      <bottom/>
    </border>
    <border>
      <left/>
      <right style="thin"/>
      <top/>
      <bottom style="thin"/>
    </border>
    <border>
      <left/>
      <right style="thin"/>
      <top style="thin"/>
      <bottom style="thin"/>
    </border>
    <border>
      <left style="medium"/>
      <right style="medium"/>
      <top/>
      <bottom style="mediu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s>
  <cellStyleXfs count="1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88">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3" xfId="0" applyNumberFormat="1" applyFont="1" applyFill="1" applyBorder="1" applyProtection="1">
      <protection hidden="1"/>
    </xf>
    <xf numFmtId="0" fontId="6" fillId="0" borderId="0" xfId="0" applyFont="1" applyFill="1" applyProtection="1">
      <protection locked="0"/>
    </xf>
    <xf numFmtId="0" fontId="6" fillId="0" borderId="4" xfId="0" applyFont="1" applyBorder="1" applyProtection="1">
      <protection hidden="1"/>
    </xf>
    <xf numFmtId="0" fontId="5" fillId="0" borderId="5" xfId="0" applyFont="1" applyBorder="1" applyProtection="1">
      <protection hidden="1"/>
    </xf>
    <xf numFmtId="164" fontId="6" fillId="2" borderId="6" xfId="0" applyNumberFormat="1" applyFont="1" applyFill="1" applyBorder="1" applyProtection="1">
      <protection hidden="1"/>
    </xf>
    <xf numFmtId="164" fontId="6" fillId="0" borderId="7" xfId="0" applyNumberFormat="1" applyFont="1" applyFill="1" applyBorder="1" applyProtection="1">
      <protection hidden="1" locked="0"/>
    </xf>
    <xf numFmtId="0" fontId="6" fillId="0" borderId="5" xfId="0" applyFont="1" applyBorder="1" applyProtection="1">
      <protection hidden="1"/>
    </xf>
    <xf numFmtId="164" fontId="6" fillId="2" borderId="7" xfId="0" applyNumberFormat="1" applyFont="1" applyFill="1" applyBorder="1" applyProtection="1">
      <protection hidden="1"/>
    </xf>
    <xf numFmtId="0" fontId="6" fillId="0" borderId="4" xfId="0" applyFont="1" applyFill="1" applyBorder="1" applyProtection="1">
      <protection hidden="1"/>
    </xf>
    <xf numFmtId="0" fontId="6" fillId="0" borderId="5" xfId="0" applyFont="1" applyFill="1" applyBorder="1" applyProtection="1">
      <protection hidden="1"/>
    </xf>
    <xf numFmtId="0" fontId="6" fillId="0" borderId="0" xfId="0" applyFont="1" applyFill="1" applyProtection="1">
      <protection/>
    </xf>
    <xf numFmtId="164" fontId="6" fillId="2" borderId="4" xfId="0" applyNumberFormat="1" applyFont="1" applyFill="1" applyBorder="1" applyProtection="1">
      <protection hidden="1"/>
    </xf>
    <xf numFmtId="164" fontId="6" fillId="0" borderId="8" xfId="95" applyNumberFormat="1" applyFont="1" applyFill="1" applyBorder="1" applyProtection="1">
      <alignment/>
      <protection hidden="1" locked="0"/>
    </xf>
    <xf numFmtId="0" fontId="6" fillId="0" borderId="9" xfId="0" applyFont="1" applyBorder="1" applyProtection="1">
      <protection hidden="1"/>
    </xf>
    <xf numFmtId="0" fontId="6" fillId="0" borderId="10" xfId="0" applyFont="1" applyBorder="1" applyProtection="1">
      <protection hidden="1"/>
    </xf>
    <xf numFmtId="164" fontId="6" fillId="0" borderId="0" xfId="0" applyNumberFormat="1" applyFont="1" applyProtection="1">
      <protection locked="0"/>
    </xf>
    <xf numFmtId="164" fontId="6" fillId="2" borderId="11" xfId="0" applyNumberFormat="1" applyFont="1" applyFill="1" applyBorder="1" applyProtection="1">
      <protection hidden="1"/>
    </xf>
    <xf numFmtId="0" fontId="5" fillId="0" borderId="5" xfId="0" applyFont="1" applyBorder="1" applyAlignment="1" applyProtection="1">
      <alignment horizontal="left"/>
      <protection hidden="1"/>
    </xf>
    <xf numFmtId="164" fontId="6" fillId="2" borderId="12" xfId="0" applyNumberFormat="1" applyFont="1" applyFill="1" applyBorder="1" applyProtection="1">
      <protection hidden="1"/>
    </xf>
    <xf numFmtId="164" fontId="6" fillId="3" borderId="7" xfId="0" applyNumberFormat="1" applyFont="1" applyFill="1" applyBorder="1" applyProtection="1">
      <protection hidden="1" locked="0"/>
    </xf>
    <xf numFmtId="164" fontId="6" fillId="0" borderId="7" xfId="95" applyNumberFormat="1" applyFont="1" applyFill="1" applyBorder="1" applyProtection="1">
      <alignment/>
      <protection hidden="1" locked="0"/>
    </xf>
    <xf numFmtId="164" fontId="6" fillId="0" borderId="12" xfId="0" applyNumberFormat="1" applyFont="1" applyFill="1" applyBorder="1" applyProtection="1">
      <protection hidden="1" locked="0"/>
    </xf>
    <xf numFmtId="164" fontId="6" fillId="2" borderId="8" xfId="0" applyNumberFormat="1" applyFont="1" applyFill="1" applyBorder="1" applyProtection="1">
      <protection hidden="1"/>
    </xf>
    <xf numFmtId="0" fontId="6" fillId="0" borderId="0" xfId="0" applyFont="1" applyBorder="1" applyProtection="1">
      <protection locked="0"/>
    </xf>
    <xf numFmtId="0" fontId="5" fillId="0" borderId="5" xfId="0" applyFont="1" applyBorder="1" applyAlignment="1" applyProtection="1">
      <alignment/>
      <protection hidden="1"/>
    </xf>
    <xf numFmtId="0" fontId="5" fillId="0" borderId="10" xfId="0" applyFont="1" applyBorder="1" applyAlignment="1" applyProtection="1">
      <alignment/>
      <protection hidden="1"/>
    </xf>
    <xf numFmtId="164" fontId="6" fillId="2" borderId="13" xfId="0" applyNumberFormat="1" applyFont="1" applyFill="1" applyBorder="1" applyProtection="1">
      <protection hidden="1"/>
    </xf>
    <xf numFmtId="164" fontId="6" fillId="0" borderId="13" xfId="0" applyNumberFormat="1" applyFont="1" applyFill="1" applyBorder="1" applyProtection="1">
      <protection hidden="1" locked="0"/>
    </xf>
    <xf numFmtId="164" fontId="6" fillId="2" borderId="14" xfId="0" applyNumberFormat="1" applyFont="1" applyFill="1" applyBorder="1" applyProtection="1">
      <protection hidden="1"/>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5"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2" xfId="95" applyNumberFormat="1" applyFont="1" applyFill="1" applyBorder="1" applyProtection="1">
      <alignment/>
      <protection hidden="1"/>
    </xf>
    <xf numFmtId="164" fontId="6" fillId="2" borderId="7" xfId="95" applyNumberFormat="1" applyFont="1" applyFill="1" applyBorder="1" applyProtection="1">
      <alignment/>
      <protection hidden="1"/>
    </xf>
    <xf numFmtId="164" fontId="6" fillId="0" borderId="16" xfId="0" applyNumberFormat="1" applyFont="1" applyFill="1" applyBorder="1" applyProtection="1">
      <protection hidden="1" locked="0"/>
    </xf>
    <xf numFmtId="0" fontId="5" fillId="0" borderId="4" xfId="0" applyFont="1" applyBorder="1" applyProtection="1">
      <protection hidden="1"/>
    </xf>
    <xf numFmtId="0" fontId="6" fillId="0" borderId="5"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17" xfId="0" applyNumberFormat="1"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18" xfId="0" applyNumberFormat="1" applyFont="1" applyFill="1" applyBorder="1" applyProtection="1">
      <protection hidden="1"/>
    </xf>
    <xf numFmtId="164" fontId="6" fillId="3" borderId="8" xfId="0" applyNumberFormat="1" applyFont="1" applyFill="1" applyBorder="1" applyProtection="1">
      <protection hidden="1" locked="0"/>
    </xf>
    <xf numFmtId="164" fontId="6" fillId="3" borderId="19" xfId="0" applyNumberFormat="1" applyFont="1" applyFill="1" applyBorder="1" applyProtection="1">
      <protection hidden="1" locked="0"/>
    </xf>
    <xf numFmtId="164" fontId="6" fillId="2" borderId="19" xfId="0" applyNumberFormat="1" applyFont="1" applyFill="1" applyBorder="1" applyProtection="1">
      <protection hidden="1"/>
    </xf>
    <xf numFmtId="164" fontId="6" fillId="0" borderId="7" xfId="0" applyNumberFormat="1" applyFont="1" applyFill="1" applyBorder="1" applyAlignment="1" applyProtection="1">
      <alignment horizontal="center" vertical="center"/>
      <protection hidden="1" locked="0"/>
    </xf>
    <xf numFmtId="164" fontId="6" fillId="0" borderId="6" xfId="0" applyNumberFormat="1" applyFont="1" applyFill="1" applyBorder="1" applyProtection="1">
      <protection hidden="1" locked="0"/>
    </xf>
    <xf numFmtId="164" fontId="6" fillId="2" borderId="20" xfId="0" applyNumberFormat="1" applyFont="1" applyFill="1" applyBorder="1" applyProtection="1">
      <protection hidden="1"/>
    </xf>
    <xf numFmtId="164" fontId="6" fillId="0" borderId="21" xfId="0" applyNumberFormat="1" applyFont="1" applyFill="1" applyBorder="1" applyProtection="1">
      <protection hidden="1" locked="0"/>
    </xf>
    <xf numFmtId="164" fontId="6" fillId="0" borderId="16"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6" fillId="0" borderId="0" xfId="0" applyFont="1" applyFill="1" applyBorder="1" applyProtection="1">
      <protection hidden="1"/>
    </xf>
    <xf numFmtId="0" fontId="6" fillId="0" borderId="0" xfId="0" applyFont="1" applyBorder="1" applyProtection="1">
      <protection hidden="1"/>
    </xf>
    <xf numFmtId="0" fontId="5" fillId="0" borderId="0" xfId="0" applyFont="1" applyBorder="1" applyAlignment="1" applyProtection="1">
      <alignment horizontal="left"/>
      <protection hidden="1"/>
    </xf>
    <xf numFmtId="0" fontId="5" fillId="0" borderId="22" xfId="0" applyFont="1" applyBorder="1" applyProtection="1">
      <protection hidden="1"/>
    </xf>
    <xf numFmtId="14" fontId="0" fillId="0" borderId="23" xfId="0" applyNumberFormat="1" applyFont="1" applyBorder="1" applyAlignment="1" applyProtection="1">
      <alignment horizontal="right"/>
      <protection hidden="1" locked="0"/>
    </xf>
    <xf numFmtId="0" fontId="0" fillId="0" borderId="5" xfId="0" applyBorder="1" applyProtection="1">
      <protection hidden="1" locked="0"/>
    </xf>
    <xf numFmtId="0" fontId="0" fillId="0" borderId="18" xfId="0" applyBorder="1" applyProtection="1">
      <protection hidden="1" locked="0"/>
    </xf>
    <xf numFmtId="0" fontId="0" fillId="0" borderId="5" xfId="0" applyFont="1" applyBorder="1" applyProtection="1">
      <protection hidden="1" locked="0"/>
    </xf>
    <xf numFmtId="0" fontId="1" fillId="0" borderId="23" xfId="0" applyFont="1" applyBorder="1" applyAlignment="1" applyProtection="1">
      <alignment horizontal="center"/>
      <protection hidden="1"/>
    </xf>
    <xf numFmtId="0" fontId="1" fillId="0" borderId="23" xfId="0" applyFont="1" applyBorder="1" applyProtection="1">
      <protection hidden="1"/>
    </xf>
    <xf numFmtId="0" fontId="1" fillId="0" borderId="22" xfId="0" applyFont="1" applyBorder="1" applyProtection="1">
      <protection hidden="1"/>
    </xf>
    <xf numFmtId="0" fontId="0" fillId="0" borderId="0" xfId="0" applyProtection="1">
      <protection hidden="1"/>
    </xf>
    <xf numFmtId="0" fontId="0" fillId="0" borderId="24" xfId="0" applyFont="1" applyBorder="1" applyAlignment="1" applyProtection="1">
      <alignment/>
      <protection hidden="1"/>
    </xf>
    <xf numFmtId="0" fontId="0" fillId="0" borderId="24" xfId="0" applyFont="1" applyBorder="1" applyAlignment="1" applyProtection="1">
      <alignment horizontal="right"/>
      <protection hidden="1"/>
    </xf>
    <xf numFmtId="14" fontId="0" fillId="0" borderId="23" xfId="0" applyNumberFormat="1" applyBorder="1" applyProtection="1">
      <protection hidden="1" locked="0"/>
    </xf>
    <xf numFmtId="0" fontId="0" fillId="0" borderId="0" xfId="0" applyProtection="1">
      <protection hidden="1" locked="0"/>
    </xf>
    <xf numFmtId="0" fontId="1" fillId="0" borderId="25"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5" xfId="0" applyBorder="1" applyProtection="1">
      <protection hidden="1"/>
    </xf>
    <xf numFmtId="0" fontId="3" fillId="0" borderId="0" xfId="0" applyFont="1" applyAlignment="1" applyProtection="1">
      <alignment horizontal="center"/>
      <protection hidden="1"/>
    </xf>
    <xf numFmtId="0" fontId="5"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Fill="1" applyBorder="1" applyAlignment="1" applyProtection="1">
      <alignment/>
      <protection hidden="1"/>
    </xf>
    <xf numFmtId="0" fontId="6" fillId="0" borderId="0" xfId="0" applyFont="1" applyProtection="1">
      <protection hidden="1"/>
    </xf>
    <xf numFmtId="165" fontId="6" fillId="0" borderId="0" xfId="0" applyNumberFormat="1" applyFont="1" applyProtection="1">
      <protection hidden="1"/>
    </xf>
    <xf numFmtId="14" fontId="5" fillId="0" borderId="23" xfId="0" applyNumberFormat="1" applyFont="1" applyBorder="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15" xfId="0" applyFont="1" applyBorder="1" applyAlignment="1" applyProtection="1">
      <alignment horizontal="center" vertical="center"/>
      <protection hidden="1" locked="0"/>
    </xf>
    <xf numFmtId="0" fontId="5" fillId="0" borderId="26" xfId="0" applyFont="1" applyBorder="1" applyProtection="1">
      <protection hidden="1" locked="0"/>
    </xf>
    <xf numFmtId="164" fontId="6" fillId="2" borderId="3" xfId="0" applyNumberFormat="1" applyFont="1" applyFill="1" applyBorder="1" applyProtection="1">
      <protection hidden="1" locked="0"/>
    </xf>
    <xf numFmtId="0" fontId="6" fillId="0" borderId="4"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164" fontId="6" fillId="2" borderId="7" xfId="0" applyNumberFormat="1" applyFont="1" applyFill="1" applyBorder="1" applyProtection="1">
      <protection hidden="1" locked="0"/>
    </xf>
    <xf numFmtId="164" fontId="6" fillId="0" borderId="8" xfId="0" applyNumberFormat="1" applyFont="1" applyFill="1" applyBorder="1" applyProtection="1">
      <protection hidden="1" locked="0"/>
    </xf>
    <xf numFmtId="0" fontId="6" fillId="0" borderId="5" xfId="0" applyFont="1" applyBorder="1" applyProtection="1">
      <protection hidden="1" locked="0"/>
    </xf>
    <xf numFmtId="164" fontId="6" fillId="0" borderId="17" xfId="0" applyNumberFormat="1" applyFont="1" applyFill="1" applyBorder="1" applyProtection="1">
      <protection hidden="1" locked="0"/>
    </xf>
    <xf numFmtId="0" fontId="6" fillId="0" borderId="0" xfId="0" applyFont="1" applyBorder="1" applyAlignment="1" applyProtection="1">
      <alignment/>
      <protection hidden="1" locked="0"/>
    </xf>
    <xf numFmtId="0" fontId="6" fillId="0" borderId="9" xfId="0" applyFont="1" applyBorder="1" applyProtection="1">
      <protection hidden="1" locked="0"/>
    </xf>
    <xf numFmtId="0" fontId="6" fillId="0" borderId="10" xfId="0" applyFont="1" applyBorder="1" applyProtection="1">
      <protection hidden="1" locked="0"/>
    </xf>
    <xf numFmtId="0" fontId="6" fillId="0" borderId="5" xfId="0" applyFont="1" applyBorder="1" applyAlignment="1" applyProtection="1">
      <alignment horizontal="left"/>
      <protection hidden="1" locked="0"/>
    </xf>
    <xf numFmtId="0" fontId="6" fillId="0" borderId="0" xfId="0" applyFont="1" applyBorder="1" applyAlignment="1" applyProtection="1">
      <alignment horizontal="left"/>
      <protection hidden="1" locked="0"/>
    </xf>
    <xf numFmtId="164" fontId="6" fillId="3" borderId="27" xfId="0" applyNumberFormat="1" applyFont="1" applyFill="1" applyBorder="1" applyProtection="1">
      <protection hidden="1" locked="0"/>
    </xf>
    <xf numFmtId="164" fontId="6" fillId="0" borderId="27" xfId="0" applyNumberFormat="1" applyFont="1" applyFill="1" applyBorder="1" applyProtection="1">
      <protection hidden="1" locked="0"/>
    </xf>
    <xf numFmtId="164" fontId="6" fillId="0" borderId="28" xfId="0" applyNumberFormat="1" applyFont="1" applyFill="1" applyBorder="1" applyProtection="1">
      <protection hidden="1" locked="0"/>
    </xf>
    <xf numFmtId="164" fontId="6" fillId="0" borderId="20" xfId="0" applyNumberFormat="1" applyFont="1" applyFill="1" applyBorder="1" applyProtection="1">
      <protection hidden="1" locked="0"/>
    </xf>
    <xf numFmtId="164" fontId="6" fillId="0" borderId="29" xfId="0" applyNumberFormat="1" applyFont="1" applyFill="1" applyBorder="1" applyProtection="1">
      <protection hidden="1" locked="0"/>
    </xf>
    <xf numFmtId="0" fontId="5" fillId="0" borderId="25"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23" xfId="0" applyFont="1" applyFill="1" applyBorder="1" applyAlignment="1" applyProtection="1">
      <alignment horizontal="left"/>
      <protection hidden="1" locked="0"/>
    </xf>
    <xf numFmtId="0" fontId="5" fillId="0" borderId="0" xfId="0" applyFont="1" applyBorder="1" applyAlignment="1" applyProtection="1">
      <alignment/>
      <protection hidden="1"/>
    </xf>
    <xf numFmtId="14" fontId="5" fillId="0" borderId="23" xfId="0" applyNumberFormat="1" applyFont="1" applyBorder="1" applyAlignment="1" applyProtection="1">
      <alignment horizontal="center"/>
      <protection hidden="1" locked="0"/>
    </xf>
    <xf numFmtId="0" fontId="6" fillId="0" borderId="15" xfId="0" applyFont="1" applyFill="1" applyBorder="1" applyAlignment="1" applyProtection="1">
      <alignment horizontal="center"/>
      <protection hidden="1" locked="0"/>
    </xf>
    <xf numFmtId="164" fontId="5" fillId="0" borderId="15" xfId="0" applyNumberFormat="1" applyFont="1" applyFill="1" applyBorder="1" applyAlignment="1" applyProtection="1">
      <alignment horizontal="center" vertical="center" wrapText="1"/>
      <protection hidden="1" locked="0"/>
    </xf>
    <xf numFmtId="164" fontId="6" fillId="0" borderId="15" xfId="0" applyNumberFormat="1" applyFont="1" applyFill="1" applyBorder="1" applyProtection="1">
      <protection hidden="1" locked="0"/>
    </xf>
    <xf numFmtId="0" fontId="6" fillId="0" borderId="30" xfId="0" applyFont="1" applyBorder="1" applyProtection="1">
      <protection hidden="1"/>
    </xf>
    <xf numFmtId="0" fontId="0" fillId="0" borderId="0" xfId="0" applyFont="1" applyProtection="1">
      <protection hidden="1" locked="0"/>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31" xfId="0" applyBorder="1" applyProtection="1">
      <protection hidden="1"/>
    </xf>
    <xf numFmtId="0" fontId="0" fillId="0" borderId="32" xfId="0" applyBorder="1" applyProtection="1">
      <protection hidden="1"/>
    </xf>
    <xf numFmtId="14" fontId="0" fillId="0" borderId="23" xfId="0" applyNumberFormat="1" applyBorder="1" applyAlignment="1" applyProtection="1">
      <alignment horizontal="right"/>
      <protection hidden="1" locked="0"/>
    </xf>
    <xf numFmtId="0" fontId="0" fillId="0" borderId="23" xfId="0" applyFont="1" applyBorder="1" applyAlignment="1" applyProtection="1">
      <alignment/>
      <protection hidden="1" locked="0"/>
    </xf>
    <xf numFmtId="14" fontId="6" fillId="0" borderId="23" xfId="0" applyNumberFormat="1" applyFont="1" applyBorder="1" applyAlignment="1" applyProtection="1">
      <alignment horizontal="right"/>
      <protection hidden="1" locked="0"/>
    </xf>
    <xf numFmtId="0" fontId="5" fillId="0" borderId="15" xfId="0" applyFont="1" applyBorder="1" applyAlignment="1" applyProtection="1">
      <alignment horizontal="center"/>
      <protection hidden="1" locked="0"/>
    </xf>
    <xf numFmtId="0" fontId="5" fillId="0" borderId="33" xfId="0" applyFont="1" applyBorder="1" applyAlignment="1" applyProtection="1">
      <alignment horizontal="center"/>
      <protection hidden="1" locked="0"/>
    </xf>
    <xf numFmtId="0" fontId="6" fillId="0" borderId="26" xfId="0" applyFont="1" applyBorder="1" applyProtection="1">
      <protection hidden="1" locked="0"/>
    </xf>
    <xf numFmtId="164" fontId="6" fillId="0" borderId="26" xfId="0" applyNumberFormat="1" applyFont="1" applyBorder="1" applyProtection="1">
      <protection hidden="1" locked="0"/>
    </xf>
    <xf numFmtId="0" fontId="6" fillId="0" borderId="26" xfId="0" applyFont="1" applyBorder="1" applyAlignment="1" applyProtection="1">
      <alignment wrapText="1"/>
      <protection hidden="1" locked="0"/>
    </xf>
    <xf numFmtId="164" fontId="6" fillId="0" borderId="4" xfId="0" applyNumberFormat="1" applyFont="1" applyBorder="1" applyProtection="1">
      <protection hidden="1" locked="0"/>
    </xf>
    <xf numFmtId="0" fontId="6" fillId="0" borderId="4" xfId="0" applyFont="1" applyBorder="1" applyAlignment="1" applyProtection="1">
      <alignment wrapText="1"/>
      <protection hidden="1" locked="0"/>
    </xf>
    <xf numFmtId="0" fontId="6" fillId="0" borderId="24" xfId="0" applyFont="1" applyBorder="1" applyAlignment="1" applyProtection="1">
      <alignment/>
      <protection hidden="1" locked="0"/>
    </xf>
    <xf numFmtId="164" fontId="5" fillId="0" borderId="17" xfId="16" applyNumberFormat="1" applyFont="1" applyBorder="1" applyAlignment="1" applyProtection="1">
      <alignment/>
      <protection hidden="1" locked="0"/>
    </xf>
    <xf numFmtId="164" fontId="5" fillId="0" borderId="34" xfId="0" applyNumberFormat="1" applyFont="1" applyFill="1" applyBorder="1" applyProtection="1">
      <protection hidden="1" locked="0"/>
    </xf>
    <xf numFmtId="0" fontId="5" fillId="0" borderId="23" xfId="0" applyFont="1" applyBorder="1" applyAlignment="1" applyProtection="1">
      <alignment horizontal="left"/>
      <protection hidden="1"/>
    </xf>
    <xf numFmtId="0" fontId="0" fillId="0" borderId="0" xfId="0" applyFont="1" applyBorder="1" applyAlignment="1" applyProtection="1">
      <alignment/>
      <protection hidden="1"/>
    </xf>
    <xf numFmtId="0" fontId="5" fillId="0" borderId="0" xfId="0" applyFont="1" applyBorder="1" applyAlignment="1" applyProtection="1">
      <alignment horizontal="center"/>
      <protection hidden="1"/>
    </xf>
    <xf numFmtId="164" fontId="6" fillId="0" borderId="32" xfId="0" applyNumberFormat="1" applyFont="1" applyBorder="1" applyAlignment="1" applyProtection="1">
      <alignment horizontal="center"/>
      <protection hidden="1"/>
    </xf>
    <xf numFmtId="0" fontId="6" fillId="0" borderId="0" xfId="0" applyFont="1" applyAlignment="1" applyProtection="1">
      <alignment wrapText="1"/>
      <protection hidden="1"/>
    </xf>
    <xf numFmtId="164" fontId="0" fillId="0" borderId="5" xfId="31" applyNumberFormat="1" applyFont="1" applyBorder="1" applyAlignment="1" applyProtection="1">
      <alignment horizontal="right"/>
      <protection hidden="1" locked="0"/>
    </xf>
    <xf numFmtId="164" fontId="0" fillId="0" borderId="18" xfId="31" applyNumberFormat="1" applyFont="1" applyBorder="1" applyAlignment="1" applyProtection="1">
      <alignment horizontal="right"/>
      <protection hidden="1" locked="0"/>
    </xf>
    <xf numFmtId="0" fontId="1" fillId="0" borderId="25" xfId="0" applyFont="1" applyBorder="1" applyAlignment="1" applyProtection="1">
      <alignment horizontal="center"/>
      <protection hidden="1" locked="0"/>
    </xf>
    <xf numFmtId="0" fontId="1" fillId="0" borderId="22" xfId="0" applyFont="1" applyBorder="1" applyAlignment="1" applyProtection="1">
      <alignment horizontal="center"/>
      <protection hidden="1" locked="0"/>
    </xf>
    <xf numFmtId="0" fontId="1" fillId="0" borderId="31" xfId="0" applyFont="1" applyBorder="1" applyAlignment="1" applyProtection="1">
      <alignment horizontal="center"/>
      <protection hidden="1" locked="0"/>
    </xf>
    <xf numFmtId="0" fontId="1" fillId="0" borderId="5"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8" xfId="0" applyFont="1" applyBorder="1" applyAlignment="1" applyProtection="1">
      <alignment horizontal="center"/>
      <protection hidden="1" locked="0"/>
    </xf>
    <xf numFmtId="0" fontId="1" fillId="0" borderId="10" xfId="0" applyFont="1" applyBorder="1" applyAlignment="1" applyProtection="1">
      <alignment horizontal="center"/>
      <protection hidden="1" locked="0"/>
    </xf>
    <xf numFmtId="0" fontId="1" fillId="0" borderId="23" xfId="0" applyFont="1" applyBorder="1" applyAlignment="1" applyProtection="1">
      <alignment horizontal="center"/>
      <protection hidden="1" locked="0"/>
    </xf>
    <xf numFmtId="0" fontId="1" fillId="0" borderId="32" xfId="0" applyFont="1" applyBorder="1" applyAlignment="1" applyProtection="1">
      <alignment horizontal="center"/>
      <protection hidden="1" locked="0"/>
    </xf>
    <xf numFmtId="0" fontId="1" fillId="0" borderId="25" xfId="0" applyFont="1" applyBorder="1" applyAlignment="1" applyProtection="1">
      <alignment horizontal="center" wrapText="1"/>
      <protection hidden="1" locked="0"/>
    </xf>
    <xf numFmtId="0" fontId="1" fillId="0" borderId="31" xfId="0" applyFont="1" applyBorder="1" applyAlignment="1" applyProtection="1">
      <alignment horizontal="center" wrapText="1"/>
      <protection hidden="1" locked="0"/>
    </xf>
    <xf numFmtId="0" fontId="1" fillId="0" borderId="5" xfId="0" applyFont="1" applyBorder="1" applyAlignment="1" applyProtection="1">
      <alignment horizontal="center" wrapText="1"/>
      <protection hidden="1" locked="0"/>
    </xf>
    <xf numFmtId="0" fontId="1" fillId="0" borderId="18" xfId="0" applyFont="1" applyBorder="1" applyAlignment="1" applyProtection="1">
      <alignment horizontal="center" wrapText="1"/>
      <protection hidden="1" locked="0"/>
    </xf>
    <xf numFmtId="0" fontId="1" fillId="0" borderId="10" xfId="0" applyFont="1" applyBorder="1" applyAlignment="1" applyProtection="1">
      <alignment horizontal="center" wrapText="1"/>
      <protection hidden="1" locked="0"/>
    </xf>
    <xf numFmtId="0" fontId="1" fillId="0" borderId="32" xfId="0" applyFont="1" applyBorder="1" applyAlignment="1" applyProtection="1">
      <alignment horizontal="center" wrapText="1"/>
      <protection hidden="1" locked="0"/>
    </xf>
    <xf numFmtId="0" fontId="1" fillId="0" borderId="25" xfId="0" applyFont="1" applyBorder="1" applyAlignment="1" applyProtection="1">
      <alignment horizontal="left"/>
      <protection hidden="1" locked="0"/>
    </xf>
    <xf numFmtId="0" fontId="1" fillId="0" borderId="22" xfId="0" applyFont="1" applyBorder="1" applyProtection="1">
      <protection hidden="1" locked="0"/>
    </xf>
    <xf numFmtId="0" fontId="1" fillId="0" borderId="31" xfId="0" applyFont="1" applyBorder="1" applyProtection="1">
      <protection hidden="1" locked="0"/>
    </xf>
    <xf numFmtId="165" fontId="0" fillId="0" borderId="25" xfId="31" applyNumberFormat="1" applyFont="1" applyBorder="1" applyAlignment="1" applyProtection="1">
      <alignment horizontal="right"/>
      <protection hidden="1"/>
    </xf>
    <xf numFmtId="165" fontId="0" fillId="0" borderId="31" xfId="31" applyNumberFormat="1" applyFont="1" applyBorder="1" applyAlignment="1" applyProtection="1">
      <alignment horizontal="right"/>
      <protection hidden="1"/>
    </xf>
    <xf numFmtId="0" fontId="0" fillId="0" borderId="23"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23" xfId="0" applyFont="1" applyBorder="1" applyAlignment="1" applyProtection="1">
      <alignment horizontal="center"/>
      <protection hidden="1"/>
    </xf>
    <xf numFmtId="0" fontId="1" fillId="0" borderId="23" xfId="0" applyFont="1" applyBorder="1" applyAlignment="1" applyProtection="1">
      <alignment horizontal="left"/>
      <protection hidden="1" locked="0"/>
    </xf>
    <xf numFmtId="0" fontId="1" fillId="0" borderId="22"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95" applyFont="1" applyBorder="1" applyAlignment="1" applyProtection="1">
      <alignment horizontal="left"/>
      <protection hidden="1" locked="0"/>
    </xf>
    <xf numFmtId="0" fontId="0" fillId="0" borderId="0" xfId="95" applyBorder="1" applyProtection="1">
      <alignment/>
      <protection hidden="1" locked="0"/>
    </xf>
    <xf numFmtId="0" fontId="0" fillId="0" borderId="18" xfId="95" applyBorder="1" applyProtection="1">
      <alignment/>
      <protection hidden="1" locked="0"/>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0" fillId="0" borderId="18" xfId="0" applyBorder="1" applyProtection="1">
      <protection hidden="1" locked="0"/>
    </xf>
    <xf numFmtId="164" fontId="0" fillId="0" borderId="5" xfId="31" applyNumberFormat="1" applyFont="1" applyBorder="1" applyAlignment="1" applyProtection="1">
      <alignment horizontal="right"/>
      <protection hidden="1" locked="0"/>
    </xf>
    <xf numFmtId="164" fontId="0" fillId="0" borderId="18" xfId="31" applyNumberFormat="1" applyFont="1" applyBorder="1" applyAlignment="1" applyProtection="1">
      <alignment horizontal="right"/>
      <protection hidden="1" locked="0"/>
    </xf>
    <xf numFmtId="0" fontId="0" fillId="0" borderId="0" xfId="0" applyFont="1" applyBorder="1" applyAlignment="1" applyProtection="1" quotePrefix="1">
      <alignment horizontal="left"/>
      <protection hidden="1" locked="0"/>
    </xf>
    <xf numFmtId="0" fontId="0" fillId="0" borderId="2" xfId="0" applyFont="1" applyBorder="1" applyAlignment="1" applyProtection="1">
      <alignment horizontal="left"/>
      <protection hidden="1" locked="0"/>
    </xf>
    <xf numFmtId="0" fontId="0" fillId="0" borderId="33" xfId="0" applyFont="1" applyBorder="1" applyAlignment="1" applyProtection="1">
      <alignment horizontal="left"/>
      <protection hidden="1" locked="0"/>
    </xf>
    <xf numFmtId="164" fontId="0" fillId="0" borderId="24" xfId="31" applyNumberFormat="1" applyFont="1" applyBorder="1" applyAlignment="1" applyProtection="1">
      <alignment horizontal="right"/>
      <protection hidden="1" locked="0"/>
    </xf>
    <xf numFmtId="164" fontId="0" fillId="0" borderId="33" xfId="31" applyNumberFormat="1" applyFont="1" applyBorder="1" applyAlignment="1" applyProtection="1">
      <alignment horizontal="right"/>
      <protection hidden="1" locked="0"/>
    </xf>
    <xf numFmtId="0" fontId="1" fillId="0" borderId="5"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8" xfId="0" applyFont="1" applyBorder="1" applyAlignment="1" applyProtection="1">
      <alignment horizontal="left"/>
      <protection hidden="1" locked="0"/>
    </xf>
    <xf numFmtId="164" fontId="0" fillId="0" borderId="5" xfId="31" applyNumberFormat="1" applyFont="1" applyBorder="1" applyAlignment="1" applyProtection="1">
      <alignment horizontal="right"/>
      <protection hidden="1"/>
    </xf>
    <xf numFmtId="164" fontId="0" fillId="0" borderId="18" xfId="31" applyNumberFormat="1" applyFont="1" applyBorder="1" applyAlignment="1" applyProtection="1">
      <alignment horizontal="right"/>
      <protection hidden="1"/>
    </xf>
    <xf numFmtId="0" fontId="0" fillId="0" borderId="0" xfId="0" applyFont="1" applyBorder="1" applyProtection="1">
      <protection hidden="1" locked="0"/>
    </xf>
    <xf numFmtId="0" fontId="0" fillId="0" borderId="18" xfId="0" applyFont="1" applyBorder="1" applyProtection="1">
      <protection hidden="1" locked="0"/>
    </xf>
    <xf numFmtId="164" fontId="0" fillId="0" borderId="5" xfId="31" applyNumberFormat="1" applyFont="1" applyBorder="1" applyAlignment="1" applyProtection="1">
      <alignment horizontal="center"/>
      <protection hidden="1" locked="0"/>
    </xf>
    <xf numFmtId="164" fontId="0" fillId="0" borderId="18" xfId="31" applyNumberFormat="1" applyFont="1" applyBorder="1" applyAlignment="1" applyProtection="1">
      <alignment horizontal="center"/>
      <protection hidden="1" locked="0"/>
    </xf>
    <xf numFmtId="0" fontId="0" fillId="0" borderId="0" xfId="95" applyFont="1" applyBorder="1" applyAlignment="1" applyProtection="1">
      <alignment horizontal="center"/>
      <protection hidden="1" locked="0"/>
    </xf>
    <xf numFmtId="0" fontId="0" fillId="0" borderId="18" xfId="95" applyFont="1" applyBorder="1" applyAlignment="1" applyProtection="1">
      <alignment horizontal="center"/>
      <protection hidden="1" locked="0"/>
    </xf>
    <xf numFmtId="0" fontId="0" fillId="0" borderId="18" xfId="0" applyFont="1" applyBorder="1" applyAlignment="1" applyProtection="1">
      <alignment horizontal="left"/>
      <protection hidden="1" locked="0"/>
    </xf>
    <xf numFmtId="164" fontId="0" fillId="0" borderId="35" xfId="31" applyNumberFormat="1" applyFont="1" applyBorder="1" applyAlignment="1" applyProtection="1">
      <alignment horizontal="right"/>
      <protection hidden="1" locked="0"/>
    </xf>
    <xf numFmtId="164" fontId="0" fillId="0" borderId="36" xfId="31" applyNumberFormat="1" applyFont="1" applyBorder="1" applyAlignment="1" applyProtection="1">
      <alignment horizontal="right"/>
      <protection hidden="1" locked="0"/>
    </xf>
    <xf numFmtId="0" fontId="0" fillId="0" borderId="18" xfId="95" applyFont="1" applyBorder="1" applyAlignment="1" applyProtection="1">
      <alignment horizontal="left"/>
      <protection hidden="1" locked="0"/>
    </xf>
    <xf numFmtId="0" fontId="1" fillId="0" borderId="22" xfId="0" applyFont="1" applyBorder="1" applyAlignment="1" applyProtection="1">
      <alignment horizontal="left"/>
      <protection hidden="1" locked="0"/>
    </xf>
    <xf numFmtId="0" fontId="1" fillId="0" borderId="31" xfId="0" applyFont="1" applyBorder="1" applyAlignment="1" applyProtection="1">
      <alignment horizontal="left"/>
      <protection hidden="1" locked="0"/>
    </xf>
    <xf numFmtId="164" fontId="0" fillId="0" borderId="25" xfId="31" applyNumberFormat="1" applyFont="1" applyBorder="1" applyAlignment="1" applyProtection="1">
      <alignment horizontal="right"/>
      <protection hidden="1" locked="0"/>
    </xf>
    <xf numFmtId="164" fontId="0" fillId="0" borderId="31" xfId="31"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33" xfId="0" applyBorder="1" applyAlignment="1" applyProtection="1">
      <alignment/>
      <protection hidden="1" locked="0"/>
    </xf>
    <xf numFmtId="0" fontId="1" fillId="0" borderId="35" xfId="0" applyFont="1" applyBorder="1" applyAlignment="1" applyProtection="1">
      <alignment/>
      <protection hidden="1" locked="0"/>
    </xf>
    <xf numFmtId="0" fontId="0" fillId="0" borderId="1" xfId="0" applyBorder="1" applyAlignment="1" applyProtection="1">
      <alignment/>
      <protection hidden="1" locked="0"/>
    </xf>
    <xf numFmtId="0" fontId="0" fillId="0" borderId="36" xfId="0" applyBorder="1" applyAlignment="1" applyProtection="1">
      <alignment/>
      <protection hidden="1" locked="0"/>
    </xf>
    <xf numFmtId="164" fontId="0" fillId="0" borderId="5" xfId="31" applyNumberFormat="1" applyFont="1" applyBorder="1" applyAlignment="1" applyProtection="1">
      <alignment horizontal="right"/>
      <protection hidden="1"/>
    </xf>
    <xf numFmtId="164" fontId="0" fillId="0" borderId="18" xfId="31" applyNumberFormat="1" applyFont="1" applyBorder="1" applyAlignment="1" applyProtection="1">
      <alignment horizontal="right"/>
      <protection hidden="1"/>
    </xf>
    <xf numFmtId="0" fontId="1" fillId="0" borderId="25" xfId="0" applyFont="1" applyBorder="1" applyAlignment="1" applyProtection="1">
      <alignment horizontal="right"/>
      <protection hidden="1"/>
    </xf>
    <xf numFmtId="0" fontId="1" fillId="0" borderId="31" xfId="0" applyFont="1" applyBorder="1" applyAlignment="1" applyProtection="1">
      <alignment horizontal="right"/>
      <protection hidden="1"/>
    </xf>
    <xf numFmtId="164" fontId="0" fillId="0" borderId="35" xfId="16" applyNumberFormat="1" applyFont="1" applyBorder="1" applyAlignment="1" applyProtection="1">
      <alignment horizontal="right"/>
      <protection hidden="1" locked="0"/>
    </xf>
    <xf numFmtId="164" fontId="0" fillId="0" borderId="36" xfId="16" applyNumberFormat="1" applyFont="1" applyBorder="1" applyAlignment="1" applyProtection="1">
      <alignment horizontal="right"/>
      <protection hidden="1" locked="0"/>
    </xf>
    <xf numFmtId="164" fontId="0" fillId="0" borderId="24" xfId="16" applyNumberFormat="1" applyFont="1" applyBorder="1" applyAlignment="1" applyProtection="1">
      <alignment horizontal="right"/>
      <protection hidden="1" locked="0"/>
    </xf>
    <xf numFmtId="164" fontId="0" fillId="0" borderId="33" xfId="16" applyNumberFormat="1" applyFont="1" applyBorder="1" applyAlignment="1" applyProtection="1">
      <alignment horizontal="right"/>
      <protection hidden="1" locked="0"/>
    </xf>
    <xf numFmtId="0" fontId="0" fillId="0" borderId="0" xfId="0" applyBorder="1" applyAlignment="1" applyProtection="1">
      <alignment horizontal="left"/>
      <protection hidden="1" locked="0"/>
    </xf>
    <xf numFmtId="0" fontId="0" fillId="0" borderId="18" xfId="0" applyBorder="1" applyAlignment="1" applyProtection="1">
      <alignment horizontal="left"/>
      <protection hidden="1" locked="0"/>
    </xf>
    <xf numFmtId="0" fontId="1" fillId="0" borderId="24"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33" xfId="0" applyFont="1" applyBorder="1" applyAlignment="1" applyProtection="1">
      <alignment horizontal="center"/>
      <protection hidden="1" locked="0"/>
    </xf>
    <xf numFmtId="0" fontId="1" fillId="0" borderId="35" xfId="0" applyFont="1" applyBorder="1" applyProtection="1">
      <protection hidden="1" locked="0"/>
    </xf>
    <xf numFmtId="0" fontId="1" fillId="0" borderId="1" xfId="0" applyFont="1" applyBorder="1" applyProtection="1">
      <protection hidden="1" locked="0"/>
    </xf>
    <xf numFmtId="0" fontId="1" fillId="0" borderId="36" xfId="0" applyFont="1" applyBorder="1" applyProtection="1">
      <protection hidden="1" locked="0"/>
    </xf>
    <xf numFmtId="0" fontId="0" fillId="0" borderId="23" xfId="0" applyFont="1" applyBorder="1" applyAlignment="1" applyProtection="1">
      <alignment horizontal="left"/>
      <protection hidden="1" locked="0"/>
    </xf>
    <xf numFmtId="0" fontId="3" fillId="0" borderId="0" xfId="0" applyFont="1" applyBorder="1" applyAlignment="1" applyProtection="1">
      <alignment horizontal="center" wrapText="1"/>
      <protection hidden="1" locked="0"/>
    </xf>
    <xf numFmtId="0" fontId="0" fillId="0" borderId="0" xfId="95" applyBorder="1" applyAlignment="1" applyProtection="1">
      <alignment horizontal="left"/>
      <protection hidden="1" locked="0"/>
    </xf>
    <xf numFmtId="0" fontId="0" fillId="0" borderId="18" xfId="95" applyBorder="1" applyAlignment="1" applyProtection="1">
      <alignment horizontal="left"/>
      <protection hidden="1" locked="0"/>
    </xf>
    <xf numFmtId="164" fontId="0" fillId="0" borderId="35" xfId="0" applyNumberFormat="1" applyBorder="1" applyAlignment="1" applyProtection="1">
      <alignment horizontal="right"/>
      <protection hidden="1" locked="0"/>
    </xf>
    <xf numFmtId="164" fontId="0" fillId="0" borderId="36" xfId="0" applyNumberFormat="1" applyBorder="1" applyAlignment="1" applyProtection="1">
      <alignment horizontal="right"/>
      <protection hidden="1" locked="0"/>
    </xf>
    <xf numFmtId="164" fontId="0" fillId="0" borderId="10" xfId="0" applyNumberFormat="1" applyFont="1" applyBorder="1" applyAlignment="1" applyProtection="1">
      <alignment horizontal="right"/>
      <protection hidden="1" locked="0"/>
    </xf>
    <xf numFmtId="164" fontId="0" fillId="0" borderId="32" xfId="0" applyNumberFormat="1" applyFont="1" applyBorder="1" applyAlignment="1" applyProtection="1">
      <alignment horizontal="right"/>
      <protection hidden="1" locked="0"/>
    </xf>
    <xf numFmtId="164" fontId="0" fillId="0" borderId="37"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5" xfId="0" applyNumberFormat="1" applyFont="1" applyBorder="1" applyAlignment="1" applyProtection="1">
      <alignment horizontal="right"/>
      <protection hidden="1" locked="0"/>
    </xf>
    <xf numFmtId="164" fontId="0" fillId="0" borderId="18" xfId="0" applyNumberFormat="1" applyFont="1" applyBorder="1" applyAlignment="1" applyProtection="1">
      <alignment horizontal="right"/>
      <protection hidden="1" locked="0"/>
    </xf>
    <xf numFmtId="0" fontId="10" fillId="0" borderId="0" xfId="0" applyFont="1" applyAlignment="1" applyProtection="1">
      <alignment wrapText="1"/>
      <protection hidden="1" locked="0"/>
    </xf>
    <xf numFmtId="0" fontId="1" fillId="0" borderId="24" xfId="0" applyFont="1" applyBorder="1" applyAlignment="1" applyProtection="1">
      <alignment horizontal="left"/>
      <protection hidden="1" locked="0"/>
    </xf>
    <xf numFmtId="0" fontId="1" fillId="0" borderId="2" xfId="0" applyFont="1" applyBorder="1" applyProtection="1">
      <protection hidden="1" locked="0"/>
    </xf>
    <xf numFmtId="164" fontId="0" fillId="0" borderId="24" xfId="0" applyNumberFormat="1" applyFont="1" applyBorder="1" applyAlignment="1" applyProtection="1">
      <alignment horizontal="right"/>
      <protection hidden="1" locked="0"/>
    </xf>
    <xf numFmtId="164" fontId="0" fillId="0" borderId="33" xfId="0" applyNumberFormat="1" applyFont="1" applyBorder="1" applyAlignment="1" applyProtection="1">
      <alignment horizontal="right"/>
      <protection hidden="1" locked="0"/>
    </xf>
    <xf numFmtId="164" fontId="0" fillId="0" borderId="5" xfId="0" applyNumberFormat="1" applyFont="1" applyBorder="1" applyAlignment="1" applyProtection="1">
      <alignment horizontal="right"/>
      <protection hidden="1"/>
    </xf>
    <xf numFmtId="164" fontId="0" fillId="0" borderId="18" xfId="0" applyNumberFormat="1" applyFont="1" applyBorder="1" applyAlignment="1" applyProtection="1">
      <alignment horizontal="right"/>
      <protection hidden="1"/>
    </xf>
    <xf numFmtId="0" fontId="1" fillId="0" borderId="24" xfId="0" applyFont="1" applyBorder="1" applyProtection="1">
      <protection hidden="1" locked="0"/>
    </xf>
    <xf numFmtId="0" fontId="1" fillId="0" borderId="33" xfId="0" applyFont="1" applyBorder="1" applyProtection="1">
      <protection hidden="1" locked="0"/>
    </xf>
    <xf numFmtId="0" fontId="1" fillId="0" borderId="5" xfId="0" applyFont="1" applyBorder="1" applyProtection="1">
      <protection hidden="1" locked="0"/>
    </xf>
    <xf numFmtId="0" fontId="1" fillId="0" borderId="0" xfId="0" applyFont="1" applyBorder="1" applyProtection="1">
      <protection hidden="1" locked="0"/>
    </xf>
    <xf numFmtId="0" fontId="1" fillId="0" borderId="25" xfId="0" applyFont="1" applyBorder="1" applyAlignment="1" applyProtection="1">
      <alignment/>
      <protection hidden="1" locked="0"/>
    </xf>
    <xf numFmtId="0" fontId="0" fillId="0" borderId="22" xfId="0" applyBorder="1" applyAlignment="1" applyProtection="1">
      <alignment/>
      <protection hidden="1" locked="0"/>
    </xf>
    <xf numFmtId="0" fontId="0" fillId="0" borderId="31" xfId="0"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8" xfId="0" applyBorder="1" applyAlignment="1" applyProtection="1">
      <alignment/>
      <protection hidden="1" locked="0"/>
    </xf>
    <xf numFmtId="164" fontId="0" fillId="0" borderId="25" xfId="0" applyNumberFormat="1" applyFont="1" applyBorder="1" applyAlignment="1" applyProtection="1">
      <alignment/>
      <protection hidden="1"/>
    </xf>
    <xf numFmtId="164" fontId="0" fillId="0" borderId="31" xfId="0" applyNumberFormat="1" applyFont="1" applyBorder="1" applyAlignment="1" applyProtection="1">
      <alignment/>
      <protection hidden="1"/>
    </xf>
    <xf numFmtId="164" fontId="0" fillId="0" borderId="5" xfId="90" applyNumberFormat="1" applyBorder="1" applyAlignment="1" applyProtection="1">
      <alignment/>
      <protection hidden="1" locked="0"/>
    </xf>
    <xf numFmtId="164" fontId="0" fillId="0" borderId="18" xfId="90" applyNumberFormat="1" applyBorder="1" applyAlignment="1" applyProtection="1">
      <alignment/>
      <protection hidden="1" locked="0"/>
    </xf>
    <xf numFmtId="0" fontId="0" fillId="0" borderId="23" xfId="0" applyBorder="1" applyAlignment="1" applyProtection="1">
      <alignment/>
      <protection hidden="1" locked="0"/>
    </xf>
    <xf numFmtId="0" fontId="0" fillId="0" borderId="32" xfId="0" applyBorder="1" applyAlignment="1" applyProtection="1">
      <alignment/>
      <protection hidden="1" locked="0"/>
    </xf>
    <xf numFmtId="0" fontId="1" fillId="0" borderId="39" xfId="0" applyFont="1" applyBorder="1" applyAlignment="1" applyProtection="1">
      <alignment/>
      <protection hidden="1" locked="0"/>
    </xf>
    <xf numFmtId="0" fontId="0" fillId="0" borderId="40" xfId="0" applyBorder="1" applyAlignment="1" applyProtection="1">
      <alignment/>
      <protection hidden="1" locked="0"/>
    </xf>
    <xf numFmtId="0" fontId="0" fillId="0" borderId="41" xfId="0" applyBorder="1" applyAlignment="1" applyProtection="1">
      <alignment/>
      <protection hidden="1" locked="0"/>
    </xf>
    <xf numFmtId="164" fontId="0" fillId="0" borderId="42" xfId="0" applyNumberFormat="1" applyBorder="1" applyProtection="1">
      <protection hidden="1" locked="0"/>
    </xf>
    <xf numFmtId="164" fontId="0" fillId="0" borderId="43" xfId="0" applyNumberFormat="1" applyBorder="1" applyProtection="1">
      <protection hidden="1" locked="0"/>
    </xf>
    <xf numFmtId="164" fontId="0" fillId="0" borderId="5" xfId="0" applyNumberFormat="1" applyFont="1" applyBorder="1" applyProtection="1">
      <protection hidden="1" locked="0"/>
    </xf>
    <xf numFmtId="164" fontId="0" fillId="0" borderId="18" xfId="0" applyNumberFormat="1" applyFont="1" applyBorder="1" applyProtection="1">
      <protection hidden="1" locked="0"/>
    </xf>
    <xf numFmtId="0" fontId="1" fillId="0" borderId="25" xfId="0" applyFont="1" applyBorder="1" applyProtection="1">
      <protection hidden="1" locked="0"/>
    </xf>
    <xf numFmtId="164" fontId="0" fillId="0" borderId="25" xfId="0" applyNumberFormat="1" applyBorder="1" applyAlignment="1" applyProtection="1">
      <alignment/>
      <protection hidden="1" locked="0"/>
    </xf>
    <xf numFmtId="164" fontId="0" fillId="0" borderId="31" xfId="0" applyNumberFormat="1" applyBorder="1" applyAlignment="1" applyProtection="1">
      <alignment/>
      <protection hidden="1" locked="0"/>
    </xf>
    <xf numFmtId="164" fontId="0" fillId="0" borderId="5" xfId="95" applyNumberFormat="1" applyBorder="1" applyProtection="1">
      <alignment/>
      <protection hidden="1" locked="0"/>
    </xf>
    <xf numFmtId="164" fontId="0" fillId="0" borderId="18" xfId="95" applyNumberFormat="1" applyBorder="1" applyProtection="1">
      <alignment/>
      <protection hidden="1" locked="0"/>
    </xf>
    <xf numFmtId="164" fontId="0" fillId="0" borderId="25" xfId="0" applyNumberFormat="1" applyFont="1" applyBorder="1" applyProtection="1">
      <protection hidden="1" locked="0"/>
    </xf>
    <xf numFmtId="164" fontId="0" fillId="0" borderId="31" xfId="0" applyNumberFormat="1" applyFont="1" applyBorder="1" applyProtection="1">
      <protection hidden="1" locked="0"/>
    </xf>
    <xf numFmtId="0" fontId="1" fillId="0" borderId="35"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6" xfId="0" applyFont="1" applyBorder="1" applyAlignment="1" applyProtection="1">
      <alignment horizontal="left"/>
      <protection hidden="1" locked="0"/>
    </xf>
    <xf numFmtId="164" fontId="0" fillId="0" borderId="35" xfId="0" applyNumberFormat="1" applyBorder="1" applyProtection="1">
      <protection hidden="1" locked="0"/>
    </xf>
    <xf numFmtId="164" fontId="0" fillId="0" borderId="36" xfId="0" applyNumberFormat="1" applyBorder="1" applyProtection="1">
      <protection hidden="1" locked="0"/>
    </xf>
    <xf numFmtId="164" fontId="0" fillId="0" borderId="5" xfId="0" applyNumberFormat="1" applyBorder="1" applyProtection="1">
      <protection hidden="1" locked="0"/>
    </xf>
    <xf numFmtId="164" fontId="0" fillId="0" borderId="18" xfId="0" applyNumberFormat="1" applyBorder="1" applyProtection="1">
      <protection hidden="1" locked="0"/>
    </xf>
    <xf numFmtId="164" fontId="0" fillId="0" borderId="5" xfId="0" applyNumberFormat="1" applyBorder="1" applyAlignment="1" applyProtection="1">
      <alignment/>
      <protection hidden="1"/>
    </xf>
    <xf numFmtId="164" fontId="0" fillId="0" borderId="18" xfId="0" applyNumberFormat="1" applyBorder="1" applyAlignment="1" applyProtection="1">
      <alignment/>
      <protection hidden="1"/>
    </xf>
    <xf numFmtId="164" fontId="0" fillId="0" borderId="25" xfId="0" applyNumberFormat="1" applyBorder="1" applyProtection="1">
      <protection hidden="1" locked="0"/>
    </xf>
    <xf numFmtId="164" fontId="0" fillId="0" borderId="31" xfId="0" applyNumberFormat="1" applyBorder="1" applyProtection="1">
      <protection hidden="1" locked="0"/>
    </xf>
    <xf numFmtId="164" fontId="0" fillId="0" borderId="10" xfId="0" applyNumberFormat="1" applyBorder="1" applyProtection="1">
      <protection hidden="1" locked="0"/>
    </xf>
    <xf numFmtId="164" fontId="0" fillId="0" borderId="32" xfId="0" applyNumberFormat="1" applyBorder="1" applyProtection="1">
      <protection hidden="1" locked="0"/>
    </xf>
    <xf numFmtId="0" fontId="1" fillId="0" borderId="10" xfId="0" applyFont="1" applyBorder="1" applyAlignment="1" applyProtection="1">
      <alignment horizontal="left"/>
      <protection hidden="1" locked="0"/>
    </xf>
    <xf numFmtId="164" fontId="1" fillId="0" borderId="25" xfId="0" applyNumberFormat="1" applyFont="1" applyBorder="1" applyProtection="1">
      <protection hidden="1"/>
    </xf>
    <xf numFmtId="164" fontId="1" fillId="0" borderId="31" xfId="0" applyNumberFormat="1" applyFont="1" applyBorder="1" applyProtection="1">
      <protection hidden="1"/>
    </xf>
    <xf numFmtId="0" fontId="0" fillId="0" borderId="0" xfId="0" applyFill="1" applyBorder="1" applyProtection="1">
      <protection hidden="1"/>
    </xf>
    <xf numFmtId="0" fontId="1" fillId="0" borderId="24"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33" xfId="0" applyFont="1" applyBorder="1" applyAlignment="1" applyProtection="1">
      <alignment wrapText="1"/>
      <protection hidden="1" locked="0"/>
    </xf>
    <xf numFmtId="0" fontId="0" fillId="4" borderId="10" xfId="0" applyFill="1" applyBorder="1" applyAlignment="1" applyProtection="1">
      <alignment horizontal="left"/>
      <protection hidden="1"/>
    </xf>
    <xf numFmtId="0" fontId="0" fillId="4" borderId="23" xfId="0" applyFill="1" applyBorder="1" applyAlignment="1" applyProtection="1">
      <alignment horizontal="left"/>
      <protection hidden="1"/>
    </xf>
    <xf numFmtId="0" fontId="0" fillId="4" borderId="32" xfId="0" applyFill="1" applyBorder="1" applyAlignment="1" applyProtection="1">
      <alignment horizontal="left"/>
      <protection hidden="1"/>
    </xf>
    <xf numFmtId="164" fontId="0" fillId="0" borderId="24" xfId="31" applyNumberFormat="1" applyFont="1" applyBorder="1" applyAlignment="1" applyProtection="1">
      <alignment horizontal="right"/>
      <protection hidden="1" locked="0"/>
    </xf>
    <xf numFmtId="164" fontId="0" fillId="0" borderId="33" xfId="31"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33" xfId="0" applyFont="1" applyBorder="1" applyAlignment="1" applyProtection="1">
      <alignment horizontal="left" wrapText="1"/>
      <protection hidden="1" locked="0"/>
    </xf>
    <xf numFmtId="0" fontId="0" fillId="4" borderId="10" xfId="0" applyFill="1" applyBorder="1" applyProtection="1">
      <protection hidden="1"/>
    </xf>
    <xf numFmtId="0" fontId="0" fillId="4" borderId="23" xfId="0" applyFill="1" applyBorder="1" applyProtection="1">
      <protection hidden="1"/>
    </xf>
    <xf numFmtId="0" fontId="0" fillId="4" borderId="32" xfId="0" applyFill="1" applyBorder="1" applyProtection="1">
      <protection hidden="1"/>
    </xf>
    <xf numFmtId="0" fontId="1" fillId="0" borderId="25" xfId="0" applyFont="1" applyBorder="1" applyAlignment="1" applyProtection="1">
      <alignment horizontal="center"/>
      <protection hidden="1"/>
    </xf>
    <xf numFmtId="0" fontId="1" fillId="0" borderId="31"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32" xfId="0" applyFont="1" applyBorder="1" applyAlignment="1" applyProtection="1">
      <alignment horizontal="center"/>
      <protection hidden="1"/>
    </xf>
    <xf numFmtId="0" fontId="0" fillId="0" borderId="0" xfId="0" applyFill="1" applyBorder="1"/>
    <xf numFmtId="0" fontId="1" fillId="0" borderId="0" xfId="0" applyFont="1" applyFill="1" applyBorder="1" applyAlignment="1">
      <alignment horizontal="left" wrapText="1"/>
    </xf>
    <xf numFmtId="164" fontId="0" fillId="0" borderId="0" xfId="31" applyNumberFormat="1" applyFont="1" applyFill="1" applyBorder="1" applyAlignment="1" applyProtection="1">
      <alignment horizontal="right"/>
      <protection locked="0"/>
    </xf>
    <xf numFmtId="0" fontId="1" fillId="0" borderId="24"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33" xfId="0" applyFont="1" applyBorder="1" applyAlignment="1" applyProtection="1">
      <alignment horizontal="center" vertical="center" wrapText="1"/>
      <protection hidden="1" locked="0"/>
    </xf>
    <xf numFmtId="0" fontId="6" fillId="0" borderId="23" xfId="0" applyFont="1" applyFill="1" applyBorder="1" applyAlignment="1" applyProtection="1">
      <alignment/>
      <protection hidden="1" locked="0"/>
    </xf>
    <xf numFmtId="0" fontId="0" fillId="0" borderId="44" xfId="0" applyBorder="1" applyAlignment="1" applyProtection="1">
      <alignment/>
      <protection hidden="1" locked="0"/>
    </xf>
    <xf numFmtId="0" fontId="6" fillId="0" borderId="0" xfId="0" applyFont="1" applyFill="1" applyBorder="1" applyProtection="1">
      <protection hidden="1" locked="0"/>
    </xf>
    <xf numFmtId="0" fontId="6" fillId="0" borderId="18" xfId="0" applyFont="1" applyFill="1" applyBorder="1" applyProtection="1">
      <protection hidden="1" locked="0"/>
    </xf>
    <xf numFmtId="0" fontId="5" fillId="0" borderId="24"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33"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5" fillId="0" borderId="23" xfId="0" applyFont="1" applyBorder="1" applyAlignment="1" applyProtection="1">
      <alignment horizontal="left"/>
      <protection hidden="1"/>
    </xf>
    <xf numFmtId="0" fontId="6" fillId="0" borderId="15" xfId="0" applyFont="1" applyFill="1" applyBorder="1" applyAlignment="1" applyProtection="1">
      <alignment horizontal="left" vertical="center"/>
      <protection hidden="1" locked="0"/>
    </xf>
    <xf numFmtId="0" fontId="5" fillId="0" borderId="15" xfId="0" applyFont="1" applyFill="1" applyBorder="1" applyAlignment="1" applyProtection="1">
      <alignment horizontal="center" vertical="center" wrapText="1"/>
      <protection hidden="1" locked="0"/>
    </xf>
    <xf numFmtId="0" fontId="5" fillId="2" borderId="24" xfId="0" applyFont="1" applyFill="1" applyBorder="1" applyAlignment="1" applyProtection="1">
      <alignment/>
      <protection hidden="1" locked="0"/>
    </xf>
    <xf numFmtId="0" fontId="5" fillId="2" borderId="10" xfId="0" applyFont="1" applyFill="1" applyBorder="1" applyAlignment="1" applyProtection="1">
      <alignment horizontal="center"/>
      <protection hidden="1" locked="0"/>
    </xf>
    <xf numFmtId="0" fontId="5" fillId="2" borderId="23" xfId="0" applyFont="1" applyFill="1" applyBorder="1" applyAlignment="1" applyProtection="1">
      <alignment horizontal="center"/>
      <protection hidden="1" locked="0"/>
    </xf>
    <xf numFmtId="0" fontId="6" fillId="0" borderId="0" xfId="0" applyFont="1" applyBorder="1" applyAlignment="1" applyProtection="1">
      <alignment/>
      <protection hidden="1" locked="0"/>
    </xf>
    <xf numFmtId="0" fontId="6" fillId="0" borderId="0" xfId="0" applyFont="1" applyBorder="1" applyAlignment="1" applyProtection="1">
      <alignment horizontal="left"/>
      <protection hidden="1" locked="0"/>
    </xf>
    <xf numFmtId="0" fontId="6" fillId="0" borderId="18" xfId="0" applyFont="1" applyBorder="1" applyAlignment="1" applyProtection="1">
      <alignment horizontal="left"/>
      <protection hidden="1" locked="0"/>
    </xf>
    <xf numFmtId="0" fontId="5" fillId="2" borderId="15" xfId="0" applyFont="1" applyFill="1" applyBorder="1" applyAlignment="1" applyProtection="1">
      <alignment horizontal="center"/>
      <protection hidden="1" locked="0"/>
    </xf>
    <xf numFmtId="0" fontId="6" fillId="0" borderId="0" xfId="0" applyFont="1" applyFill="1" applyBorder="1" applyAlignment="1" applyProtection="1">
      <alignment horizontal="left"/>
      <protection hidden="1" locked="0"/>
    </xf>
    <xf numFmtId="0" fontId="6" fillId="0" borderId="18" xfId="0" applyFont="1" applyFill="1" applyBorder="1" applyAlignment="1" applyProtection="1">
      <alignment horizontal="left"/>
      <protection hidden="1" locked="0"/>
    </xf>
    <xf numFmtId="0" fontId="6" fillId="0" borderId="0" xfId="0" applyFont="1" applyBorder="1" applyProtection="1">
      <protection hidden="1" locked="0"/>
    </xf>
    <xf numFmtId="0" fontId="6" fillId="0" borderId="18" xfId="0" applyFont="1" applyBorder="1" applyProtection="1">
      <protection hidden="1" locked="0"/>
    </xf>
    <xf numFmtId="0" fontId="5" fillId="0" borderId="25" xfId="0" applyFont="1" applyBorder="1" applyAlignment="1" applyProtection="1">
      <alignment horizontal="left"/>
      <protection hidden="1" locked="0"/>
    </xf>
    <xf numFmtId="0" fontId="5" fillId="0" borderId="22" xfId="0" applyFont="1" applyBorder="1" applyAlignment="1" applyProtection="1">
      <alignment horizontal="left"/>
      <protection hidden="1" locked="0"/>
    </xf>
    <xf numFmtId="0" fontId="5" fillId="0" borderId="31" xfId="0" applyFont="1" applyBorder="1" applyAlignment="1" applyProtection="1">
      <alignment horizontal="left"/>
      <protection hidden="1" locked="0"/>
    </xf>
    <xf numFmtId="0" fontId="5" fillId="0" borderId="26" xfId="0" applyFont="1" applyBorder="1" applyAlignment="1" applyProtection="1">
      <alignment horizontal="center" vertical="center" wrapText="1"/>
      <protection hidden="1" locked="0"/>
    </xf>
    <xf numFmtId="0" fontId="5" fillId="0" borderId="9" xfId="0" applyFont="1" applyBorder="1" applyAlignment="1" applyProtection="1">
      <alignment horizontal="center" vertical="center" wrapText="1"/>
      <protection hidden="1" locked="0"/>
    </xf>
    <xf numFmtId="0" fontId="0" fillId="0" borderId="0" xfId="0" applyAlignment="1" applyProtection="1">
      <alignment horizontal="left"/>
      <protection hidden="1" locked="0"/>
    </xf>
    <xf numFmtId="0" fontId="3" fillId="0" borderId="0" xfId="0" applyFont="1" applyAlignment="1" applyProtection="1">
      <alignment horizontal="center"/>
      <protection hidden="1" locked="0"/>
    </xf>
    <xf numFmtId="0" fontId="5" fillId="0" borderId="25" xfId="0" applyFont="1" applyBorder="1" applyAlignment="1" applyProtection="1">
      <alignment horizontal="center" vertical="center"/>
      <protection hidden="1" locked="0"/>
    </xf>
    <xf numFmtId="0" fontId="5" fillId="0" borderId="22" xfId="0" applyFont="1" applyBorder="1" applyAlignment="1" applyProtection="1">
      <alignment horizontal="center" vertical="center"/>
      <protection hidden="1" locked="0"/>
    </xf>
    <xf numFmtId="0" fontId="5" fillId="0" borderId="31" xfId="0" applyFont="1" applyBorder="1" applyAlignment="1" applyProtection="1">
      <alignment horizontal="center" vertical="center"/>
      <protection hidden="1" locked="0"/>
    </xf>
    <xf numFmtId="0" fontId="5" fillId="0" borderId="5"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8" xfId="0" applyFont="1" applyBorder="1" applyAlignment="1" applyProtection="1">
      <alignment horizontal="center" vertical="center"/>
      <protection hidden="1" locked="0"/>
    </xf>
    <xf numFmtId="0" fontId="5" fillId="0" borderId="10"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32" xfId="0" applyFont="1" applyBorder="1" applyAlignment="1" applyProtection="1">
      <alignment horizontal="center" vertical="center"/>
      <protection hidden="1" locked="0"/>
    </xf>
    <xf numFmtId="0" fontId="5" fillId="0" borderId="25" xfId="0" applyFont="1" applyBorder="1" applyProtection="1">
      <protection hidden="1" locked="0"/>
    </xf>
    <xf numFmtId="0" fontId="5" fillId="0" borderId="22" xfId="0" applyFont="1" applyBorder="1" applyProtection="1">
      <protection hidden="1" locked="0"/>
    </xf>
    <xf numFmtId="0" fontId="5" fillId="0" borderId="31" xfId="0" applyFont="1" applyBorder="1" applyProtection="1">
      <protection hidden="1" locked="0"/>
    </xf>
    <xf numFmtId="0" fontId="5" fillId="0" borderId="0" xfId="0" applyFont="1" applyFill="1" applyBorder="1" applyAlignment="1" applyProtection="1">
      <alignment horizontal="center"/>
      <protection hidden="1" locked="0"/>
    </xf>
    <xf numFmtId="0" fontId="6" fillId="0" borderId="23" xfId="0" applyFont="1" applyFill="1" applyBorder="1" applyAlignment="1" applyProtection="1">
      <alignment horizontal="left"/>
      <protection hidden="1" locked="0"/>
    </xf>
    <xf numFmtId="0" fontId="6" fillId="0" borderId="32" xfId="0" applyFont="1" applyFill="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23" xfId="0" applyFont="1" applyBorder="1" applyAlignment="1" applyProtection="1">
      <alignment horizontal="left"/>
      <protection hidden="1" locked="0"/>
    </xf>
    <xf numFmtId="0" fontId="6" fillId="0" borderId="32"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6" fillId="0" borderId="18" xfId="0" applyFont="1" applyBorder="1" applyAlignment="1" applyProtection="1">
      <alignment/>
      <protection hidden="1" locked="0"/>
    </xf>
    <xf numFmtId="0" fontId="5" fillId="3" borderId="35"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27" xfId="0" applyFont="1" applyFill="1" applyBorder="1" applyAlignment="1" applyProtection="1">
      <alignment horizontal="center" vertical="center"/>
      <protection hidden="1" locked="0"/>
    </xf>
    <xf numFmtId="0" fontId="5" fillId="3" borderId="26" xfId="0" applyFont="1" applyFill="1" applyBorder="1" applyAlignment="1" applyProtection="1">
      <alignment horizontal="center" vertical="center" wrapText="1"/>
      <protection hidden="1" locked="0"/>
    </xf>
    <xf numFmtId="0" fontId="5" fillId="3" borderId="9" xfId="0" applyFont="1" applyFill="1" applyBorder="1" applyAlignment="1" applyProtection="1">
      <alignment horizontal="center" vertical="center" wrapText="1"/>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155">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2 2 2" xfId="24"/>
    <cellStyle name="Comma 2 2 3" xfId="25"/>
    <cellStyle name="Comma 2 3" xfId="26"/>
    <cellStyle name="Comma 2 3 2" xfId="27"/>
    <cellStyle name="Comma 2 4" xfId="28"/>
    <cellStyle name="Comma 2 5" xfId="29"/>
    <cellStyle name="Comma 3" xfId="30"/>
    <cellStyle name="Currency 2" xfId="31"/>
    <cellStyle name="Currency 2 2" xfId="32"/>
    <cellStyle name="Currency 2 2 2" xfId="33"/>
    <cellStyle name="Currency 2 2 2 2" xfId="34"/>
    <cellStyle name="Currency 2 2 2 2 2" xfId="35"/>
    <cellStyle name="Currency 2 2 2 3" xfId="36"/>
    <cellStyle name="Currency 2 2 2 4" xfId="37"/>
    <cellStyle name="Currency 2 2 3" xfId="38"/>
    <cellStyle name="Currency 2 2 3 2" xfId="39"/>
    <cellStyle name="Currency 2 2 4" xfId="40"/>
    <cellStyle name="Currency 2 2 5" xfId="41"/>
    <cellStyle name="Currency 2 3" xfId="42"/>
    <cellStyle name="Currency 2 3 2" xfId="43"/>
    <cellStyle name="Currency 2 3 2 2" xfId="44"/>
    <cellStyle name="Currency 2 3 3" xfId="45"/>
    <cellStyle name="Currency 2 3 4" xfId="46"/>
    <cellStyle name="Currency 2 4" xfId="47"/>
    <cellStyle name="Currency 2 4 2" xfId="48"/>
    <cellStyle name="Currency 2 4 2 2" xfId="49"/>
    <cellStyle name="Currency 2 4 3" xfId="50"/>
    <cellStyle name="Currency 3" xfId="51"/>
    <cellStyle name="Currency 3 2" xfId="52"/>
    <cellStyle name="Currency 3 2 2" xfId="53"/>
    <cellStyle name="Currency 3 2 2 2" xfId="54"/>
    <cellStyle name="Currency 3 2 3" xfId="55"/>
    <cellStyle name="Currency 3 2 4" xfId="56"/>
    <cellStyle name="Currency 3 3" xfId="57"/>
    <cellStyle name="Currency 3 3 2" xfId="58"/>
    <cellStyle name="Currency 3 3 2 2" xfId="59"/>
    <cellStyle name="Currency 3 3 3" xfId="60"/>
    <cellStyle name="Currency 4" xfId="61"/>
    <cellStyle name="Currency 4 2" xfId="62"/>
    <cellStyle name="Currency 5" xfId="63"/>
    <cellStyle name="Currency 5 2" xfId="64"/>
    <cellStyle name="Currency 5 2 2" xfId="65"/>
    <cellStyle name="Currency 5 3" xfId="66"/>
    <cellStyle name="Currency 5 4" xfId="67"/>
    <cellStyle name="Currency 6" xfId="68"/>
    <cellStyle name="Currency 6 2" xfId="69"/>
    <cellStyle name="Currency 6 2 2" xfId="70"/>
    <cellStyle name="Currency 6 3" xfId="71"/>
    <cellStyle name="Currency 6 4" xfId="72"/>
    <cellStyle name="Currency 7" xfId="73"/>
    <cellStyle name="Currency 7 2" xfId="74"/>
    <cellStyle name="Currency 7 2 2" xfId="75"/>
    <cellStyle name="Currency 7 3" xfId="76"/>
    <cellStyle name="Currency 7 4" xfId="77"/>
    <cellStyle name="Currency 8" xfId="78"/>
    <cellStyle name="Currency 8 2" xfId="79"/>
    <cellStyle name="Currency 8 2 2" xfId="80"/>
    <cellStyle name="Currency 8 3" xfId="81"/>
    <cellStyle name="Header1" xfId="82"/>
    <cellStyle name="Header2" xfId="83"/>
    <cellStyle name="Normal 10" xfId="84"/>
    <cellStyle name="Normal 10 2" xfId="85"/>
    <cellStyle name="Normal 10 2 2" xfId="86"/>
    <cellStyle name="Normal 10 3" xfId="87"/>
    <cellStyle name="Normal 10 4" xfId="88"/>
    <cellStyle name="Normal 11" xfId="89"/>
    <cellStyle name="Normal 11 2" xfId="90"/>
    <cellStyle name="Normal 12" xfId="91"/>
    <cellStyle name="Normal 12 2" xfId="92"/>
    <cellStyle name="Normal 12 2 2" xfId="93"/>
    <cellStyle name="Normal 12 3" xfId="94"/>
    <cellStyle name="Normal 2" xfId="95"/>
    <cellStyle name="Normal 2 2" xfId="96"/>
    <cellStyle name="Normal 2 3" xfId="97"/>
    <cellStyle name="Normal 3" xfId="98"/>
    <cellStyle name="Normal 3 2" xfId="99"/>
    <cellStyle name="Normal 4" xfId="100"/>
    <cellStyle name="Normal 4 2" xfId="101"/>
    <cellStyle name="Normal 4 2 2" xfId="102"/>
    <cellStyle name="Normal 4 2 2 2" xfId="103"/>
    <cellStyle name="Normal 4 2 3" xfId="104"/>
    <cellStyle name="Normal 4 2 4" xfId="105"/>
    <cellStyle name="Normal 4 3" xfId="106"/>
    <cellStyle name="Normal 4 3 2" xfId="107"/>
    <cellStyle name="Normal 4 3 2 2" xfId="108"/>
    <cellStyle name="Normal 4 3 3" xfId="109"/>
    <cellStyle name="Normal 4 3 4" xfId="110"/>
    <cellStyle name="Normal 4 4" xfId="111"/>
    <cellStyle name="Normal 4 4 2" xfId="112"/>
    <cellStyle name="Normal 4 4 2 2" xfId="113"/>
    <cellStyle name="Normal 4 4 3" xfId="114"/>
    <cellStyle name="Normal 5" xfId="115"/>
    <cellStyle name="Normal 6" xfId="116"/>
    <cellStyle name="Normal 6 2" xfId="117"/>
    <cellStyle name="Normal 6 2 2" xfId="118"/>
    <cellStyle name="Normal 6 3" xfId="119"/>
    <cellStyle name="Normal 6 4" xfId="120"/>
    <cellStyle name="Normal 7" xfId="121"/>
    <cellStyle name="Normal 7 2" xfId="122"/>
    <cellStyle name="Normal 7 2 2" xfId="123"/>
    <cellStyle name="Normal 7 3" xfId="124"/>
    <cellStyle name="Normal 7 4" xfId="125"/>
    <cellStyle name="Normal 8" xfId="126"/>
    <cellStyle name="Normal 9" xfId="127"/>
    <cellStyle name="Normal 9 2" xfId="128"/>
    <cellStyle name="Normal 9 2 2" xfId="129"/>
    <cellStyle name="Normal 9 3" xfId="130"/>
    <cellStyle name="Normal 9 4" xfId="131"/>
    <cellStyle name="Percent 2" xfId="132"/>
    <cellStyle name="Percent 2 2" xfId="133"/>
    <cellStyle name="Percent 2 2 2" xfId="134"/>
    <cellStyle name="Percent 2 2 2 2" xfId="135"/>
    <cellStyle name="Percent 2 2 3" xfId="136"/>
    <cellStyle name="Percent 2 2 4" xfId="137"/>
    <cellStyle name="Percent 2 3" xfId="138"/>
    <cellStyle name="Percent 2 3 2" xfId="139"/>
    <cellStyle name="Percent 2 3 2 2" xfId="140"/>
    <cellStyle name="Percent 2 3 3" xfId="141"/>
    <cellStyle name="Percent 2 3 4" xfId="142"/>
    <cellStyle name="Percent 2 4" xfId="143"/>
    <cellStyle name="Percent 2 4 2" xfId="144"/>
    <cellStyle name="Percent 2 5" xfId="145"/>
    <cellStyle name="Percent 2 6" xfId="146"/>
    <cellStyle name="Percent 3" xfId="147"/>
    <cellStyle name="Percent 3 2" xfId="148"/>
    <cellStyle name="Percent 3 2 2" xfId="149"/>
    <cellStyle name="Percent 3 2 2 2" xfId="150"/>
    <cellStyle name="Percent 3 2 3" xfId="151"/>
    <cellStyle name="Percent 3 2 4" xfId="152"/>
    <cellStyle name="Percent 3 3" xfId="153"/>
    <cellStyle name="Percent 3 3 2" xfId="154"/>
    <cellStyle name="Percent 3 3 2 2" xfId="155"/>
    <cellStyle name="Percent 3 3 3" xfId="156"/>
    <cellStyle name="Percent 3 3 4" xfId="157"/>
    <cellStyle name="Percent 3 4" xfId="158"/>
    <cellStyle name="Percent 3 4 2" xfId="159"/>
    <cellStyle name="Percent 3 5" xfId="160"/>
    <cellStyle name="Percent 3 6" xfId="161"/>
    <cellStyle name="Percent 4" xfId="162"/>
    <cellStyle name="Percent 4 2" xfId="163"/>
    <cellStyle name="Percent 4 2 2" xfId="164"/>
    <cellStyle name="Percent 4 3" xfId="165"/>
    <cellStyle name="Percent 4 4" xfId="166"/>
    <cellStyle name="Percent 5" xfId="167"/>
    <cellStyle name="Percent 6" xfId="168"/>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zoomScale="85" zoomScaleNormal="85" zoomScaleSheetLayoutView="100" zoomScalePageLayoutView="84" workbookViewId="0" topLeftCell="A1">
      <selection activeCell="A1" sqref="A1:G1"/>
    </sheetView>
  </sheetViews>
  <sheetFormatPr defaultColWidth="0" defaultRowHeight="12.75" zeroHeight="1"/>
  <cols>
    <col min="1" max="4" width="3.57421875" style="0" customWidth="1"/>
    <col min="5" max="5" width="37.421875" style="0" customWidth="1"/>
    <col min="6" max="6" width="6.00390625" style="0" customWidth="1"/>
    <col min="7" max="7" width="20.421875" style="0" customWidth="1"/>
    <col min="8" max="10" width="12.57421875" style="0" hidden="1" customWidth="1"/>
    <col min="11" max="16384" width="9.140625" style="0" hidden="1" customWidth="1"/>
  </cols>
  <sheetData>
    <row r="1" spans="1:7" ht="46.5" customHeight="1">
      <c r="A1" s="183" t="s">
        <v>137</v>
      </c>
      <c r="B1" s="183"/>
      <c r="C1" s="183"/>
      <c r="D1" s="183"/>
      <c r="E1" s="183"/>
      <c r="F1" s="183"/>
      <c r="G1" s="183"/>
    </row>
    <row r="2" spans="1:7" ht="20.1" customHeight="1">
      <c r="A2" s="184" t="s">
        <v>8</v>
      </c>
      <c r="B2" s="184"/>
      <c r="C2" s="184"/>
      <c r="D2" s="185" t="s">
        <v>169</v>
      </c>
      <c r="E2" s="185"/>
      <c r="F2" s="85" t="s">
        <v>9</v>
      </c>
      <c r="G2" s="80">
        <v>42860</v>
      </c>
    </row>
    <row r="3" spans="1:7" ht="15" customHeight="1">
      <c r="A3" s="86"/>
      <c r="B3" s="86"/>
      <c r="C3" s="86"/>
      <c r="D3" s="186"/>
      <c r="E3" s="186"/>
      <c r="F3" s="187"/>
      <c r="G3" s="187"/>
    </row>
    <row r="4" spans="1:7" ht="12.75">
      <c r="A4" s="87"/>
      <c r="B4" s="87"/>
      <c r="C4" s="87"/>
      <c r="D4" s="87"/>
      <c r="E4" s="87"/>
      <c r="F4" s="182"/>
      <c r="G4" s="182"/>
    </row>
    <row r="5" spans="1:7" s="3" customFormat="1" ht="15" customHeight="1">
      <c r="A5" s="162" t="s">
        <v>54</v>
      </c>
      <c r="B5" s="163"/>
      <c r="C5" s="163"/>
      <c r="D5" s="163"/>
      <c r="E5" s="164"/>
      <c r="F5" s="171" t="s">
        <v>59</v>
      </c>
      <c r="G5" s="172"/>
    </row>
    <row r="6" spans="1:7" s="3" customFormat="1" ht="15" customHeight="1">
      <c r="A6" s="165"/>
      <c r="B6" s="166"/>
      <c r="C6" s="166"/>
      <c r="D6" s="166"/>
      <c r="E6" s="167"/>
      <c r="F6" s="173"/>
      <c r="G6" s="174"/>
    </row>
    <row r="7" spans="1:10" s="1" customFormat="1" ht="20.25" customHeight="1">
      <c r="A7" s="168"/>
      <c r="B7" s="169"/>
      <c r="C7" s="169"/>
      <c r="D7" s="169"/>
      <c r="E7" s="170"/>
      <c r="F7" s="175"/>
      <c r="G7" s="176"/>
      <c r="H7" s="2"/>
      <c r="I7" s="2"/>
      <c r="J7" s="2"/>
    </row>
    <row r="8" spans="1:7" ht="15" customHeight="1">
      <c r="A8" s="177" t="s">
        <v>121</v>
      </c>
      <c r="B8" s="178"/>
      <c r="C8" s="178"/>
      <c r="D8" s="178"/>
      <c r="E8" s="179"/>
      <c r="F8" s="180"/>
      <c r="G8" s="181"/>
    </row>
    <row r="9" spans="1:7" ht="15" customHeight="1">
      <c r="A9" s="81">
        <v>1</v>
      </c>
      <c r="B9" s="188"/>
      <c r="C9" s="189"/>
      <c r="D9" s="189"/>
      <c r="E9" s="190"/>
      <c r="F9" s="160"/>
      <c r="G9" s="161"/>
    </row>
    <row r="10" spans="1:7" ht="15" customHeight="1">
      <c r="A10" s="81">
        <v>2</v>
      </c>
      <c r="B10" s="188" t="s">
        <v>162</v>
      </c>
      <c r="C10" s="189"/>
      <c r="D10" s="189"/>
      <c r="E10" s="190"/>
      <c r="F10" s="160">
        <v>1939410.9</v>
      </c>
      <c r="G10" s="161"/>
    </row>
    <row r="11" spans="1:7" ht="15" customHeight="1">
      <c r="A11" s="81">
        <v>3</v>
      </c>
      <c r="B11" s="188"/>
      <c r="C11" s="189"/>
      <c r="D11" s="189"/>
      <c r="E11" s="190"/>
      <c r="F11" s="160"/>
      <c r="G11" s="161"/>
    </row>
    <row r="12" spans="1:7" ht="15" customHeight="1">
      <c r="A12" s="81">
        <v>4</v>
      </c>
      <c r="B12" s="188" t="s">
        <v>163</v>
      </c>
      <c r="C12" s="189"/>
      <c r="D12" s="189"/>
      <c r="E12" s="190"/>
      <c r="F12" s="160">
        <v>8355701.62</v>
      </c>
      <c r="G12" s="161"/>
    </row>
    <row r="13" spans="1:7" ht="15" customHeight="1">
      <c r="A13" s="81">
        <v>5</v>
      </c>
      <c r="B13" s="188" t="s">
        <v>164</v>
      </c>
      <c r="C13" s="189"/>
      <c r="D13" s="189"/>
      <c r="E13" s="190"/>
      <c r="F13" s="160">
        <v>2243226</v>
      </c>
      <c r="G13" s="161"/>
    </row>
    <row r="14" spans="1:7" ht="15" customHeight="1">
      <c r="A14" s="81">
        <v>6</v>
      </c>
      <c r="B14" s="188"/>
      <c r="C14" s="189"/>
      <c r="D14" s="189"/>
      <c r="E14" s="190"/>
      <c r="F14" s="160"/>
      <c r="G14" s="161"/>
    </row>
    <row r="15" spans="1:7" ht="15" customHeight="1">
      <c r="A15" s="81">
        <v>7</v>
      </c>
      <c r="B15" s="191" t="s">
        <v>165</v>
      </c>
      <c r="C15" s="192"/>
      <c r="D15" s="192"/>
      <c r="E15" s="193"/>
      <c r="F15" s="160">
        <v>4684586.24</v>
      </c>
      <c r="G15" s="161"/>
    </row>
    <row r="16" spans="1:7" ht="15" customHeight="1">
      <c r="A16" s="81">
        <v>8</v>
      </c>
      <c r="B16" s="74" t="s">
        <v>166</v>
      </c>
      <c r="C16" s="75"/>
      <c r="D16" s="75"/>
      <c r="E16" s="82"/>
      <c r="F16" s="160">
        <v>2238007.33</v>
      </c>
      <c r="G16" s="161"/>
    </row>
    <row r="17" spans="1:7" ht="15" customHeight="1">
      <c r="A17" s="81">
        <v>9</v>
      </c>
      <c r="B17" s="191"/>
      <c r="C17" s="192"/>
      <c r="D17" s="192"/>
      <c r="E17" s="193"/>
      <c r="F17" s="194"/>
      <c r="G17" s="195"/>
    </row>
    <row r="18" spans="1:7" ht="15" customHeight="1">
      <c r="A18" s="81">
        <v>10</v>
      </c>
      <c r="B18" s="191"/>
      <c r="C18" s="192"/>
      <c r="D18" s="192"/>
      <c r="E18" s="193"/>
      <c r="F18" s="194"/>
      <c r="G18" s="195"/>
    </row>
    <row r="19" spans="1:7" ht="15" customHeight="1">
      <c r="A19" s="81">
        <v>11</v>
      </c>
      <c r="B19" s="191"/>
      <c r="C19" s="192"/>
      <c r="D19" s="192"/>
      <c r="E19" s="193"/>
      <c r="F19" s="194"/>
      <c r="G19" s="195"/>
    </row>
    <row r="20" spans="1:7" ht="15" customHeight="1">
      <c r="A20" s="81">
        <v>12</v>
      </c>
      <c r="B20" s="191"/>
      <c r="C20" s="192"/>
      <c r="D20" s="192"/>
      <c r="E20" s="193"/>
      <c r="F20" s="194"/>
      <c r="G20" s="195"/>
    </row>
    <row r="21" spans="1:7" ht="15" customHeight="1">
      <c r="A21" s="81">
        <v>13</v>
      </c>
      <c r="B21" s="191"/>
      <c r="C21" s="192"/>
      <c r="D21" s="192"/>
      <c r="E21" s="193"/>
      <c r="F21" s="194"/>
      <c r="G21" s="195"/>
    </row>
    <row r="22" spans="1:7" ht="15" customHeight="1">
      <c r="A22" s="81">
        <v>14</v>
      </c>
      <c r="B22" s="191"/>
      <c r="C22" s="192"/>
      <c r="D22" s="192"/>
      <c r="E22" s="193"/>
      <c r="F22" s="194"/>
      <c r="G22" s="195"/>
    </row>
    <row r="23" spans="1:7" ht="15" customHeight="1">
      <c r="A23" s="81">
        <v>15</v>
      </c>
      <c r="B23" s="191"/>
      <c r="C23" s="192"/>
      <c r="D23" s="192"/>
      <c r="E23" s="193"/>
      <c r="F23" s="194"/>
      <c r="G23" s="195"/>
    </row>
    <row r="24" spans="1:7" ht="15" customHeight="1">
      <c r="A24" s="81">
        <v>16</v>
      </c>
      <c r="B24" s="191"/>
      <c r="C24" s="192"/>
      <c r="D24" s="192"/>
      <c r="E24" s="193"/>
      <c r="F24" s="194"/>
      <c r="G24" s="195"/>
    </row>
    <row r="25" spans="1:7" ht="15" customHeight="1">
      <c r="A25" s="81">
        <v>17</v>
      </c>
      <c r="B25" s="191"/>
      <c r="C25" s="192"/>
      <c r="D25" s="192"/>
      <c r="E25" s="193"/>
      <c r="F25" s="194"/>
      <c r="G25" s="195"/>
    </row>
    <row r="26" spans="1:7" ht="15" customHeight="1">
      <c r="A26" s="81">
        <v>18</v>
      </c>
      <c r="B26" s="191"/>
      <c r="C26" s="192"/>
      <c r="D26" s="192"/>
      <c r="E26" s="193"/>
      <c r="F26" s="194"/>
      <c r="G26" s="195"/>
    </row>
    <row r="27" spans="1:7" ht="15" customHeight="1">
      <c r="A27" s="81">
        <v>19</v>
      </c>
      <c r="B27" s="191"/>
      <c r="C27" s="192"/>
      <c r="D27" s="192"/>
      <c r="E27" s="193"/>
      <c r="F27" s="194"/>
      <c r="G27" s="195"/>
    </row>
    <row r="28" spans="1:7" ht="15" customHeight="1">
      <c r="A28" s="81">
        <v>20</v>
      </c>
      <c r="B28" s="196"/>
      <c r="C28" s="192"/>
      <c r="D28" s="192"/>
      <c r="E28" s="193"/>
      <c r="F28" s="194"/>
      <c r="G28" s="195"/>
    </row>
    <row r="29" spans="1:7" ht="15" customHeight="1">
      <c r="A29" s="81">
        <v>21</v>
      </c>
      <c r="B29" s="191"/>
      <c r="C29" s="192"/>
      <c r="D29" s="192"/>
      <c r="E29" s="193"/>
      <c r="F29" s="194"/>
      <c r="G29" s="195"/>
    </row>
    <row r="30" spans="1:7" ht="15" customHeight="1">
      <c r="A30" s="81">
        <v>22</v>
      </c>
      <c r="B30" s="191"/>
      <c r="C30" s="192"/>
      <c r="D30" s="192"/>
      <c r="E30" s="193"/>
      <c r="F30" s="194"/>
      <c r="G30" s="195"/>
    </row>
    <row r="31" spans="1:7" ht="15" customHeight="1">
      <c r="A31" s="81">
        <v>23</v>
      </c>
      <c r="B31" s="191"/>
      <c r="C31" s="192"/>
      <c r="D31" s="192"/>
      <c r="E31" s="193"/>
      <c r="F31" s="194"/>
      <c r="G31" s="195"/>
    </row>
    <row r="32" spans="1:7" ht="15" customHeight="1">
      <c r="A32" s="81">
        <v>24</v>
      </c>
      <c r="B32" s="191"/>
      <c r="C32" s="192"/>
      <c r="D32" s="192"/>
      <c r="E32" s="193"/>
      <c r="F32" s="194"/>
      <c r="G32" s="195"/>
    </row>
    <row r="33" spans="1:7" s="4" customFormat="1" ht="15" customHeight="1">
      <c r="A33" s="83">
        <v>25</v>
      </c>
      <c r="B33" s="191"/>
      <c r="C33" s="206"/>
      <c r="D33" s="206"/>
      <c r="E33" s="207"/>
      <c r="F33" s="194"/>
      <c r="G33" s="195"/>
    </row>
    <row r="34" spans="1:7" s="4" customFormat="1" ht="15" customHeight="1">
      <c r="A34" s="89"/>
      <c r="B34" s="197" t="s">
        <v>63</v>
      </c>
      <c r="C34" s="197"/>
      <c r="D34" s="197"/>
      <c r="E34" s="198"/>
      <c r="F34" s="199">
        <f>SUM(F9:G33)</f>
        <v>19460932.089999996</v>
      </c>
      <c r="G34" s="200"/>
    </row>
    <row r="35" spans="1:7" s="4" customFormat="1" ht="15" customHeight="1">
      <c r="A35" s="201" t="s">
        <v>122</v>
      </c>
      <c r="B35" s="202"/>
      <c r="C35" s="202"/>
      <c r="D35" s="202"/>
      <c r="E35" s="203"/>
      <c r="F35" s="204"/>
      <c r="G35" s="205"/>
    </row>
    <row r="36" spans="1:7" s="4" customFormat="1" ht="15" customHeight="1">
      <c r="A36" s="83">
        <v>1</v>
      </c>
      <c r="B36" s="188" t="s">
        <v>167</v>
      </c>
      <c r="C36" s="188"/>
      <c r="D36" s="188"/>
      <c r="E36" s="215"/>
      <c r="F36" s="160">
        <v>16327574.55</v>
      </c>
      <c r="G36" s="161"/>
    </row>
    <row r="37" spans="1:7" s="4" customFormat="1" ht="15" customHeight="1">
      <c r="A37" s="83">
        <v>2</v>
      </c>
      <c r="B37" s="188"/>
      <c r="C37" s="188"/>
      <c r="D37" s="188"/>
      <c r="E37" s="215"/>
      <c r="F37" s="160"/>
      <c r="G37" s="161"/>
    </row>
    <row r="38" spans="1:7" s="4" customFormat="1" ht="15" customHeight="1">
      <c r="A38" s="83">
        <v>3</v>
      </c>
      <c r="B38" s="188"/>
      <c r="C38" s="188"/>
      <c r="D38" s="188"/>
      <c r="E38" s="215"/>
      <c r="F38" s="160"/>
      <c r="G38" s="161"/>
    </row>
    <row r="39" spans="1:7" s="4" customFormat="1" ht="15" customHeight="1">
      <c r="A39" s="83">
        <v>4</v>
      </c>
      <c r="B39" s="191"/>
      <c r="C39" s="191"/>
      <c r="D39" s="191"/>
      <c r="E39" s="212"/>
      <c r="F39" s="194"/>
      <c r="G39" s="195"/>
    </row>
    <row r="40" spans="1:7" s="4" customFormat="1" ht="15" customHeight="1">
      <c r="A40" s="83">
        <v>5</v>
      </c>
      <c r="B40" s="191"/>
      <c r="C40" s="191"/>
      <c r="D40" s="191"/>
      <c r="E40" s="212"/>
      <c r="F40" s="194"/>
      <c r="G40" s="195"/>
    </row>
    <row r="41" spans="1:7" s="4" customFormat="1" ht="15" customHeight="1">
      <c r="A41" s="83">
        <v>6</v>
      </c>
      <c r="B41" s="191" t="s">
        <v>168</v>
      </c>
      <c r="C41" s="191"/>
      <c r="D41" s="191"/>
      <c r="E41" s="212"/>
      <c r="F41" s="160">
        <v>3294979</v>
      </c>
      <c r="G41" s="161"/>
    </row>
    <row r="42" spans="1:7" s="4" customFormat="1" ht="15" customHeight="1">
      <c r="A42" s="83">
        <v>7</v>
      </c>
      <c r="B42" s="188"/>
      <c r="C42" s="188"/>
      <c r="D42" s="188"/>
      <c r="E42" s="215"/>
      <c r="F42" s="160"/>
      <c r="G42" s="161"/>
    </row>
    <row r="43" spans="1:7" s="4" customFormat="1" ht="15" customHeight="1">
      <c r="A43" s="83">
        <v>8</v>
      </c>
      <c r="B43" s="188"/>
      <c r="C43" s="188"/>
      <c r="D43" s="188"/>
      <c r="E43" s="215"/>
      <c r="F43" s="160"/>
      <c r="G43" s="161"/>
    </row>
    <row r="44" spans="1:7" s="4" customFormat="1" ht="15" customHeight="1">
      <c r="A44" s="83">
        <v>9</v>
      </c>
      <c r="B44" s="188"/>
      <c r="C44" s="188"/>
      <c r="D44" s="188"/>
      <c r="E44" s="215"/>
      <c r="F44" s="160"/>
      <c r="G44" s="161"/>
    </row>
    <row r="45" spans="1:7" s="4" customFormat="1" ht="15" customHeight="1">
      <c r="A45" s="83">
        <v>10</v>
      </c>
      <c r="B45" s="210"/>
      <c r="C45" s="210"/>
      <c r="D45" s="210"/>
      <c r="E45" s="211"/>
      <c r="F45" s="208"/>
      <c r="G45" s="209"/>
    </row>
    <row r="46" spans="1:7" s="4" customFormat="1" ht="15" customHeight="1">
      <c r="A46" s="83">
        <v>11</v>
      </c>
      <c r="B46" s="210"/>
      <c r="C46" s="210"/>
      <c r="D46" s="210"/>
      <c r="E46" s="211"/>
      <c r="F46" s="208"/>
      <c r="G46" s="209"/>
    </row>
    <row r="47" spans="1:7" s="4" customFormat="1" ht="15" customHeight="1">
      <c r="A47" s="83">
        <v>12</v>
      </c>
      <c r="B47" s="191"/>
      <c r="C47" s="191"/>
      <c r="D47" s="191"/>
      <c r="E47" s="212"/>
      <c r="F47" s="194"/>
      <c r="G47" s="195"/>
    </row>
    <row r="48" spans="1:7" s="4" customFormat="1" ht="15" customHeight="1">
      <c r="A48" s="83">
        <v>13</v>
      </c>
      <c r="B48" s="191"/>
      <c r="C48" s="191"/>
      <c r="D48" s="191"/>
      <c r="E48" s="212"/>
      <c r="F48" s="194"/>
      <c r="G48" s="195"/>
    </row>
    <row r="49" spans="1:7" s="4" customFormat="1" ht="15" customHeight="1">
      <c r="A49" s="83">
        <v>14</v>
      </c>
      <c r="B49" s="191"/>
      <c r="C49" s="191"/>
      <c r="D49" s="191"/>
      <c r="E49" s="212"/>
      <c r="F49" s="194"/>
      <c r="G49" s="195"/>
    </row>
    <row r="50" spans="1:7" s="4" customFormat="1" ht="15" customHeight="1">
      <c r="A50" s="83">
        <v>15</v>
      </c>
      <c r="B50" s="191"/>
      <c r="C50" s="191"/>
      <c r="D50" s="191"/>
      <c r="E50" s="212"/>
      <c r="F50" s="194"/>
      <c r="G50" s="195"/>
    </row>
    <row r="51" spans="1:7" s="4" customFormat="1" ht="15" customHeight="1">
      <c r="A51" s="88"/>
      <c r="B51" s="220" t="s">
        <v>123</v>
      </c>
      <c r="C51" s="221"/>
      <c r="D51" s="221"/>
      <c r="E51" s="222"/>
      <c r="F51" s="199">
        <f>SUM(F36:G50)</f>
        <v>19622553.55</v>
      </c>
      <c r="G51" s="200"/>
    </row>
    <row r="52" spans="1:7" s="4" customFormat="1" ht="15" customHeight="1">
      <c r="A52" s="177" t="s">
        <v>124</v>
      </c>
      <c r="B52" s="216"/>
      <c r="C52" s="216"/>
      <c r="D52" s="216"/>
      <c r="E52" s="217"/>
      <c r="F52" s="218">
        <f>SUM(F34+F51)</f>
        <v>39083485.64</v>
      </c>
      <c r="G52" s="219"/>
    </row>
    <row r="53" spans="1:7" s="4" customFormat="1" ht="15" customHeight="1">
      <c r="A53" s="201" t="s">
        <v>53</v>
      </c>
      <c r="B53" s="202"/>
      <c r="C53" s="202"/>
      <c r="D53" s="202"/>
      <c r="E53" s="203"/>
      <c r="F53" s="160">
        <v>317883.35</v>
      </c>
      <c r="G53" s="161"/>
    </row>
    <row r="54" spans="1:7" s="4" customFormat="1" ht="15" customHeight="1">
      <c r="A54" s="201" t="s">
        <v>20</v>
      </c>
      <c r="B54" s="202"/>
      <c r="C54" s="202"/>
      <c r="D54" s="202"/>
      <c r="E54" s="203"/>
      <c r="F54" s="160">
        <f>2667584.78+514658</f>
        <v>3182242.78</v>
      </c>
      <c r="G54" s="161"/>
    </row>
    <row r="55" spans="1:7" s="4" customFormat="1" ht="15" customHeight="1" thickBot="1">
      <c r="A55" s="201" t="s">
        <v>40</v>
      </c>
      <c r="B55" s="202"/>
      <c r="C55" s="202"/>
      <c r="D55" s="202"/>
      <c r="E55" s="203"/>
      <c r="F55" s="194"/>
      <c r="G55" s="195"/>
    </row>
    <row r="56" spans="1:7" ht="15" customHeight="1" thickBot="1">
      <c r="A56" s="223" t="s">
        <v>23</v>
      </c>
      <c r="B56" s="224"/>
      <c r="C56" s="224"/>
      <c r="D56" s="224"/>
      <c r="E56" s="225"/>
      <c r="F56" s="213">
        <f>SUM(F52:G55)</f>
        <v>42583611.77</v>
      </c>
      <c r="G56" s="214"/>
    </row>
    <row r="57" spans="1:7" ht="12.75">
      <c r="A57" s="87"/>
      <c r="B57" s="87"/>
      <c r="C57" s="87"/>
      <c r="D57" s="87"/>
      <c r="E57" s="87"/>
      <c r="F57" s="87"/>
      <c r="G57" s="87"/>
    </row>
  </sheetData>
  <sheetProtection selectLockedCells="1"/>
  <mergeCells count="105">
    <mergeCell ref="A56:E56"/>
    <mergeCell ref="F40:G40"/>
    <mergeCell ref="F45:G45"/>
    <mergeCell ref="B37:E37"/>
    <mergeCell ref="F37:G37"/>
    <mergeCell ref="B38:E38"/>
    <mergeCell ref="F38:G38"/>
    <mergeCell ref="B39:E39"/>
    <mergeCell ref="F39:G39"/>
    <mergeCell ref="F54:G54"/>
    <mergeCell ref="F46:G46"/>
    <mergeCell ref="B46:E46"/>
    <mergeCell ref="B45:E45"/>
    <mergeCell ref="B40:E40"/>
    <mergeCell ref="F56:G56"/>
    <mergeCell ref="A53:E53"/>
    <mergeCell ref="B47:E47"/>
    <mergeCell ref="F47:G47"/>
    <mergeCell ref="B48:E48"/>
    <mergeCell ref="F48:G48"/>
    <mergeCell ref="B49:E49"/>
    <mergeCell ref="F49:G49"/>
    <mergeCell ref="B50:E50"/>
    <mergeCell ref="F50:G50"/>
    <mergeCell ref="B41:E41"/>
    <mergeCell ref="F41:G41"/>
    <mergeCell ref="A54:E54"/>
    <mergeCell ref="A55:E55"/>
    <mergeCell ref="F55:G55"/>
    <mergeCell ref="F51:G51"/>
    <mergeCell ref="A52:E52"/>
    <mergeCell ref="F52:G52"/>
    <mergeCell ref="B42:E42"/>
    <mergeCell ref="A35:E35"/>
    <mergeCell ref="F35:G35"/>
    <mergeCell ref="B31:E31"/>
    <mergeCell ref="F31:G31"/>
    <mergeCell ref="B32:E32"/>
    <mergeCell ref="F32:G32"/>
    <mergeCell ref="B33:E33"/>
    <mergeCell ref="F33:G33"/>
    <mergeCell ref="F53:G53"/>
    <mergeCell ref="B36:E36"/>
    <mergeCell ref="F36:G36"/>
    <mergeCell ref="F42:G42"/>
    <mergeCell ref="B43:E43"/>
    <mergeCell ref="F43:G43"/>
    <mergeCell ref="B44:E44"/>
    <mergeCell ref="F44:G44"/>
    <mergeCell ref="B51:E51"/>
    <mergeCell ref="B27:E27"/>
    <mergeCell ref="F27:G27"/>
    <mergeCell ref="B28:E28"/>
    <mergeCell ref="F28:G28"/>
    <mergeCell ref="B29:E29"/>
    <mergeCell ref="F29:G29"/>
    <mergeCell ref="B30:E30"/>
    <mergeCell ref="F30:G30"/>
    <mergeCell ref="B34:E34"/>
    <mergeCell ref="F34:G34"/>
    <mergeCell ref="B17:E17"/>
    <mergeCell ref="F17:G17"/>
    <mergeCell ref="B18:E18"/>
    <mergeCell ref="F18:G18"/>
    <mergeCell ref="B22:E22"/>
    <mergeCell ref="F22:G22"/>
    <mergeCell ref="B25:E25"/>
    <mergeCell ref="F25:G25"/>
    <mergeCell ref="B26:E26"/>
    <mergeCell ref="F26:G26"/>
    <mergeCell ref="B23:E23"/>
    <mergeCell ref="F23:G23"/>
    <mergeCell ref="B24:E24"/>
    <mergeCell ref="F24:G24"/>
    <mergeCell ref="B19:E19"/>
    <mergeCell ref="F19:G19"/>
    <mergeCell ref="B20:E20"/>
    <mergeCell ref="F20:G20"/>
    <mergeCell ref="B21:E21"/>
    <mergeCell ref="F21:G21"/>
    <mergeCell ref="A1:G1"/>
    <mergeCell ref="A2:C2"/>
    <mergeCell ref="D2:E2"/>
    <mergeCell ref="D3:E3"/>
    <mergeCell ref="F3:G3"/>
    <mergeCell ref="B9:E9"/>
    <mergeCell ref="B10:E10"/>
    <mergeCell ref="B11:E11"/>
    <mergeCell ref="B13:E13"/>
    <mergeCell ref="B12:E12"/>
    <mergeCell ref="F13:G13"/>
    <mergeCell ref="F12:G12"/>
    <mergeCell ref="F9:G9"/>
    <mergeCell ref="F10:G10"/>
    <mergeCell ref="F11:G11"/>
    <mergeCell ref="A5:E7"/>
    <mergeCell ref="F5:G7"/>
    <mergeCell ref="A8:E8"/>
    <mergeCell ref="F8:G8"/>
    <mergeCell ref="F16:G16"/>
    <mergeCell ref="F4:G4"/>
    <mergeCell ref="B14:E14"/>
    <mergeCell ref="B15:E15"/>
    <mergeCell ref="F14:G14"/>
    <mergeCell ref="F15:G15"/>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1">
      <selection activeCell="A1" sqref="A1:G1"/>
    </sheetView>
  </sheetViews>
  <sheetFormatPr defaultColWidth="0" defaultRowHeight="12.75" zeroHeight="1"/>
  <cols>
    <col min="1" max="4" width="3.57421875" style="87" customWidth="1"/>
    <col min="5" max="5" width="49.28125" style="87" customWidth="1"/>
    <col min="6" max="6" width="10.7109375" style="87" customWidth="1"/>
    <col min="7" max="7" width="27.421875" style="87" customWidth="1"/>
    <col min="8" max="16384" width="9.140625" style="0" hidden="1" customWidth="1"/>
  </cols>
  <sheetData>
    <row r="1" spans="1:7" ht="46.5" customHeight="1">
      <c r="A1" s="243" t="s">
        <v>138</v>
      </c>
      <c r="B1" s="243"/>
      <c r="C1" s="243"/>
      <c r="D1" s="243"/>
      <c r="E1" s="243"/>
      <c r="F1" s="243"/>
      <c r="G1" s="243"/>
    </row>
    <row r="2" spans="1:7" ht="20.1" customHeight="1">
      <c r="A2" s="184" t="s">
        <v>8</v>
      </c>
      <c r="B2" s="184"/>
      <c r="C2" s="184"/>
      <c r="D2" s="242" t="str">
        <f>'CSS '!D2:E2</f>
        <v>Sacramento</v>
      </c>
      <c r="E2" s="242"/>
      <c r="F2" s="84" t="s">
        <v>9</v>
      </c>
      <c r="G2" s="90">
        <f>'CSS '!G2</f>
        <v>42860</v>
      </c>
    </row>
    <row r="3" spans="1:7" ht="15" customHeight="1">
      <c r="A3" s="92"/>
      <c r="B3" s="86"/>
      <c r="C3" s="86"/>
      <c r="D3" s="186"/>
      <c r="E3" s="186"/>
      <c r="F3" s="93"/>
      <c r="G3" s="94"/>
    </row>
    <row r="4" spans="1:7" ht="15" customHeight="1">
      <c r="A4" s="95"/>
      <c r="B4" s="94"/>
      <c r="C4" s="94"/>
      <c r="D4" s="94"/>
      <c r="E4" s="94"/>
      <c r="F4" s="94"/>
      <c r="G4" s="94"/>
    </row>
    <row r="5" spans="1:7" s="3" customFormat="1" ht="15" customHeight="1">
      <c r="A5" s="162" t="s">
        <v>55</v>
      </c>
      <c r="B5" s="163"/>
      <c r="C5" s="163"/>
      <c r="D5" s="163"/>
      <c r="E5" s="164"/>
      <c r="F5" s="162" t="s">
        <v>0</v>
      </c>
      <c r="G5" s="164"/>
    </row>
    <row r="6" spans="1:7" s="1" customFormat="1" ht="34.5" customHeight="1">
      <c r="A6" s="168"/>
      <c r="B6" s="169"/>
      <c r="C6" s="169"/>
      <c r="D6" s="169"/>
      <c r="E6" s="170"/>
      <c r="F6" s="175" t="s">
        <v>59</v>
      </c>
      <c r="G6" s="176"/>
    </row>
    <row r="7" spans="1:7" ht="15" customHeight="1">
      <c r="A7" s="177" t="s">
        <v>129</v>
      </c>
      <c r="B7" s="178"/>
      <c r="C7" s="178"/>
      <c r="D7" s="178"/>
      <c r="E7" s="179"/>
      <c r="F7" s="228"/>
      <c r="G7" s="229"/>
    </row>
    <row r="8" spans="1:7" ht="15" customHeight="1">
      <c r="A8" s="81">
        <v>1</v>
      </c>
      <c r="B8" s="188" t="s">
        <v>170</v>
      </c>
      <c r="C8" s="189"/>
      <c r="D8" s="189"/>
      <c r="E8" s="190"/>
      <c r="F8" s="160">
        <v>2591050.78</v>
      </c>
      <c r="G8" s="161"/>
    </row>
    <row r="9" spans="1:7" ht="15" customHeight="1">
      <c r="A9" s="81">
        <v>2</v>
      </c>
      <c r="B9" s="188" t="s">
        <v>171</v>
      </c>
      <c r="C9" s="189"/>
      <c r="D9" s="189"/>
      <c r="E9" s="190"/>
      <c r="F9" s="160">
        <v>2389838.7</v>
      </c>
      <c r="G9" s="161"/>
    </row>
    <row r="10" spans="1:7" ht="15" customHeight="1">
      <c r="A10" s="81">
        <v>3</v>
      </c>
      <c r="B10" s="188" t="s">
        <v>172</v>
      </c>
      <c r="C10" s="189"/>
      <c r="D10" s="189"/>
      <c r="E10" s="190"/>
      <c r="F10" s="160">
        <v>1702650.28</v>
      </c>
      <c r="G10" s="161"/>
    </row>
    <row r="11" spans="1:7" ht="15" customHeight="1">
      <c r="A11" s="81">
        <v>4</v>
      </c>
      <c r="B11" s="188" t="s">
        <v>173</v>
      </c>
      <c r="C11" s="189"/>
      <c r="D11" s="189"/>
      <c r="E11" s="190"/>
      <c r="F11" s="160">
        <v>934316.79</v>
      </c>
      <c r="G11" s="161"/>
    </row>
    <row r="12" spans="1:7" ht="15" customHeight="1">
      <c r="A12" s="81">
        <v>5</v>
      </c>
      <c r="B12" s="188"/>
      <c r="C12" s="244"/>
      <c r="D12" s="244"/>
      <c r="E12" s="245"/>
      <c r="F12" s="160"/>
      <c r="G12" s="161"/>
    </row>
    <row r="13" spans="1:7" ht="15" customHeight="1">
      <c r="A13" s="81">
        <v>6</v>
      </c>
      <c r="B13" s="188"/>
      <c r="C13" s="244"/>
      <c r="D13" s="244"/>
      <c r="E13" s="245"/>
      <c r="F13" s="160"/>
      <c r="G13" s="161"/>
    </row>
    <row r="14" spans="1:7" ht="15" customHeight="1">
      <c r="A14" s="81">
        <v>7</v>
      </c>
      <c r="B14" s="188"/>
      <c r="C14" s="244"/>
      <c r="D14" s="244"/>
      <c r="E14" s="245"/>
      <c r="F14" s="160"/>
      <c r="G14" s="161"/>
    </row>
    <row r="15" spans="1:7" ht="15" customHeight="1">
      <c r="A15" s="81">
        <v>8</v>
      </c>
      <c r="B15" s="191"/>
      <c r="C15" s="234"/>
      <c r="D15" s="234"/>
      <c r="E15" s="235"/>
      <c r="F15" s="160"/>
      <c r="G15" s="161"/>
    </row>
    <row r="16" spans="1:7" ht="15" customHeight="1">
      <c r="A16" s="81">
        <v>9</v>
      </c>
      <c r="B16" s="191"/>
      <c r="C16" s="234"/>
      <c r="D16" s="234"/>
      <c r="E16" s="235"/>
      <c r="F16" s="160"/>
      <c r="G16" s="161"/>
    </row>
    <row r="17" spans="1:7" ht="15" customHeight="1">
      <c r="A17" s="81">
        <v>10</v>
      </c>
      <c r="B17" s="191"/>
      <c r="C17" s="191"/>
      <c r="D17" s="191"/>
      <c r="E17" s="212"/>
      <c r="F17" s="208"/>
      <c r="G17" s="209"/>
    </row>
    <row r="18" spans="1:7" ht="15" customHeight="1">
      <c r="A18" s="81">
        <v>11</v>
      </c>
      <c r="B18" s="191"/>
      <c r="C18" s="234"/>
      <c r="D18" s="234"/>
      <c r="E18" s="235"/>
      <c r="F18" s="160"/>
      <c r="G18" s="161"/>
    </row>
    <row r="19" spans="1:7" ht="15" customHeight="1">
      <c r="A19" s="81">
        <v>12</v>
      </c>
      <c r="B19" s="191"/>
      <c r="C19" s="234"/>
      <c r="D19" s="234"/>
      <c r="E19" s="235"/>
      <c r="F19" s="160"/>
      <c r="G19" s="161"/>
    </row>
    <row r="20" spans="1:7" ht="15" customHeight="1">
      <c r="A20" s="81">
        <v>13</v>
      </c>
      <c r="B20" s="191"/>
      <c r="C20" s="234"/>
      <c r="D20" s="234"/>
      <c r="E20" s="235"/>
      <c r="F20" s="160"/>
      <c r="G20" s="161"/>
    </row>
    <row r="21" spans="1:7" ht="15" customHeight="1">
      <c r="A21" s="81">
        <v>14</v>
      </c>
      <c r="B21" s="191"/>
      <c r="C21" s="234"/>
      <c r="D21" s="234"/>
      <c r="E21" s="235"/>
      <c r="F21" s="160"/>
      <c r="G21" s="161"/>
    </row>
    <row r="22" spans="1:7" ht="15" customHeight="1">
      <c r="A22" s="81">
        <v>15</v>
      </c>
      <c r="B22" s="191"/>
      <c r="C22" s="234"/>
      <c r="D22" s="234"/>
      <c r="E22" s="234"/>
      <c r="F22" s="160"/>
      <c r="G22" s="161"/>
    </row>
    <row r="23" spans="1:7" s="4" customFormat="1" ht="15" customHeight="1">
      <c r="A23" s="89"/>
      <c r="B23" s="197" t="s">
        <v>130</v>
      </c>
      <c r="C23" s="197"/>
      <c r="D23" s="197"/>
      <c r="E23" s="198"/>
      <c r="F23" s="199">
        <f>SUM(F8:G22)</f>
        <v>7617856.550000001</v>
      </c>
      <c r="G23" s="200"/>
    </row>
    <row r="24" spans="1:7" ht="15" customHeight="1">
      <c r="A24" s="201" t="s">
        <v>128</v>
      </c>
      <c r="B24" s="202"/>
      <c r="C24" s="202"/>
      <c r="D24" s="202"/>
      <c r="E24" s="203"/>
      <c r="F24" s="226"/>
      <c r="G24" s="227"/>
    </row>
    <row r="25" spans="1:7" ht="15" customHeight="1">
      <c r="A25" s="81">
        <v>1</v>
      </c>
      <c r="B25" s="188"/>
      <c r="C25" s="188"/>
      <c r="D25" s="188"/>
      <c r="E25" s="215"/>
      <c r="F25" s="160"/>
      <c r="G25" s="161"/>
    </row>
    <row r="26" spans="1:7" ht="15" customHeight="1">
      <c r="A26" s="81">
        <v>2</v>
      </c>
      <c r="B26" s="188"/>
      <c r="C26" s="188"/>
      <c r="D26" s="188"/>
      <c r="E26" s="215"/>
      <c r="F26" s="160"/>
      <c r="G26" s="161"/>
    </row>
    <row r="27" spans="1:7" ht="15" customHeight="1">
      <c r="A27" s="81">
        <v>3</v>
      </c>
      <c r="B27" s="188"/>
      <c r="C27" s="188"/>
      <c r="D27" s="188"/>
      <c r="E27" s="215"/>
      <c r="F27" s="160"/>
      <c r="G27" s="161"/>
    </row>
    <row r="28" spans="1:7" ht="15" customHeight="1">
      <c r="A28" s="81">
        <v>4</v>
      </c>
      <c r="B28" s="188"/>
      <c r="C28" s="188"/>
      <c r="D28" s="188"/>
      <c r="E28" s="215"/>
      <c r="F28" s="160"/>
      <c r="G28" s="161"/>
    </row>
    <row r="29" spans="1:7" ht="15" customHeight="1">
      <c r="A29" s="81">
        <v>5</v>
      </c>
      <c r="B29" s="191"/>
      <c r="C29" s="191"/>
      <c r="D29" s="191"/>
      <c r="E29" s="212"/>
      <c r="F29" s="160"/>
      <c r="G29" s="161"/>
    </row>
    <row r="30" spans="1:7" ht="15" customHeight="1">
      <c r="A30" s="81">
        <v>6</v>
      </c>
      <c r="B30" s="191"/>
      <c r="C30" s="191"/>
      <c r="D30" s="191"/>
      <c r="E30" s="212"/>
      <c r="F30" s="160"/>
      <c r="G30" s="161"/>
    </row>
    <row r="31" spans="1:7" ht="15" customHeight="1">
      <c r="A31" s="81">
        <v>7</v>
      </c>
      <c r="B31" s="191"/>
      <c r="C31" s="191"/>
      <c r="D31" s="191"/>
      <c r="E31" s="212"/>
      <c r="F31" s="160"/>
      <c r="G31" s="161"/>
    </row>
    <row r="32" spans="1:7" ht="15" customHeight="1">
      <c r="A32" s="81">
        <v>8</v>
      </c>
      <c r="B32" s="191"/>
      <c r="C32" s="191"/>
      <c r="D32" s="191"/>
      <c r="E32" s="212"/>
      <c r="F32" s="160"/>
      <c r="G32" s="161"/>
    </row>
    <row r="33" spans="1:7" ht="15" customHeight="1">
      <c r="A33" s="81">
        <v>9</v>
      </c>
      <c r="B33" s="191"/>
      <c r="C33" s="191"/>
      <c r="D33" s="191"/>
      <c r="E33" s="212"/>
      <c r="F33" s="160"/>
      <c r="G33" s="161"/>
    </row>
    <row r="34" spans="1:7" ht="15" customHeight="1">
      <c r="A34" s="81">
        <v>10</v>
      </c>
      <c r="B34" s="191"/>
      <c r="C34" s="191"/>
      <c r="D34" s="191"/>
      <c r="E34" s="212"/>
      <c r="F34" s="160"/>
      <c r="G34" s="161"/>
    </row>
    <row r="35" spans="1:7" ht="15" customHeight="1">
      <c r="A35" s="81">
        <v>11</v>
      </c>
      <c r="B35" s="191"/>
      <c r="C35" s="191"/>
      <c r="D35" s="191"/>
      <c r="E35" s="212"/>
      <c r="F35" s="160"/>
      <c r="G35" s="161"/>
    </row>
    <row r="36" spans="1:7" ht="15" customHeight="1">
      <c r="A36" s="81">
        <v>12</v>
      </c>
      <c r="B36" s="191"/>
      <c r="C36" s="191"/>
      <c r="D36" s="191"/>
      <c r="E36" s="212"/>
      <c r="F36" s="160"/>
      <c r="G36" s="161"/>
    </row>
    <row r="37" spans="1:7" ht="15" customHeight="1">
      <c r="A37" s="81">
        <v>13</v>
      </c>
      <c r="B37" s="191"/>
      <c r="C37" s="191"/>
      <c r="D37" s="191"/>
      <c r="E37" s="212"/>
      <c r="F37" s="160"/>
      <c r="G37" s="161"/>
    </row>
    <row r="38" spans="1:7" ht="15" customHeight="1">
      <c r="A38" s="81">
        <v>14</v>
      </c>
      <c r="B38" s="191"/>
      <c r="C38" s="191"/>
      <c r="D38" s="191"/>
      <c r="E38" s="212"/>
      <c r="F38" s="160"/>
      <c r="G38" s="161"/>
    </row>
    <row r="39" spans="1:7" ht="15" customHeight="1">
      <c r="A39" s="81">
        <v>15</v>
      </c>
      <c r="B39" s="191"/>
      <c r="C39" s="191"/>
      <c r="D39" s="191"/>
      <c r="E39" s="212"/>
      <c r="F39" s="160"/>
      <c r="G39" s="161"/>
    </row>
    <row r="40" spans="1:7" s="4" customFormat="1" ht="15" customHeight="1">
      <c r="A40" s="89"/>
      <c r="B40" s="197" t="s">
        <v>130</v>
      </c>
      <c r="C40" s="197"/>
      <c r="D40" s="197"/>
      <c r="E40" s="198"/>
      <c r="F40" s="199">
        <f>SUM(F25:G39)</f>
        <v>0</v>
      </c>
      <c r="G40" s="200"/>
    </row>
    <row r="41" spans="1:7" ht="15" customHeight="1">
      <c r="A41" s="201" t="s">
        <v>134</v>
      </c>
      <c r="B41" s="202"/>
      <c r="C41" s="202"/>
      <c r="D41" s="202"/>
      <c r="E41" s="203"/>
      <c r="F41" s="226"/>
      <c r="G41" s="227"/>
    </row>
    <row r="42" spans="1:7" ht="15" customHeight="1">
      <c r="A42" s="81">
        <v>1</v>
      </c>
      <c r="B42" s="234"/>
      <c r="C42" s="234"/>
      <c r="D42" s="234"/>
      <c r="E42" s="235"/>
      <c r="F42" s="160"/>
      <c r="G42" s="161"/>
    </row>
    <row r="43" spans="1:7" ht="15" customHeight="1">
      <c r="A43" s="81">
        <v>2</v>
      </c>
      <c r="B43" s="191"/>
      <c r="C43" s="191"/>
      <c r="D43" s="191"/>
      <c r="E43" s="212"/>
      <c r="F43" s="160"/>
      <c r="G43" s="161"/>
    </row>
    <row r="44" spans="1:7" ht="15" customHeight="1">
      <c r="A44" s="81">
        <v>3</v>
      </c>
      <c r="B44" s="191"/>
      <c r="C44" s="191"/>
      <c r="D44" s="191"/>
      <c r="E44" s="212"/>
      <c r="F44" s="160"/>
      <c r="G44" s="161"/>
    </row>
    <row r="45" spans="1:7" s="4" customFormat="1" ht="15" customHeight="1">
      <c r="A45" s="89"/>
      <c r="B45" s="197" t="s">
        <v>131</v>
      </c>
      <c r="C45" s="197"/>
      <c r="D45" s="197"/>
      <c r="E45" s="198"/>
      <c r="F45" s="199">
        <f>SUM(F42:G44)</f>
        <v>0</v>
      </c>
      <c r="G45" s="200"/>
    </row>
    <row r="46" spans="1:7" ht="15" customHeight="1">
      <c r="A46" s="236" t="s">
        <v>132</v>
      </c>
      <c r="B46" s="237"/>
      <c r="C46" s="237"/>
      <c r="D46" s="237"/>
      <c r="E46" s="238"/>
      <c r="F46" s="232">
        <f>F23+F40+F45</f>
        <v>7617856.550000001</v>
      </c>
      <c r="G46" s="233"/>
    </row>
    <row r="47" spans="1:7" s="4" customFormat="1" ht="15" customHeight="1">
      <c r="A47" s="201" t="s">
        <v>56</v>
      </c>
      <c r="B47" s="202"/>
      <c r="C47" s="202"/>
      <c r="D47" s="202"/>
      <c r="E47" s="203"/>
      <c r="F47" s="160">
        <v>41901.15</v>
      </c>
      <c r="G47" s="161"/>
    </row>
    <row r="48" spans="1:7" s="4" customFormat="1" ht="15" customHeight="1" thickBot="1">
      <c r="A48" s="201" t="s">
        <v>21</v>
      </c>
      <c r="B48" s="202"/>
      <c r="C48" s="202"/>
      <c r="D48" s="202"/>
      <c r="E48" s="203"/>
      <c r="F48" s="160">
        <v>1660948.08</v>
      </c>
      <c r="G48" s="161"/>
    </row>
    <row r="49" spans="1:7" ht="15" customHeight="1" thickBot="1">
      <c r="A49" s="239" t="s">
        <v>22</v>
      </c>
      <c r="B49" s="240"/>
      <c r="C49" s="240"/>
      <c r="D49" s="240"/>
      <c r="E49" s="241"/>
      <c r="F49" s="230">
        <f>SUM(F46:G48)</f>
        <v>9320705.780000001</v>
      </c>
      <c r="G49" s="231"/>
    </row>
    <row r="50" ht="12.75"/>
  </sheetData>
  <sheetProtection sheet="1" objects="1" scenarios="1" selectLockedCells="1"/>
  <mergeCells count="93">
    <mergeCell ref="A1:G1"/>
    <mergeCell ref="F32:G32"/>
    <mergeCell ref="F33:G33"/>
    <mergeCell ref="F37:G37"/>
    <mergeCell ref="F5:G5"/>
    <mergeCell ref="F6:G6"/>
    <mergeCell ref="F25:G25"/>
    <mergeCell ref="B12:E12"/>
    <mergeCell ref="B13:E13"/>
    <mergeCell ref="B14:E14"/>
    <mergeCell ref="D2:E2"/>
    <mergeCell ref="A7:E7"/>
    <mergeCell ref="A2:C2"/>
    <mergeCell ref="D3:E3"/>
    <mergeCell ref="B11:E11"/>
    <mergeCell ref="B8:E8"/>
    <mergeCell ref="A49:E49"/>
    <mergeCell ref="B32:E32"/>
    <mergeCell ref="B33:E33"/>
    <mergeCell ref="A5:E6"/>
    <mergeCell ref="B27:E27"/>
    <mergeCell ref="B28:E28"/>
    <mergeCell ref="B44:E44"/>
    <mergeCell ref="B37:E37"/>
    <mergeCell ref="B20:E20"/>
    <mergeCell ref="A24:E24"/>
    <mergeCell ref="B23:E23"/>
    <mergeCell ref="B18:E18"/>
    <mergeCell ref="B19:E19"/>
    <mergeCell ref="B17:E17"/>
    <mergeCell ref="B21:E21"/>
    <mergeCell ref="B22:E22"/>
    <mergeCell ref="A47:E47"/>
    <mergeCell ref="B26:E26"/>
    <mergeCell ref="B39:E39"/>
    <mergeCell ref="B42:E42"/>
    <mergeCell ref="A48:E48"/>
    <mergeCell ref="B43:E43"/>
    <mergeCell ref="B38:E38"/>
    <mergeCell ref="A46:E46"/>
    <mergeCell ref="B45:E45"/>
    <mergeCell ref="B40:E40"/>
    <mergeCell ref="F49:G49"/>
    <mergeCell ref="F43:G43"/>
    <mergeCell ref="F44:G44"/>
    <mergeCell ref="F46:G46"/>
    <mergeCell ref="F47:G47"/>
    <mergeCell ref="F48:G48"/>
    <mergeCell ref="F45:G45"/>
    <mergeCell ref="F7:G7"/>
    <mergeCell ref="F30:G30"/>
    <mergeCell ref="F31:G31"/>
    <mergeCell ref="F29:G29"/>
    <mergeCell ref="F24:G24"/>
    <mergeCell ref="F28:G28"/>
    <mergeCell ref="F26:G26"/>
    <mergeCell ref="F27:G27"/>
    <mergeCell ref="F12:G12"/>
    <mergeCell ref="F13:G13"/>
    <mergeCell ref="F14:G14"/>
    <mergeCell ref="F15:G15"/>
    <mergeCell ref="F42:G42"/>
    <mergeCell ref="F39:G39"/>
    <mergeCell ref="F38:G38"/>
    <mergeCell ref="F9:G9"/>
    <mergeCell ref="F10:G10"/>
    <mergeCell ref="F40:G40"/>
    <mergeCell ref="F34:G34"/>
    <mergeCell ref="F35:G35"/>
    <mergeCell ref="F36:G36"/>
    <mergeCell ref="F16:G16"/>
    <mergeCell ref="F18:G18"/>
    <mergeCell ref="F19:G19"/>
    <mergeCell ref="F20:G20"/>
    <mergeCell ref="F21:G21"/>
    <mergeCell ref="F22:G22"/>
    <mergeCell ref="B31:E31"/>
    <mergeCell ref="B29:E29"/>
    <mergeCell ref="B25:E25"/>
    <mergeCell ref="A41:E41"/>
    <mergeCell ref="F41:G41"/>
    <mergeCell ref="B34:E34"/>
    <mergeCell ref="B35:E35"/>
    <mergeCell ref="B36:E36"/>
    <mergeCell ref="F8:G8"/>
    <mergeCell ref="F11:G11"/>
    <mergeCell ref="F17:G17"/>
    <mergeCell ref="F23:G23"/>
    <mergeCell ref="B30:E30"/>
    <mergeCell ref="B9:E9"/>
    <mergeCell ref="B10:E10"/>
    <mergeCell ref="B15:E15"/>
    <mergeCell ref="B16:E16"/>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A1" sqref="A1:I1"/>
    </sheetView>
  </sheetViews>
  <sheetFormatPr defaultColWidth="0" defaultRowHeight="12.75" zeroHeight="1"/>
  <cols>
    <col min="1" max="4" width="3.57421875" style="91" customWidth="1"/>
    <col min="5" max="5" width="27.7109375" style="91" customWidth="1"/>
    <col min="6" max="6" width="6.57421875" style="91" customWidth="1"/>
    <col min="7" max="7" width="27.00390625" style="91" customWidth="1"/>
    <col min="8" max="8" width="19.421875" style="91" customWidth="1"/>
    <col min="9" max="9" width="20.28125" style="91" customWidth="1"/>
    <col min="10" max="10" width="12.421875" style="0" hidden="1" customWidth="1"/>
    <col min="11" max="11" width="0" style="0" hidden="1" customWidth="1"/>
    <col min="12" max="16384" width="9.140625" style="0" hidden="1" customWidth="1"/>
  </cols>
  <sheetData>
    <row r="1" spans="1:9" ht="46.5" customHeight="1">
      <c r="A1" s="183" t="s">
        <v>139</v>
      </c>
      <c r="B1" s="183"/>
      <c r="C1" s="183"/>
      <c r="D1" s="183"/>
      <c r="E1" s="183"/>
      <c r="F1" s="183"/>
      <c r="G1" s="183"/>
      <c r="H1" s="183"/>
      <c r="I1" s="183"/>
    </row>
    <row r="2" spans="1:9" ht="20.1" customHeight="1">
      <c r="A2" s="184" t="s">
        <v>8</v>
      </c>
      <c r="B2" s="184"/>
      <c r="C2" s="184"/>
      <c r="D2" s="242" t="str">
        <f>'CSS '!D2:E2</f>
        <v>Sacramento</v>
      </c>
      <c r="E2" s="242"/>
      <c r="F2" s="84" t="s">
        <v>9</v>
      </c>
      <c r="G2" s="90">
        <f>'CSS '!G2</f>
        <v>42860</v>
      </c>
      <c r="H2" s="87"/>
      <c r="I2" s="87"/>
    </row>
    <row r="3" spans="1:9" ht="15" customHeight="1">
      <c r="A3" s="86"/>
      <c r="B3" s="86"/>
      <c r="C3" s="86"/>
      <c r="D3" s="186"/>
      <c r="E3" s="186"/>
      <c r="F3" s="93"/>
      <c r="G3" s="140"/>
      <c r="H3" s="87"/>
      <c r="I3" s="87"/>
    </row>
    <row r="4" spans="1:9" ht="15" customHeight="1">
      <c r="A4" s="87"/>
      <c r="B4" s="87"/>
      <c r="C4" s="87"/>
      <c r="D4" s="87"/>
      <c r="E4" s="87"/>
      <c r="F4" s="87"/>
      <c r="G4" s="141"/>
      <c r="H4" s="87"/>
      <c r="I4" s="87"/>
    </row>
    <row r="5" spans="1:9" s="3" customFormat="1" ht="15" customHeight="1">
      <c r="A5" s="162" t="s">
        <v>57</v>
      </c>
      <c r="B5" s="163"/>
      <c r="C5" s="163"/>
      <c r="D5" s="163"/>
      <c r="E5" s="164"/>
      <c r="F5" s="162" t="s">
        <v>0</v>
      </c>
      <c r="G5" s="164"/>
      <c r="H5" s="93"/>
      <c r="I5" s="93"/>
    </row>
    <row r="6" spans="1:9" s="1" customFormat="1" ht="42" customHeight="1">
      <c r="A6" s="168"/>
      <c r="B6" s="169"/>
      <c r="C6" s="169"/>
      <c r="D6" s="169"/>
      <c r="E6" s="170"/>
      <c r="F6" s="173" t="s">
        <v>59</v>
      </c>
      <c r="G6" s="174"/>
      <c r="H6" s="136"/>
      <c r="I6" s="136"/>
    </row>
    <row r="7" spans="1:9" ht="15" customHeight="1">
      <c r="A7" s="255" t="s">
        <v>34</v>
      </c>
      <c r="B7" s="256"/>
      <c r="C7" s="256"/>
      <c r="D7" s="256"/>
      <c r="E7" s="256"/>
      <c r="F7" s="257"/>
      <c r="G7" s="258"/>
      <c r="H7" s="137"/>
      <c r="I7" s="137"/>
    </row>
    <row r="8" spans="1:9" ht="15" customHeight="1">
      <c r="A8" s="81">
        <v>1</v>
      </c>
      <c r="B8" s="191" t="s">
        <v>179</v>
      </c>
      <c r="C8" s="192"/>
      <c r="D8" s="192"/>
      <c r="E8" s="192"/>
      <c r="F8" s="259"/>
      <c r="G8" s="260"/>
      <c r="H8" s="137"/>
      <c r="I8" s="137"/>
    </row>
    <row r="9" spans="1:9" ht="15" customHeight="1">
      <c r="A9" s="81">
        <v>2</v>
      </c>
      <c r="B9" s="191"/>
      <c r="C9" s="192"/>
      <c r="D9" s="192"/>
      <c r="E9" s="192"/>
      <c r="F9" s="252"/>
      <c r="G9" s="253"/>
      <c r="H9" s="137"/>
      <c r="I9" s="137"/>
    </row>
    <row r="10" spans="1:9" ht="15" customHeight="1">
      <c r="A10" s="81">
        <v>3</v>
      </c>
      <c r="B10" s="191"/>
      <c r="C10" s="192"/>
      <c r="D10" s="192"/>
      <c r="E10" s="192"/>
      <c r="F10" s="252">
        <v>0</v>
      </c>
      <c r="G10" s="253"/>
      <c r="H10" s="137"/>
      <c r="I10" s="137"/>
    </row>
    <row r="11" spans="1:9" ht="15" customHeight="1">
      <c r="A11" s="81">
        <v>4</v>
      </c>
      <c r="B11" s="191"/>
      <c r="C11" s="192"/>
      <c r="D11" s="192"/>
      <c r="E11" s="192"/>
      <c r="F11" s="252">
        <v>0</v>
      </c>
      <c r="G11" s="253"/>
      <c r="H11" s="137"/>
      <c r="I11" s="137"/>
    </row>
    <row r="12" spans="1:9" ht="15" customHeight="1">
      <c r="A12" s="81">
        <v>5</v>
      </c>
      <c r="B12" s="191"/>
      <c r="C12" s="192"/>
      <c r="D12" s="192"/>
      <c r="E12" s="192"/>
      <c r="F12" s="252">
        <f aca="true" t="shared" si="0" ref="F12:F32">H12+I12</f>
        <v>0</v>
      </c>
      <c r="G12" s="253"/>
      <c r="H12" s="137"/>
      <c r="I12" s="137"/>
    </row>
    <row r="13" spans="1:9" ht="15" customHeight="1">
      <c r="A13" s="81">
        <v>6</v>
      </c>
      <c r="B13" s="191"/>
      <c r="C13" s="192"/>
      <c r="D13" s="192"/>
      <c r="E13" s="192"/>
      <c r="F13" s="252">
        <f t="shared" si="0"/>
        <v>0</v>
      </c>
      <c r="G13" s="253"/>
      <c r="H13" s="137"/>
      <c r="I13" s="137"/>
    </row>
    <row r="14" spans="1:9" ht="15" customHeight="1">
      <c r="A14" s="81">
        <v>7</v>
      </c>
      <c r="B14" s="191"/>
      <c r="C14" s="192"/>
      <c r="D14" s="192"/>
      <c r="E14" s="192"/>
      <c r="F14" s="252">
        <f t="shared" si="0"/>
        <v>0</v>
      </c>
      <c r="G14" s="253"/>
      <c r="H14" s="137"/>
      <c r="I14" s="137"/>
    </row>
    <row r="15" spans="1:9" ht="15" customHeight="1">
      <c r="A15" s="81">
        <v>8</v>
      </c>
      <c r="B15" s="191"/>
      <c r="C15" s="192"/>
      <c r="D15" s="192"/>
      <c r="E15" s="192"/>
      <c r="F15" s="252">
        <v>0</v>
      </c>
      <c r="G15" s="253"/>
      <c r="H15" s="137"/>
      <c r="I15" s="137"/>
    </row>
    <row r="16" spans="1:9" ht="15" customHeight="1">
      <c r="A16" s="81">
        <v>9</v>
      </c>
      <c r="B16" s="191"/>
      <c r="C16" s="192"/>
      <c r="D16" s="192"/>
      <c r="E16" s="192"/>
      <c r="F16" s="252">
        <v>0</v>
      </c>
      <c r="G16" s="253"/>
      <c r="H16" s="137"/>
      <c r="I16" s="137"/>
    </row>
    <row r="17" spans="1:9" ht="15" customHeight="1">
      <c r="A17" s="81">
        <v>10</v>
      </c>
      <c r="B17" s="191"/>
      <c r="C17" s="192"/>
      <c r="D17" s="192"/>
      <c r="E17" s="192"/>
      <c r="F17" s="252">
        <f t="shared" si="0"/>
        <v>0</v>
      </c>
      <c r="G17" s="253"/>
      <c r="H17" s="137"/>
      <c r="I17" s="137"/>
    </row>
    <row r="18" spans="1:9" ht="15" customHeight="1">
      <c r="A18" s="81">
        <v>11</v>
      </c>
      <c r="B18" s="191"/>
      <c r="C18" s="192"/>
      <c r="D18" s="192"/>
      <c r="E18" s="192"/>
      <c r="F18" s="252">
        <v>0</v>
      </c>
      <c r="G18" s="253"/>
      <c r="H18" s="137"/>
      <c r="I18" s="137"/>
    </row>
    <row r="19" spans="1:9" ht="15" customHeight="1">
      <c r="A19" s="81">
        <v>12</v>
      </c>
      <c r="B19" s="191"/>
      <c r="C19" s="192"/>
      <c r="D19" s="192"/>
      <c r="E19" s="192"/>
      <c r="F19" s="252">
        <v>0</v>
      </c>
      <c r="G19" s="253"/>
      <c r="H19" s="137"/>
      <c r="I19" s="137"/>
    </row>
    <row r="20" spans="1:9" ht="15" customHeight="1">
      <c r="A20" s="81">
        <v>13</v>
      </c>
      <c r="B20" s="191"/>
      <c r="C20" s="192"/>
      <c r="D20" s="192"/>
      <c r="E20" s="192"/>
      <c r="F20" s="252">
        <f t="shared" si="0"/>
        <v>0</v>
      </c>
      <c r="G20" s="253"/>
      <c r="H20" s="137"/>
      <c r="I20" s="137"/>
    </row>
    <row r="21" spans="1:9" ht="15" customHeight="1">
      <c r="A21" s="81">
        <v>14</v>
      </c>
      <c r="B21" s="191"/>
      <c r="C21" s="192"/>
      <c r="D21" s="192"/>
      <c r="E21" s="192"/>
      <c r="F21" s="252">
        <f t="shared" si="0"/>
        <v>0</v>
      </c>
      <c r="G21" s="253"/>
      <c r="H21" s="137"/>
      <c r="I21" s="137"/>
    </row>
    <row r="22" spans="1:9" ht="15" customHeight="1">
      <c r="A22" s="81">
        <v>15</v>
      </c>
      <c r="B22" s="191"/>
      <c r="C22" s="192"/>
      <c r="D22" s="192"/>
      <c r="E22" s="192"/>
      <c r="F22" s="252">
        <f t="shared" si="0"/>
        <v>0</v>
      </c>
      <c r="G22" s="253"/>
      <c r="H22" s="137"/>
      <c r="I22" s="137"/>
    </row>
    <row r="23" spans="1:9" ht="15" customHeight="1">
      <c r="A23" s="81">
        <v>16</v>
      </c>
      <c r="B23" s="191"/>
      <c r="C23" s="192"/>
      <c r="D23" s="192"/>
      <c r="E23" s="192"/>
      <c r="F23" s="252">
        <f t="shared" si="0"/>
        <v>0</v>
      </c>
      <c r="G23" s="253"/>
      <c r="H23" s="137"/>
      <c r="I23" s="137"/>
    </row>
    <row r="24" spans="1:9" ht="15" customHeight="1">
      <c r="A24" s="81">
        <v>17</v>
      </c>
      <c r="B24" s="191"/>
      <c r="C24" s="192"/>
      <c r="D24" s="192"/>
      <c r="E24" s="192"/>
      <c r="F24" s="252">
        <f t="shared" si="0"/>
        <v>0</v>
      </c>
      <c r="G24" s="253"/>
      <c r="H24" s="137"/>
      <c r="I24" s="137"/>
    </row>
    <row r="25" spans="1:9" ht="15" customHeight="1">
      <c r="A25" s="81">
        <v>18</v>
      </c>
      <c r="B25" s="191"/>
      <c r="C25" s="192"/>
      <c r="D25" s="192"/>
      <c r="E25" s="192"/>
      <c r="F25" s="252">
        <f t="shared" si="0"/>
        <v>0</v>
      </c>
      <c r="G25" s="253"/>
      <c r="H25" s="137"/>
      <c r="I25" s="137"/>
    </row>
    <row r="26" spans="1:9" ht="15" customHeight="1">
      <c r="A26" s="81">
        <v>19</v>
      </c>
      <c r="B26" s="234"/>
      <c r="C26" s="192"/>
      <c r="D26" s="192"/>
      <c r="E26" s="192"/>
      <c r="F26" s="252">
        <v>0</v>
      </c>
      <c r="G26" s="253"/>
      <c r="H26" s="137"/>
      <c r="I26" s="137"/>
    </row>
    <row r="27" spans="1:9" ht="15" customHeight="1">
      <c r="A27" s="81">
        <v>20</v>
      </c>
      <c r="B27" s="191"/>
      <c r="C27" s="192"/>
      <c r="D27" s="192"/>
      <c r="E27" s="192"/>
      <c r="F27" s="252">
        <f t="shared" si="0"/>
        <v>0</v>
      </c>
      <c r="G27" s="253"/>
      <c r="H27" s="137"/>
      <c r="I27" s="137"/>
    </row>
    <row r="28" spans="1:9" ht="15" customHeight="1">
      <c r="A28" s="81">
        <v>21</v>
      </c>
      <c r="B28" s="191"/>
      <c r="C28" s="192"/>
      <c r="D28" s="192"/>
      <c r="E28" s="192"/>
      <c r="F28" s="252">
        <f t="shared" si="0"/>
        <v>0</v>
      </c>
      <c r="G28" s="253"/>
      <c r="H28" s="137"/>
      <c r="I28" s="137"/>
    </row>
    <row r="29" spans="1:9" ht="15" customHeight="1">
      <c r="A29" s="81">
        <v>22</v>
      </c>
      <c r="B29" s="191"/>
      <c r="C29" s="192"/>
      <c r="D29" s="192"/>
      <c r="E29" s="192"/>
      <c r="F29" s="252">
        <f t="shared" si="0"/>
        <v>0</v>
      </c>
      <c r="G29" s="253"/>
      <c r="H29" s="137"/>
      <c r="I29" s="137"/>
    </row>
    <row r="30" spans="1:9" ht="15" customHeight="1">
      <c r="A30" s="81">
        <v>23</v>
      </c>
      <c r="B30" s="191"/>
      <c r="C30" s="192"/>
      <c r="D30" s="192"/>
      <c r="E30" s="192"/>
      <c r="F30" s="252">
        <f t="shared" si="0"/>
        <v>0</v>
      </c>
      <c r="G30" s="253"/>
      <c r="H30" s="137"/>
      <c r="I30" s="137"/>
    </row>
    <row r="31" spans="1:9" ht="15" customHeight="1">
      <c r="A31" s="81">
        <v>24</v>
      </c>
      <c r="B31" s="191"/>
      <c r="C31" s="192"/>
      <c r="D31" s="192"/>
      <c r="E31" s="192"/>
      <c r="F31" s="252">
        <f t="shared" si="0"/>
        <v>0</v>
      </c>
      <c r="G31" s="253"/>
      <c r="H31" s="137"/>
      <c r="I31" s="137"/>
    </row>
    <row r="32" spans="1:9" s="4" customFormat="1" ht="15" customHeight="1">
      <c r="A32" s="83">
        <v>25</v>
      </c>
      <c r="B32" s="191"/>
      <c r="C32" s="206"/>
      <c r="D32" s="206"/>
      <c r="E32" s="206"/>
      <c r="F32" s="248">
        <f t="shared" si="0"/>
        <v>0</v>
      </c>
      <c r="G32" s="249"/>
      <c r="H32" s="138"/>
      <c r="I32" s="138"/>
    </row>
    <row r="33" spans="1:9" s="4" customFormat="1" ht="15" customHeight="1">
      <c r="A33" s="261" t="s">
        <v>133</v>
      </c>
      <c r="B33" s="256"/>
      <c r="C33" s="256"/>
      <c r="D33" s="256"/>
      <c r="E33" s="262"/>
      <c r="F33" s="257">
        <f>SUM(F8:G32)</f>
        <v>0</v>
      </c>
      <c r="G33" s="258"/>
      <c r="H33" s="138"/>
      <c r="I33" s="138"/>
    </row>
    <row r="34" spans="1:9" s="4" customFormat="1" ht="15" customHeight="1">
      <c r="A34" s="261" t="s">
        <v>155</v>
      </c>
      <c r="B34" s="256"/>
      <c r="C34" s="256"/>
      <c r="D34" s="256"/>
      <c r="E34" s="262"/>
      <c r="F34" s="257">
        <v>70393.38</v>
      </c>
      <c r="G34" s="258"/>
      <c r="H34" s="138"/>
      <c r="I34" s="138"/>
    </row>
    <row r="35" spans="1:9" s="4" customFormat="1" ht="15" customHeight="1" thickBot="1">
      <c r="A35" s="263" t="s">
        <v>26</v>
      </c>
      <c r="B35" s="264"/>
      <c r="C35" s="264"/>
      <c r="D35" s="264"/>
      <c r="E35" s="264"/>
      <c r="F35" s="250"/>
      <c r="G35" s="251"/>
      <c r="H35" s="139"/>
      <c r="I35" s="139"/>
    </row>
    <row r="36" spans="1:11" ht="15" customHeight="1" thickBot="1">
      <c r="A36" s="239" t="s">
        <v>27</v>
      </c>
      <c r="B36" s="240"/>
      <c r="C36" s="240"/>
      <c r="D36" s="240"/>
      <c r="E36" s="241"/>
      <c r="F36" s="246">
        <f>SUM(F33:G35)</f>
        <v>70393.38</v>
      </c>
      <c r="G36" s="247"/>
      <c r="H36" s="94"/>
      <c r="I36" s="94"/>
      <c r="J36" s="63"/>
      <c r="K36" s="63"/>
    </row>
    <row r="37" spans="1:11" ht="12.75">
      <c r="A37" s="87"/>
      <c r="B37" s="87"/>
      <c r="C37" s="87"/>
      <c r="D37" s="87"/>
      <c r="E37" s="87"/>
      <c r="F37" s="87"/>
      <c r="G37" s="87"/>
      <c r="H37" s="94"/>
      <c r="I37" s="94"/>
      <c r="J37" s="63"/>
      <c r="K37" s="63"/>
    </row>
    <row r="38" spans="8:11" ht="12.75" hidden="1">
      <c r="H38" s="75"/>
      <c r="I38" s="75"/>
      <c r="J38" s="63"/>
      <c r="K38" s="63"/>
    </row>
    <row r="39" ht="12.75" hidden="1">
      <c r="A39" s="135"/>
    </row>
    <row r="40" spans="1:9" ht="30" customHeight="1" hidden="1">
      <c r="A40" s="254"/>
      <c r="B40" s="254"/>
      <c r="C40" s="254"/>
      <c r="D40" s="254"/>
      <c r="E40" s="254"/>
      <c r="F40" s="254"/>
      <c r="G40" s="254"/>
      <c r="H40" s="254"/>
      <c r="I40" s="254"/>
    </row>
  </sheetData>
  <sheetProtection sheet="1" objects="1" scenarios="1" selectLockedCells="1"/>
  <protectedRanges>
    <protectedRange sqref="F35:G35" name="Range3"/>
    <protectedRange sqref="F8:G32" name="Range1"/>
    <protectedRange sqref="F34:G34" name="Range2"/>
  </protectedRanges>
  <mergeCells count="68">
    <mergeCell ref="B23:E23"/>
    <mergeCell ref="F23:G23"/>
    <mergeCell ref="F24:G24"/>
    <mergeCell ref="F25:G25"/>
    <mergeCell ref="F26:G26"/>
    <mergeCell ref="A35:E35"/>
    <mergeCell ref="F34:G34"/>
    <mergeCell ref="B24:E24"/>
    <mergeCell ref="A33:E33"/>
    <mergeCell ref="B31:E31"/>
    <mergeCell ref="F33:G33"/>
    <mergeCell ref="F31:G31"/>
    <mergeCell ref="F30:G30"/>
    <mergeCell ref="F29:G29"/>
    <mergeCell ref="F28:G28"/>
    <mergeCell ref="F27:G27"/>
    <mergeCell ref="A1:I1"/>
    <mergeCell ref="B22:E22"/>
    <mergeCell ref="B21:E21"/>
    <mergeCell ref="B12:E12"/>
    <mergeCell ref="B16:E16"/>
    <mergeCell ref="B17:E17"/>
    <mergeCell ref="B20:E20"/>
    <mergeCell ref="B19:E19"/>
    <mergeCell ref="B11:E11"/>
    <mergeCell ref="B13:E13"/>
    <mergeCell ref="A2:C2"/>
    <mergeCell ref="F10:G10"/>
    <mergeCell ref="A7:E7"/>
    <mergeCell ref="B9:E9"/>
    <mergeCell ref="F7:G7"/>
    <mergeCell ref="F6:G6"/>
    <mergeCell ref="D2:E2"/>
    <mergeCell ref="D3:E3"/>
    <mergeCell ref="A5:E6"/>
    <mergeCell ref="F8:G8"/>
    <mergeCell ref="B8:E8"/>
    <mergeCell ref="A40:I40"/>
    <mergeCell ref="F11:G11"/>
    <mergeCell ref="F17:G17"/>
    <mergeCell ref="F5:G5"/>
    <mergeCell ref="F9:G9"/>
    <mergeCell ref="F18:G18"/>
    <mergeCell ref="F12:G12"/>
    <mergeCell ref="F13:G13"/>
    <mergeCell ref="F14:G14"/>
    <mergeCell ref="B14:E14"/>
    <mergeCell ref="B15:E15"/>
    <mergeCell ref="B18:E18"/>
    <mergeCell ref="F21:G21"/>
    <mergeCell ref="F20:G20"/>
    <mergeCell ref="F19:G19"/>
    <mergeCell ref="F36:G36"/>
    <mergeCell ref="F32:G32"/>
    <mergeCell ref="F35:G35"/>
    <mergeCell ref="F22:G22"/>
    <mergeCell ref="B10:E10"/>
    <mergeCell ref="F15:G15"/>
    <mergeCell ref="F16:G16"/>
    <mergeCell ref="A36:E36"/>
    <mergeCell ref="B32:E32"/>
    <mergeCell ref="B25:E25"/>
    <mergeCell ref="B26:E26"/>
    <mergeCell ref="B27:E27"/>
    <mergeCell ref="B28:E28"/>
    <mergeCell ref="B29:E29"/>
    <mergeCell ref="B30:E30"/>
    <mergeCell ref="A34:E34"/>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6"/>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29.421875" style="0" customWidth="1"/>
    <col min="6" max="6" width="7.00390625" style="0" customWidth="1"/>
    <col min="7" max="7" width="26.7109375" style="0" customWidth="1"/>
    <col min="8" max="16384" width="9.140625" style="0" hidden="1" customWidth="1"/>
  </cols>
  <sheetData>
    <row r="1" spans="1:7" ht="46.5" customHeight="1">
      <c r="A1" s="183" t="s">
        <v>140</v>
      </c>
      <c r="B1" s="183"/>
      <c r="C1" s="183"/>
      <c r="D1" s="183"/>
      <c r="E1" s="183"/>
      <c r="F1" s="183"/>
      <c r="G1" s="183"/>
    </row>
    <row r="2" spans="1:7" ht="20.1" customHeight="1">
      <c r="A2" s="184" t="s">
        <v>8</v>
      </c>
      <c r="B2" s="184"/>
      <c r="C2" s="85"/>
      <c r="D2" s="242" t="str">
        <f>'CSS '!D2:E2</f>
        <v>Sacramento</v>
      </c>
      <c r="E2" s="242"/>
      <c r="F2" s="84" t="s">
        <v>9</v>
      </c>
      <c r="G2" s="142">
        <f>'CSS '!G2</f>
        <v>42860</v>
      </c>
    </row>
    <row r="3" spans="1:7" ht="15" customHeight="1">
      <c r="A3" s="86"/>
      <c r="B3" s="86"/>
      <c r="C3" s="86"/>
      <c r="D3" s="186"/>
      <c r="E3" s="186"/>
      <c r="F3" s="93"/>
      <c r="G3" s="87"/>
    </row>
    <row r="4" spans="1:7" ht="15" customHeight="1">
      <c r="A4" s="87"/>
      <c r="B4" s="87"/>
      <c r="C4" s="87"/>
      <c r="D4" s="87"/>
      <c r="E4" s="87"/>
      <c r="F4" s="87"/>
      <c r="G4" s="87"/>
    </row>
    <row r="5" spans="1:7" s="3" customFormat="1" ht="15" customHeight="1">
      <c r="A5" s="162" t="s">
        <v>58</v>
      </c>
      <c r="B5" s="163"/>
      <c r="C5" s="163"/>
      <c r="D5" s="163"/>
      <c r="E5" s="164"/>
      <c r="F5" s="162" t="s">
        <v>0</v>
      </c>
      <c r="G5" s="164"/>
    </row>
    <row r="6" spans="1:7" s="1" customFormat="1" ht="42" customHeight="1">
      <c r="A6" s="168"/>
      <c r="B6" s="169"/>
      <c r="C6" s="169"/>
      <c r="D6" s="169"/>
      <c r="E6" s="170"/>
      <c r="F6" s="175" t="s">
        <v>59</v>
      </c>
      <c r="G6" s="176"/>
    </row>
    <row r="7" spans="1:7" ht="15" customHeight="1">
      <c r="A7" s="265" t="s">
        <v>39</v>
      </c>
      <c r="B7" s="266"/>
      <c r="C7" s="266"/>
      <c r="D7" s="266"/>
      <c r="E7" s="267"/>
      <c r="F7" s="271"/>
      <c r="G7" s="272"/>
    </row>
    <row r="8" spans="1:7" ht="15" customHeight="1">
      <c r="A8" s="95"/>
      <c r="B8" s="268" t="s">
        <v>10</v>
      </c>
      <c r="C8" s="269"/>
      <c r="D8" s="269"/>
      <c r="E8" s="270"/>
      <c r="F8" s="273">
        <v>87544.5</v>
      </c>
      <c r="G8" s="274"/>
    </row>
    <row r="9" spans="1:7" ht="15" customHeight="1">
      <c r="A9" s="95"/>
      <c r="B9" s="268" t="s">
        <v>11</v>
      </c>
      <c r="C9" s="269"/>
      <c r="D9" s="269"/>
      <c r="E9" s="270"/>
      <c r="F9" s="273">
        <v>507919.5</v>
      </c>
      <c r="G9" s="274"/>
    </row>
    <row r="10" spans="1:7" ht="15" customHeight="1">
      <c r="A10" s="95"/>
      <c r="B10" s="268" t="s">
        <v>12</v>
      </c>
      <c r="C10" s="269"/>
      <c r="D10" s="269"/>
      <c r="E10" s="270"/>
      <c r="F10" s="273">
        <v>44603.43</v>
      </c>
      <c r="G10" s="274"/>
    </row>
    <row r="11" spans="1:7" ht="15" customHeight="1">
      <c r="A11" s="95"/>
      <c r="B11" s="268" t="s">
        <v>13</v>
      </c>
      <c r="C11" s="269"/>
      <c r="D11" s="269"/>
      <c r="E11" s="270"/>
      <c r="F11" s="273">
        <v>336635.45</v>
      </c>
      <c r="G11" s="274"/>
    </row>
    <row r="12" spans="1:7" ht="15" customHeight="1">
      <c r="A12" s="95"/>
      <c r="B12" s="275" t="s">
        <v>14</v>
      </c>
      <c r="C12" s="275"/>
      <c r="D12" s="275"/>
      <c r="E12" s="276"/>
      <c r="F12" s="273">
        <v>30442.32</v>
      </c>
      <c r="G12" s="274"/>
    </row>
    <row r="13" spans="1:7" ht="15" customHeight="1">
      <c r="A13" s="284" t="s">
        <v>64</v>
      </c>
      <c r="B13" s="178"/>
      <c r="C13" s="178"/>
      <c r="D13" s="178"/>
      <c r="E13" s="178"/>
      <c r="F13" s="285">
        <f>SUM(F8:G12)</f>
        <v>1007145.2000000001</v>
      </c>
      <c r="G13" s="286"/>
    </row>
    <row r="14" spans="1:7" s="4" customFormat="1" ht="15" customHeight="1" thickBot="1">
      <c r="A14" s="201" t="s">
        <v>24</v>
      </c>
      <c r="B14" s="202"/>
      <c r="C14" s="202"/>
      <c r="D14" s="202"/>
      <c r="E14" s="202"/>
      <c r="F14" s="282">
        <v>0</v>
      </c>
      <c r="G14" s="283"/>
    </row>
    <row r="15" spans="1:7" ht="15" customHeight="1">
      <c r="A15" s="277" t="s">
        <v>25</v>
      </c>
      <c r="B15" s="278"/>
      <c r="C15" s="278"/>
      <c r="D15" s="278"/>
      <c r="E15" s="279"/>
      <c r="F15" s="280">
        <f>SUM(F13:G14)</f>
        <v>1007145.2000000001</v>
      </c>
      <c r="G15" s="281"/>
    </row>
    <row r="16" spans="1:7" ht="12.75">
      <c r="A16" s="87"/>
      <c r="B16" s="87"/>
      <c r="C16" s="87"/>
      <c r="D16" s="87"/>
      <c r="E16" s="87"/>
      <c r="F16" s="87"/>
      <c r="G16" s="87"/>
    </row>
  </sheetData>
  <sheetProtection sheet="1" objects="1" scenarios="1" selectLockedCells="1"/>
  <mergeCells count="25">
    <mergeCell ref="A5:E6"/>
    <mergeCell ref="A13:E13"/>
    <mergeCell ref="F13:G13"/>
    <mergeCell ref="F6:G6"/>
    <mergeCell ref="F7:G7"/>
    <mergeCell ref="F12:G12"/>
    <mergeCell ref="B12:E12"/>
    <mergeCell ref="A15:E15"/>
    <mergeCell ref="A1:G1"/>
    <mergeCell ref="A2:B2"/>
    <mergeCell ref="F11:G11"/>
    <mergeCell ref="F8:G8"/>
    <mergeCell ref="F9:G9"/>
    <mergeCell ref="F10:G10"/>
    <mergeCell ref="F15:G15"/>
    <mergeCell ref="D3:E3"/>
    <mergeCell ref="D2:E2"/>
    <mergeCell ref="F5:G5"/>
    <mergeCell ref="A14:E14"/>
    <mergeCell ref="F14:G14"/>
    <mergeCell ref="A7:E7"/>
    <mergeCell ref="B8:E8"/>
    <mergeCell ref="B9:E9"/>
    <mergeCell ref="B10:E10"/>
    <mergeCell ref="B11:E11"/>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1" sqref="A1:G1"/>
    </sheetView>
  </sheetViews>
  <sheetFormatPr defaultColWidth="0" defaultRowHeight="12.75" zeroHeight="1"/>
  <cols>
    <col min="1" max="4" width="3.57421875" style="87" customWidth="1"/>
    <col min="5" max="5" width="27.7109375" style="87" customWidth="1"/>
    <col min="6" max="6" width="8.421875" style="87" customWidth="1"/>
    <col min="7" max="7" width="23.00390625" style="87" customWidth="1"/>
    <col min="8" max="16384" width="9.140625" style="0" hidden="1" customWidth="1"/>
  </cols>
  <sheetData>
    <row r="1" spans="1:7" ht="46.5" customHeight="1">
      <c r="A1" s="183" t="s">
        <v>141</v>
      </c>
      <c r="B1" s="183"/>
      <c r="C1" s="183"/>
      <c r="D1" s="183"/>
      <c r="E1" s="183"/>
      <c r="F1" s="183"/>
      <c r="G1" s="183"/>
    </row>
    <row r="2" spans="1:7" ht="20.1" customHeight="1">
      <c r="A2" s="184" t="s">
        <v>8</v>
      </c>
      <c r="B2" s="184"/>
      <c r="C2" s="85"/>
      <c r="D2" s="242" t="str">
        <f>'CSS '!D2:E2</f>
        <v>Sacramento</v>
      </c>
      <c r="E2" s="242"/>
      <c r="F2" s="84" t="s">
        <v>9</v>
      </c>
      <c r="G2" s="90">
        <f>'CSS '!G2</f>
        <v>42860</v>
      </c>
    </row>
    <row r="3" spans="1:6" ht="15" customHeight="1">
      <c r="A3" s="86"/>
      <c r="B3" s="86"/>
      <c r="C3" s="86"/>
      <c r="D3" s="186"/>
      <c r="E3" s="186"/>
      <c r="F3" s="93"/>
    </row>
    <row r="4" ht="15" customHeight="1"/>
    <row r="5" spans="1:7" s="3" customFormat="1" ht="15" customHeight="1">
      <c r="A5" s="162" t="s">
        <v>72</v>
      </c>
      <c r="B5" s="163"/>
      <c r="C5" s="163"/>
      <c r="D5" s="163"/>
      <c r="E5" s="164"/>
      <c r="F5" s="162" t="s">
        <v>0</v>
      </c>
      <c r="G5" s="164"/>
    </row>
    <row r="6" spans="1:7" s="1" customFormat="1" ht="42" customHeight="1">
      <c r="A6" s="168"/>
      <c r="B6" s="169"/>
      <c r="C6" s="169"/>
      <c r="D6" s="169"/>
      <c r="E6" s="170"/>
      <c r="F6" s="175" t="s">
        <v>60</v>
      </c>
      <c r="G6" s="176"/>
    </row>
    <row r="7" spans="1:7" ht="15" customHeight="1">
      <c r="A7" s="177" t="s">
        <v>35</v>
      </c>
      <c r="B7" s="178"/>
      <c r="C7" s="178"/>
      <c r="D7" s="178"/>
      <c r="E7" s="179"/>
      <c r="F7" s="305"/>
      <c r="G7" s="306"/>
    </row>
    <row r="8" spans="1:7" ht="15" customHeight="1">
      <c r="A8" s="81">
        <v>1</v>
      </c>
      <c r="B8" s="191" t="s">
        <v>180</v>
      </c>
      <c r="C8" s="192"/>
      <c r="D8" s="192"/>
      <c r="E8" s="193"/>
      <c r="F8" s="296">
        <v>2061900.53</v>
      </c>
      <c r="G8" s="297"/>
    </row>
    <row r="9" spans="1:7" ht="15" customHeight="1">
      <c r="A9" s="81">
        <v>2</v>
      </c>
      <c r="B9" s="191"/>
      <c r="C9" s="192"/>
      <c r="D9" s="192"/>
      <c r="E9" s="193"/>
      <c r="F9" s="296"/>
      <c r="G9" s="297"/>
    </row>
    <row r="10" spans="1:7" ht="15" customHeight="1">
      <c r="A10" s="81">
        <v>3</v>
      </c>
      <c r="B10" s="191"/>
      <c r="C10" s="192"/>
      <c r="D10" s="192"/>
      <c r="E10" s="193"/>
      <c r="F10" s="296"/>
      <c r="G10" s="297"/>
    </row>
    <row r="11" spans="1:7" ht="15" customHeight="1">
      <c r="A11" s="81">
        <v>4</v>
      </c>
      <c r="B11" s="191"/>
      <c r="C11" s="192"/>
      <c r="D11" s="192"/>
      <c r="E11" s="193"/>
      <c r="F11" s="296"/>
      <c r="G11" s="297"/>
    </row>
    <row r="12" spans="1:7" ht="15" customHeight="1">
      <c r="A12" s="81">
        <v>5</v>
      </c>
      <c r="B12" s="191"/>
      <c r="C12" s="192"/>
      <c r="D12" s="192"/>
      <c r="E12" s="193"/>
      <c r="F12" s="296"/>
      <c r="G12" s="297"/>
    </row>
    <row r="13" spans="1:7" ht="15" customHeight="1">
      <c r="A13" s="81">
        <v>6</v>
      </c>
      <c r="B13" s="191"/>
      <c r="C13" s="192"/>
      <c r="D13" s="192"/>
      <c r="E13" s="193"/>
      <c r="F13" s="296"/>
      <c r="G13" s="297"/>
    </row>
    <row r="14" spans="1:7" ht="15" customHeight="1">
      <c r="A14" s="81">
        <v>7</v>
      </c>
      <c r="B14" s="191"/>
      <c r="C14" s="192"/>
      <c r="D14" s="192"/>
      <c r="E14" s="193"/>
      <c r="F14" s="296"/>
      <c r="G14" s="297"/>
    </row>
    <row r="15" spans="1:7" ht="15" customHeight="1">
      <c r="A15" s="81">
        <v>8</v>
      </c>
      <c r="B15" s="191"/>
      <c r="C15" s="192"/>
      <c r="D15" s="192"/>
      <c r="E15" s="193"/>
      <c r="F15" s="296"/>
      <c r="G15" s="297"/>
    </row>
    <row r="16" spans="1:7" ht="15" customHeight="1">
      <c r="A16" s="81">
        <v>9</v>
      </c>
      <c r="B16" s="191"/>
      <c r="C16" s="192"/>
      <c r="D16" s="192"/>
      <c r="E16" s="193"/>
      <c r="F16" s="296"/>
      <c r="G16" s="297"/>
    </row>
    <row r="17" spans="1:7" ht="15" customHeight="1">
      <c r="A17" s="81">
        <v>10</v>
      </c>
      <c r="B17" s="191"/>
      <c r="C17" s="192"/>
      <c r="D17" s="192"/>
      <c r="E17" s="193"/>
      <c r="F17" s="296"/>
      <c r="G17" s="297"/>
    </row>
    <row r="18" spans="1:7" ht="15" customHeight="1">
      <c r="A18" s="81">
        <v>11</v>
      </c>
      <c r="B18" s="191"/>
      <c r="C18" s="192"/>
      <c r="D18" s="192"/>
      <c r="E18" s="193"/>
      <c r="F18" s="296"/>
      <c r="G18" s="297"/>
    </row>
    <row r="19" spans="1:7" ht="15" customHeight="1">
      <c r="A19" s="81">
        <v>12</v>
      </c>
      <c r="B19" s="191"/>
      <c r="C19" s="192"/>
      <c r="D19" s="192"/>
      <c r="E19" s="193"/>
      <c r="F19" s="296"/>
      <c r="G19" s="297"/>
    </row>
    <row r="20" spans="1:7" ht="15" customHeight="1">
      <c r="A20" s="284" t="s">
        <v>65</v>
      </c>
      <c r="B20" s="178"/>
      <c r="C20" s="178"/>
      <c r="D20" s="178"/>
      <c r="E20" s="178"/>
      <c r="F20" s="300">
        <f>SUM(F8:G19)</f>
        <v>2061900.53</v>
      </c>
      <c r="G20" s="301"/>
    </row>
    <row r="21" spans="1:7" ht="15" customHeight="1">
      <c r="A21" s="263" t="s">
        <v>32</v>
      </c>
      <c r="B21" s="264"/>
      <c r="C21" s="264"/>
      <c r="D21" s="264"/>
      <c r="E21" s="264"/>
      <c r="F21" s="296"/>
      <c r="G21" s="297"/>
    </row>
    <row r="22" spans="1:7" ht="15" customHeight="1">
      <c r="A22" s="304" t="s">
        <v>33</v>
      </c>
      <c r="B22" s="185"/>
      <c r="C22" s="185"/>
      <c r="D22" s="185"/>
      <c r="E22" s="185"/>
      <c r="F22" s="302">
        <f>SUM(F20:G21)</f>
        <v>2061900.53</v>
      </c>
      <c r="G22" s="303"/>
    </row>
    <row r="23" spans="1:7" ht="15" customHeight="1">
      <c r="A23" s="265" t="s">
        <v>29</v>
      </c>
      <c r="B23" s="266"/>
      <c r="C23" s="266"/>
      <c r="D23" s="266"/>
      <c r="E23" s="267"/>
      <c r="F23" s="298"/>
      <c r="G23" s="299"/>
    </row>
    <row r="24" spans="1:7" ht="15" customHeight="1">
      <c r="A24" s="81">
        <v>1</v>
      </c>
      <c r="B24" s="188" t="s">
        <v>174</v>
      </c>
      <c r="C24" s="189"/>
      <c r="D24" s="189"/>
      <c r="E24" s="190"/>
      <c r="F24" s="287">
        <v>2012869.6</v>
      </c>
      <c r="G24" s="288"/>
    </row>
    <row r="25" spans="1:7" ht="15" customHeight="1">
      <c r="A25" s="81">
        <v>2</v>
      </c>
      <c r="B25" s="188"/>
      <c r="C25" s="189"/>
      <c r="D25" s="189"/>
      <c r="E25" s="190"/>
      <c r="F25" s="287"/>
      <c r="G25" s="288"/>
    </row>
    <row r="26" spans="1:7" ht="15" customHeight="1">
      <c r="A26" s="81">
        <v>3</v>
      </c>
      <c r="B26" s="188"/>
      <c r="C26" s="189"/>
      <c r="D26" s="189"/>
      <c r="E26" s="190"/>
      <c r="F26" s="287"/>
      <c r="G26" s="288"/>
    </row>
    <row r="27" spans="1:7" ht="15" customHeight="1">
      <c r="A27" s="81">
        <v>4</v>
      </c>
      <c r="B27" s="188"/>
      <c r="C27" s="189"/>
      <c r="D27" s="189"/>
      <c r="E27" s="190"/>
      <c r="F27" s="287"/>
      <c r="G27" s="288"/>
    </row>
    <row r="28" spans="1:7" ht="15" customHeight="1">
      <c r="A28" s="81">
        <v>5</v>
      </c>
      <c r="B28" s="188"/>
      <c r="C28" s="189"/>
      <c r="D28" s="189"/>
      <c r="E28" s="190"/>
      <c r="F28" s="287"/>
      <c r="G28" s="288"/>
    </row>
    <row r="29" spans="1:7" ht="15" customHeight="1">
      <c r="A29" s="81">
        <v>6</v>
      </c>
      <c r="B29" s="188"/>
      <c r="C29" s="189"/>
      <c r="D29" s="189"/>
      <c r="E29" s="190"/>
      <c r="F29" s="287"/>
      <c r="G29" s="288"/>
    </row>
    <row r="30" spans="1:7" ht="15" customHeight="1">
      <c r="A30" s="81">
        <v>7</v>
      </c>
      <c r="B30" s="191"/>
      <c r="C30" s="192"/>
      <c r="D30" s="192"/>
      <c r="E30" s="193"/>
      <c r="F30" s="287"/>
      <c r="G30" s="288"/>
    </row>
    <row r="31" spans="1:7" ht="15" customHeight="1">
      <c r="A31" s="81">
        <v>8</v>
      </c>
      <c r="B31" s="191"/>
      <c r="C31" s="192"/>
      <c r="D31" s="192"/>
      <c r="E31" s="193"/>
      <c r="F31" s="287"/>
      <c r="G31" s="288"/>
    </row>
    <row r="32" spans="1:7" ht="15" customHeight="1">
      <c r="A32" s="81">
        <v>9</v>
      </c>
      <c r="B32" s="191"/>
      <c r="C32" s="192"/>
      <c r="D32" s="192"/>
      <c r="E32" s="193"/>
      <c r="F32" s="287"/>
      <c r="G32" s="288"/>
    </row>
    <row r="33" spans="1:7" ht="15" customHeight="1">
      <c r="A33" s="81">
        <v>10</v>
      </c>
      <c r="B33" s="191"/>
      <c r="C33" s="192"/>
      <c r="D33" s="192"/>
      <c r="E33" s="193"/>
      <c r="F33" s="287"/>
      <c r="G33" s="288"/>
    </row>
    <row r="34" spans="1:7" ht="15" customHeight="1">
      <c r="A34" s="81">
        <v>11</v>
      </c>
      <c r="B34" s="191"/>
      <c r="C34" s="192"/>
      <c r="D34" s="192"/>
      <c r="E34" s="193"/>
      <c r="F34" s="287"/>
      <c r="G34" s="288"/>
    </row>
    <row r="35" spans="1:7" s="4" customFormat="1" ht="15" customHeight="1">
      <c r="A35" s="81">
        <v>12</v>
      </c>
      <c r="B35" s="191"/>
      <c r="C35" s="206"/>
      <c r="D35" s="206"/>
      <c r="E35" s="207"/>
      <c r="F35" s="287"/>
      <c r="G35" s="288"/>
    </row>
    <row r="36" spans="1:7" s="4" customFormat="1" ht="15" customHeight="1">
      <c r="A36" s="81">
        <v>13</v>
      </c>
      <c r="B36" s="191"/>
      <c r="C36" s="191"/>
      <c r="D36" s="191"/>
      <c r="E36" s="212"/>
      <c r="F36" s="287"/>
      <c r="G36" s="288"/>
    </row>
    <row r="37" spans="1:7" s="4" customFormat="1" ht="15" customHeight="1">
      <c r="A37" s="177" t="s">
        <v>66</v>
      </c>
      <c r="B37" s="216"/>
      <c r="C37" s="216"/>
      <c r="D37" s="216"/>
      <c r="E37" s="217"/>
      <c r="F37" s="289">
        <f>SUM(F24:G36)</f>
        <v>2012869.6</v>
      </c>
      <c r="G37" s="290"/>
    </row>
    <row r="38" spans="1:7" ht="15" customHeight="1">
      <c r="A38" s="201" t="s">
        <v>36</v>
      </c>
      <c r="B38" s="202"/>
      <c r="C38" s="202"/>
      <c r="D38" s="202"/>
      <c r="E38" s="203"/>
      <c r="F38" s="296"/>
      <c r="G38" s="297"/>
    </row>
    <row r="39" spans="1:7" ht="15" customHeight="1" thickBot="1">
      <c r="A39" s="201" t="s">
        <v>37</v>
      </c>
      <c r="B39" s="202"/>
      <c r="C39" s="202"/>
      <c r="D39" s="202"/>
      <c r="E39" s="203"/>
      <c r="F39" s="296">
        <f>F37+F38</f>
        <v>2012869.6</v>
      </c>
      <c r="G39" s="297"/>
    </row>
    <row r="40" spans="1:7" ht="13.5" thickBot="1">
      <c r="A40" s="291" t="s">
        <v>28</v>
      </c>
      <c r="B40" s="292"/>
      <c r="C40" s="292"/>
      <c r="D40" s="292"/>
      <c r="E40" s="293"/>
      <c r="F40" s="294">
        <f>F22+F39</f>
        <v>4074770.13</v>
      </c>
      <c r="G40" s="295"/>
    </row>
    <row r="41" ht="12.75"/>
  </sheetData>
  <sheetProtection sheet="1" objects="1" scenarios="1" selectLockedCells="1"/>
  <mergeCells count="75">
    <mergeCell ref="A1:G1"/>
    <mergeCell ref="F8:G8"/>
    <mergeCell ref="F9:G9"/>
    <mergeCell ref="F10:G10"/>
    <mergeCell ref="F11:G11"/>
    <mergeCell ref="A7:E7"/>
    <mergeCell ref="D2:E2"/>
    <mergeCell ref="D3:E3"/>
    <mergeCell ref="A5:E6"/>
    <mergeCell ref="F5:G5"/>
    <mergeCell ref="B18:E18"/>
    <mergeCell ref="A2:B2"/>
    <mergeCell ref="F6:G6"/>
    <mergeCell ref="B9:E9"/>
    <mergeCell ref="B10:E10"/>
    <mergeCell ref="B11:E11"/>
    <mergeCell ref="B8:E8"/>
    <mergeCell ref="F7:G7"/>
    <mergeCell ref="F17:G17"/>
    <mergeCell ref="A23:E23"/>
    <mergeCell ref="B12:E12"/>
    <mergeCell ref="B15:E15"/>
    <mergeCell ref="B13:E13"/>
    <mergeCell ref="B14:E14"/>
    <mergeCell ref="B16:E16"/>
    <mergeCell ref="F23:G23"/>
    <mergeCell ref="F20:G20"/>
    <mergeCell ref="F21:G21"/>
    <mergeCell ref="F22:G22"/>
    <mergeCell ref="B17:E17"/>
    <mergeCell ref="A22:E22"/>
    <mergeCell ref="A21:E21"/>
    <mergeCell ref="A20:E20"/>
    <mergeCell ref="B19:E19"/>
    <mergeCell ref="F12:G12"/>
    <mergeCell ref="F34:G34"/>
    <mergeCell ref="B30:E30"/>
    <mergeCell ref="B28:E28"/>
    <mergeCell ref="B27:E27"/>
    <mergeCell ref="F30:G30"/>
    <mergeCell ref="F29:G29"/>
    <mergeCell ref="B34:E34"/>
    <mergeCell ref="F31:G31"/>
    <mergeCell ref="F32:G32"/>
    <mergeCell ref="F13:G13"/>
    <mergeCell ref="F14:G14"/>
    <mergeCell ref="F19:G19"/>
    <mergeCell ref="F15:G15"/>
    <mergeCell ref="F18:G18"/>
    <mergeCell ref="F16:G16"/>
    <mergeCell ref="B24:E24"/>
    <mergeCell ref="F24:G24"/>
    <mergeCell ref="B32:E32"/>
    <mergeCell ref="B33:E33"/>
    <mergeCell ref="F27:G27"/>
    <mergeCell ref="B29:E29"/>
    <mergeCell ref="F33:G33"/>
    <mergeCell ref="F26:G26"/>
    <mergeCell ref="B25:E25"/>
    <mergeCell ref="B26:E26"/>
    <mergeCell ref="F25:G25"/>
    <mergeCell ref="A40:E40"/>
    <mergeCell ref="F40:G40"/>
    <mergeCell ref="F39:G39"/>
    <mergeCell ref="A39:E39"/>
    <mergeCell ref="A38:E38"/>
    <mergeCell ref="F38:G38"/>
    <mergeCell ref="A37:E37"/>
    <mergeCell ref="F28:G28"/>
    <mergeCell ref="B31:E31"/>
    <mergeCell ref="B36:E36"/>
    <mergeCell ref="F36:G36"/>
    <mergeCell ref="F37:G37"/>
    <mergeCell ref="F35:G35"/>
    <mergeCell ref="B35:E35"/>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183" t="s">
        <v>151</v>
      </c>
      <c r="B1" s="183"/>
      <c r="C1" s="183"/>
      <c r="D1" s="183"/>
      <c r="E1" s="183"/>
      <c r="F1" s="183"/>
      <c r="G1" s="183"/>
    </row>
    <row r="2" spans="1:7" ht="15" customHeight="1">
      <c r="A2" s="184" t="s">
        <v>8</v>
      </c>
      <c r="B2" s="184"/>
      <c r="C2" s="85"/>
      <c r="D2" s="242" t="str">
        <f>'CSS '!D2:E2</f>
        <v>Sacramento</v>
      </c>
      <c r="E2" s="242"/>
      <c r="F2" s="84" t="s">
        <v>9</v>
      </c>
      <c r="G2" s="90">
        <f>'CSS '!G2</f>
        <v>42860</v>
      </c>
    </row>
    <row r="3" spans="1:7" ht="15" customHeight="1">
      <c r="A3" s="86"/>
      <c r="B3" s="86"/>
      <c r="C3" s="86"/>
      <c r="D3" s="186"/>
      <c r="E3" s="186"/>
      <c r="F3" s="93"/>
      <c r="G3" s="87"/>
    </row>
    <row r="4" spans="1:7" ht="15" customHeight="1">
      <c r="A4" s="87"/>
      <c r="B4" s="87"/>
      <c r="C4" s="87"/>
      <c r="D4" s="87"/>
      <c r="E4" s="87"/>
      <c r="F4" s="87"/>
      <c r="G4" s="87"/>
    </row>
    <row r="5" spans="1:7" s="3" customFormat="1" ht="12.75" customHeight="1">
      <c r="A5" s="321"/>
      <c r="B5" s="186"/>
      <c r="C5" s="186"/>
      <c r="D5" s="186"/>
      <c r="E5" s="322"/>
      <c r="F5" s="162" t="s">
        <v>0</v>
      </c>
      <c r="G5" s="164"/>
    </row>
    <row r="6" spans="1:7" s="1" customFormat="1" ht="12.75">
      <c r="A6" s="323"/>
      <c r="B6" s="184"/>
      <c r="C6" s="184"/>
      <c r="D6" s="184"/>
      <c r="E6" s="324"/>
      <c r="F6" s="175" t="s">
        <v>69</v>
      </c>
      <c r="G6" s="176"/>
    </row>
    <row r="7" spans="1:7" ht="26.1" customHeight="1">
      <c r="A7" s="308" t="s">
        <v>101</v>
      </c>
      <c r="B7" s="309"/>
      <c r="C7" s="309"/>
      <c r="D7" s="309"/>
      <c r="E7" s="310"/>
      <c r="F7" s="314"/>
      <c r="G7" s="315"/>
    </row>
    <row r="8" spans="1:7" ht="12.75">
      <c r="A8" s="311"/>
      <c r="B8" s="312"/>
      <c r="C8" s="312"/>
      <c r="D8" s="312"/>
      <c r="E8" s="312"/>
      <c r="F8" s="312"/>
      <c r="G8" s="313"/>
    </row>
    <row r="9" spans="1:7" ht="12.75">
      <c r="A9" s="308" t="s">
        <v>31</v>
      </c>
      <c r="B9" s="316"/>
      <c r="C9" s="316"/>
      <c r="D9" s="316"/>
      <c r="E9" s="317"/>
      <c r="F9" s="314"/>
      <c r="G9" s="315"/>
    </row>
    <row r="10" spans="1:7" ht="12.75">
      <c r="A10" s="318"/>
      <c r="B10" s="319"/>
      <c r="C10" s="319"/>
      <c r="D10" s="319"/>
      <c r="E10" s="319"/>
      <c r="F10" s="319"/>
      <c r="G10" s="320"/>
    </row>
    <row r="11" spans="1:7" ht="12.75">
      <c r="A11" s="308" t="s">
        <v>70</v>
      </c>
      <c r="B11" s="316"/>
      <c r="C11" s="316"/>
      <c r="D11" s="316"/>
      <c r="E11" s="317"/>
      <c r="F11" s="314"/>
      <c r="G11" s="315"/>
    </row>
    <row r="12" spans="1:8" ht="12.75">
      <c r="A12" s="307"/>
      <c r="B12" s="307"/>
      <c r="C12" s="307"/>
      <c r="D12" s="307"/>
      <c r="E12" s="307"/>
      <c r="F12" s="307"/>
      <c r="G12" s="307"/>
      <c r="H12" s="63"/>
    </row>
    <row r="13" spans="1:8" ht="12.75" hidden="1">
      <c r="A13" s="326"/>
      <c r="B13" s="326"/>
      <c r="C13" s="326"/>
      <c r="D13" s="326"/>
      <c r="E13" s="326"/>
      <c r="F13" s="327"/>
      <c r="G13" s="327"/>
      <c r="H13" s="63"/>
    </row>
    <row r="14" spans="1:8" ht="12.75" hidden="1">
      <c r="A14" s="325"/>
      <c r="B14" s="325"/>
      <c r="C14" s="325"/>
      <c r="D14" s="325"/>
      <c r="E14" s="325"/>
      <c r="F14" s="325"/>
      <c r="G14" s="325"/>
      <c r="H14" s="63"/>
    </row>
    <row r="15" spans="1:8" ht="12.75" hidden="1">
      <c r="A15" s="326"/>
      <c r="B15" s="326"/>
      <c r="C15" s="326"/>
      <c r="D15" s="326"/>
      <c r="E15" s="326"/>
      <c r="F15" s="327"/>
      <c r="G15" s="327"/>
      <c r="H15" s="63"/>
    </row>
    <row r="16" spans="1:8" ht="12.75" hidden="1">
      <c r="A16" s="325"/>
      <c r="B16" s="325"/>
      <c r="C16" s="325"/>
      <c r="D16" s="325"/>
      <c r="E16" s="325"/>
      <c r="F16" s="325"/>
      <c r="G16" s="325"/>
      <c r="H16" s="63"/>
    </row>
    <row r="22" ht="12.75" hidden="1">
      <c r="C22" s="58"/>
    </row>
    <row r="23" ht="12.75" hidden="1">
      <c r="C23" s="58"/>
    </row>
    <row r="24" ht="12.75" hidden="1">
      <c r="C24" s="58"/>
    </row>
    <row r="25" ht="12.75" hidden="1">
      <c r="C25" s="58"/>
    </row>
    <row r="26" ht="12.75" hidden="1">
      <c r="C26" s="58"/>
    </row>
    <row r="27" ht="12.75" hidden="1">
      <c r="C27" s="58"/>
    </row>
    <row r="28" ht="12.75" hidden="1">
      <c r="C28" s="58"/>
    </row>
    <row r="29" ht="12.75" hidden="1">
      <c r="C29" s="58"/>
    </row>
    <row r="30" ht="12.75" hidden="1">
      <c r="C30" s="58"/>
    </row>
    <row r="31" ht="12.75" hidden="1">
      <c r="C31" s="58"/>
    </row>
    <row r="32" ht="12.75" hidden="1">
      <c r="C32" s="58"/>
    </row>
    <row r="33" ht="12.75" hidden="1">
      <c r="C33" s="58"/>
    </row>
    <row r="34" ht="12.75" hidden="1">
      <c r="C34" s="58"/>
    </row>
    <row r="35" ht="12.75" hidden="1">
      <c r="C35" s="58"/>
    </row>
    <row r="36" ht="12.75" hidden="1">
      <c r="C36" s="58"/>
    </row>
    <row r="37" ht="12.75" hidden="1">
      <c r="C37" s="58"/>
    </row>
    <row r="38" ht="12.75" hidden="1">
      <c r="C38" s="58"/>
    </row>
    <row r="39" ht="12.75" hidden="1">
      <c r="C39" s="58"/>
    </row>
  </sheetData>
  <sheetProtection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183" t="s">
        <v>150</v>
      </c>
      <c r="B1" s="183"/>
      <c r="C1" s="183"/>
      <c r="D1" s="183"/>
      <c r="E1" s="183"/>
      <c r="F1" s="183"/>
      <c r="G1" s="183"/>
    </row>
    <row r="2" spans="1:7" ht="15" customHeight="1">
      <c r="A2" s="184" t="s">
        <v>8</v>
      </c>
      <c r="B2" s="184"/>
      <c r="C2" s="85"/>
      <c r="D2" s="242" t="str">
        <f>'CSS '!D2:E2</f>
        <v>Sacramento</v>
      </c>
      <c r="E2" s="242"/>
      <c r="F2" s="84" t="s">
        <v>9</v>
      </c>
      <c r="G2" s="90">
        <f>'CSS '!G2</f>
        <v>42860</v>
      </c>
    </row>
    <row r="3" spans="1:7" ht="15" customHeight="1">
      <c r="A3" s="86"/>
      <c r="B3" s="86"/>
      <c r="C3" s="86"/>
      <c r="D3" s="186"/>
      <c r="E3" s="186"/>
      <c r="F3" s="93"/>
      <c r="G3" s="87"/>
    </row>
    <row r="4" spans="1:7" ht="15" customHeight="1">
      <c r="A4" s="87"/>
      <c r="B4" s="87"/>
      <c r="C4" s="87"/>
      <c r="D4" s="87"/>
      <c r="E4" s="87"/>
      <c r="F4" s="87"/>
      <c r="G4" s="87"/>
    </row>
    <row r="5" spans="1:7" s="3" customFormat="1" ht="12.75" customHeight="1">
      <c r="A5" s="321"/>
      <c r="B5" s="186"/>
      <c r="C5" s="186"/>
      <c r="D5" s="186"/>
      <c r="E5" s="322"/>
      <c r="F5" s="162" t="s">
        <v>0</v>
      </c>
      <c r="G5" s="164"/>
    </row>
    <row r="6" spans="1:7" s="1" customFormat="1" ht="12.75">
      <c r="A6" s="323"/>
      <c r="B6" s="184"/>
      <c r="C6" s="184"/>
      <c r="D6" s="184"/>
      <c r="E6" s="324"/>
      <c r="F6" s="175" t="s">
        <v>69</v>
      </c>
      <c r="G6" s="176"/>
    </row>
    <row r="7" spans="1:7" ht="26.1" customHeight="1">
      <c r="A7" s="328" t="s">
        <v>144</v>
      </c>
      <c r="B7" s="329"/>
      <c r="C7" s="329"/>
      <c r="D7" s="329"/>
      <c r="E7" s="330"/>
      <c r="F7" s="314"/>
      <c r="G7" s="315"/>
    </row>
    <row r="8" spans="1:7" ht="12.75">
      <c r="A8" s="311"/>
      <c r="B8" s="312"/>
      <c r="C8" s="312"/>
      <c r="D8" s="312"/>
      <c r="E8" s="312"/>
      <c r="F8" s="312"/>
      <c r="G8" s="313"/>
    </row>
    <row r="9" spans="1:7" ht="12.75">
      <c r="A9" s="87"/>
      <c r="B9" s="87"/>
      <c r="C9" s="87"/>
      <c r="D9" s="87"/>
      <c r="E9" s="87"/>
      <c r="F9" s="87"/>
      <c r="G9" s="87"/>
    </row>
    <row r="15" ht="12.75" hidden="1">
      <c r="C15" s="58"/>
    </row>
    <row r="16" ht="12.75" hidden="1">
      <c r="C16" s="58"/>
    </row>
    <row r="17" ht="12.75" hidden="1">
      <c r="C17" s="58"/>
    </row>
    <row r="18" ht="12.75" hidden="1">
      <c r="C18" s="58"/>
    </row>
    <row r="19" ht="12.75" hidden="1">
      <c r="C19" s="58"/>
    </row>
    <row r="20" ht="12.75" hidden="1">
      <c r="C20" s="58"/>
    </row>
    <row r="21" ht="12.75" hidden="1">
      <c r="C21" s="58"/>
    </row>
    <row r="22" ht="12.75" hidden="1">
      <c r="C22" s="58"/>
    </row>
    <row r="23" ht="12.75" hidden="1">
      <c r="C23" s="58"/>
    </row>
    <row r="24" ht="12.75" hidden="1">
      <c r="C24" s="58"/>
    </row>
    <row r="25" ht="12.75" hidden="1">
      <c r="C25" s="58"/>
    </row>
    <row r="26" ht="12.75" hidden="1">
      <c r="C26" s="58"/>
    </row>
    <row r="27" ht="12.75" hidden="1">
      <c r="C27" s="58"/>
    </row>
    <row r="28" ht="12.75" hidden="1">
      <c r="C28" s="58"/>
    </row>
    <row r="29" ht="12.75" hidden="1">
      <c r="C29" s="58"/>
    </row>
    <row r="30" ht="12.75" hidden="1">
      <c r="C30" s="58"/>
    </row>
    <row r="31" ht="12.75" hidden="1">
      <c r="C31" s="58"/>
    </row>
    <row r="32" ht="12.75" hidden="1">
      <c r="C32" s="58"/>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
  <sheetViews>
    <sheetView zoomScale="70" zoomScaleNormal="70" zoomScaleSheetLayoutView="70" zoomScalePageLayoutView="70" workbookViewId="0" topLeftCell="A39">
      <selection activeCell="A49" sqref="A49:Q49"/>
    </sheetView>
  </sheetViews>
  <sheetFormatPr defaultColWidth="0" defaultRowHeight="12.75" zeroHeight="1"/>
  <cols>
    <col min="1" max="1" width="3.421875" style="6" customWidth="1"/>
    <col min="2" max="5" width="3.57421875" style="6" customWidth="1"/>
    <col min="6" max="6" width="43.421875" style="6" customWidth="1"/>
    <col min="7" max="10" width="14.57421875" style="6" customWidth="1"/>
    <col min="11" max="11" width="15.28125" style="6" customWidth="1"/>
    <col min="12" max="14" width="14.57421875" style="6" customWidth="1"/>
    <col min="15" max="15" width="19.57421875" style="6" customWidth="1"/>
    <col min="16" max="17" width="14.57421875" style="6" customWidth="1"/>
    <col min="18" max="18" width="13.00390625" style="5" hidden="1" customWidth="1"/>
    <col min="19" max="120" width="0" style="5" hidden="1" customWidth="1"/>
    <col min="121" max="16384" width="8.7109375" style="6" hidden="1" customWidth="1"/>
  </cols>
  <sheetData>
    <row r="1" spans="1:17" ht="15.75">
      <c r="A1" s="359" t="s">
        <v>83</v>
      </c>
      <c r="B1" s="359"/>
      <c r="C1" s="359"/>
      <c r="D1" s="359"/>
      <c r="E1" s="359"/>
      <c r="F1" s="359"/>
      <c r="G1" s="359"/>
      <c r="H1" s="359"/>
      <c r="I1" s="359"/>
      <c r="J1" s="359"/>
      <c r="K1" s="359"/>
      <c r="L1" s="359"/>
      <c r="M1" s="359"/>
      <c r="N1" s="359"/>
      <c r="O1" s="359"/>
      <c r="P1" s="359"/>
      <c r="Q1" s="359"/>
    </row>
    <row r="2" spans="1:17" ht="15.75">
      <c r="A2" s="359" t="s">
        <v>142</v>
      </c>
      <c r="B2" s="359"/>
      <c r="C2" s="359"/>
      <c r="D2" s="359"/>
      <c r="E2" s="359"/>
      <c r="F2" s="359"/>
      <c r="G2" s="359"/>
      <c r="H2" s="359"/>
      <c r="I2" s="359"/>
      <c r="J2" s="359"/>
      <c r="K2" s="359"/>
      <c r="L2" s="359"/>
      <c r="M2" s="359"/>
      <c r="N2" s="359"/>
      <c r="O2" s="359"/>
      <c r="P2" s="359"/>
      <c r="Q2" s="359"/>
    </row>
    <row r="3" spans="1:17" ht="15.75">
      <c r="A3" s="342" t="s">
        <v>127</v>
      </c>
      <c r="B3" s="221"/>
      <c r="C3" s="222"/>
      <c r="D3" s="96"/>
      <c r="E3" s="96"/>
      <c r="F3" s="96"/>
      <c r="G3" s="96"/>
      <c r="H3" s="96"/>
      <c r="I3" s="96"/>
      <c r="J3" s="96"/>
      <c r="K3" s="96"/>
      <c r="L3" s="96"/>
      <c r="M3" s="96"/>
      <c r="N3" s="96"/>
      <c r="O3" s="96"/>
      <c r="P3" s="96"/>
      <c r="Q3" s="96"/>
    </row>
    <row r="4" spans="1:120" s="22" customFormat="1" ht="15.75">
      <c r="A4" s="97"/>
      <c r="B4" s="98"/>
      <c r="C4" s="98"/>
      <c r="D4" s="98"/>
      <c r="E4" s="98"/>
      <c r="F4" s="98"/>
      <c r="G4" s="99"/>
      <c r="H4" s="99"/>
      <c r="I4" s="99"/>
      <c r="J4" s="99"/>
      <c r="K4" s="99"/>
      <c r="L4" s="99"/>
      <c r="M4" s="99"/>
      <c r="N4" s="99"/>
      <c r="O4" s="99"/>
      <c r="P4" s="99"/>
      <c r="Q4" s="99"/>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row>
    <row r="5" spans="1:17" ht="15">
      <c r="A5" s="97" t="s">
        <v>126</v>
      </c>
      <c r="B5" s="100"/>
      <c r="C5" s="100"/>
      <c r="D5" s="372" t="str">
        <f>'CSS '!D2:E2</f>
        <v>Sacramento</v>
      </c>
      <c r="E5" s="372"/>
      <c r="F5" s="372"/>
      <c r="G5" s="101"/>
      <c r="H5" s="101"/>
      <c r="I5" s="101"/>
      <c r="J5" s="101"/>
      <c r="K5" s="102"/>
      <c r="L5" s="101"/>
      <c r="M5" s="101"/>
      <c r="N5" s="101"/>
      <c r="O5" s="101"/>
      <c r="P5" s="103" t="s">
        <v>82</v>
      </c>
      <c r="Q5" s="130">
        <v>42860</v>
      </c>
    </row>
    <row r="6" spans="1:17" ht="15" customHeight="1">
      <c r="A6" s="339"/>
      <c r="B6" s="339"/>
      <c r="C6" s="339"/>
      <c r="D6" s="339"/>
      <c r="E6" s="339"/>
      <c r="F6" s="339"/>
      <c r="G6" s="104"/>
      <c r="H6" s="104"/>
      <c r="I6" s="104"/>
      <c r="J6" s="104"/>
      <c r="K6" s="104"/>
      <c r="L6" s="104"/>
      <c r="M6" s="104"/>
      <c r="N6" s="78"/>
      <c r="O6" s="78"/>
      <c r="P6" s="105"/>
      <c r="Q6" s="105"/>
    </row>
    <row r="7" spans="1:17" ht="31.5" customHeight="1">
      <c r="A7" s="335" t="s">
        <v>104</v>
      </c>
      <c r="B7" s="336"/>
      <c r="C7" s="336"/>
      <c r="D7" s="336"/>
      <c r="E7" s="336"/>
      <c r="F7" s="337"/>
      <c r="G7" s="131"/>
      <c r="H7" s="101"/>
      <c r="I7" s="101"/>
      <c r="J7" s="101"/>
      <c r="K7" s="101"/>
      <c r="L7" s="101"/>
      <c r="M7" s="101"/>
      <c r="N7" s="101"/>
      <c r="O7" s="101"/>
      <c r="P7" s="101"/>
      <c r="Q7" s="101"/>
    </row>
    <row r="8" spans="1:17" ht="15" customHeight="1">
      <c r="A8" s="338"/>
      <c r="B8" s="338"/>
      <c r="C8" s="338"/>
      <c r="D8" s="338"/>
      <c r="E8" s="338"/>
      <c r="F8" s="338"/>
      <c r="G8" s="101"/>
      <c r="H8" s="101"/>
      <c r="I8" s="101"/>
      <c r="J8" s="101"/>
      <c r="K8" s="101"/>
      <c r="L8" s="101"/>
      <c r="M8" s="101"/>
      <c r="N8" s="101"/>
      <c r="O8" s="101"/>
      <c r="P8" s="101"/>
      <c r="Q8" s="101"/>
    </row>
    <row r="9" spans="1:120" s="8" customFormat="1" ht="15" customHeight="1">
      <c r="A9" s="360" t="s">
        <v>143</v>
      </c>
      <c r="B9" s="361"/>
      <c r="C9" s="361"/>
      <c r="D9" s="361"/>
      <c r="E9" s="361"/>
      <c r="F9" s="362"/>
      <c r="G9" s="106" t="s">
        <v>0</v>
      </c>
      <c r="H9" s="106" t="s">
        <v>1</v>
      </c>
      <c r="I9" s="106" t="s">
        <v>7</v>
      </c>
      <c r="J9" s="106" t="s">
        <v>2</v>
      </c>
      <c r="K9" s="106" t="s">
        <v>3</v>
      </c>
      <c r="L9" s="106" t="s">
        <v>4</v>
      </c>
      <c r="M9" s="106" t="s">
        <v>5</v>
      </c>
      <c r="N9" s="106" t="s">
        <v>6</v>
      </c>
      <c r="O9" s="106" t="s">
        <v>41</v>
      </c>
      <c r="P9" s="106" t="s">
        <v>118</v>
      </c>
      <c r="Q9" s="106"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363"/>
      <c r="B10" s="364"/>
      <c r="C10" s="364"/>
      <c r="D10" s="364"/>
      <c r="E10" s="364"/>
      <c r="F10" s="365"/>
      <c r="G10" s="356" t="s">
        <v>15</v>
      </c>
      <c r="H10" s="356" t="s">
        <v>17</v>
      </c>
      <c r="I10" s="356" t="s">
        <v>38</v>
      </c>
      <c r="J10" s="356" t="s">
        <v>16</v>
      </c>
      <c r="K10" s="356" t="s">
        <v>18</v>
      </c>
      <c r="L10" s="356" t="s">
        <v>30</v>
      </c>
      <c r="M10" s="356" t="s">
        <v>31</v>
      </c>
      <c r="N10" s="356" t="s">
        <v>71</v>
      </c>
      <c r="O10" s="383" t="s">
        <v>144</v>
      </c>
      <c r="P10" s="356" t="s">
        <v>52</v>
      </c>
      <c r="Q10" s="356"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366"/>
      <c r="B11" s="367"/>
      <c r="C11" s="367"/>
      <c r="D11" s="367"/>
      <c r="E11" s="367"/>
      <c r="F11" s="368"/>
      <c r="G11" s="357"/>
      <c r="H11" s="357"/>
      <c r="I11" s="357"/>
      <c r="J11" s="357"/>
      <c r="K11" s="357"/>
      <c r="L11" s="357"/>
      <c r="M11" s="357"/>
      <c r="N11" s="357"/>
      <c r="O11" s="384"/>
      <c r="P11" s="357"/>
      <c r="Q11" s="357"/>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5.15" customHeight="1">
      <c r="A12" s="107">
        <v>1</v>
      </c>
      <c r="B12" s="369" t="s">
        <v>103</v>
      </c>
      <c r="C12" s="370"/>
      <c r="D12" s="370"/>
      <c r="E12" s="370"/>
      <c r="F12" s="371"/>
      <c r="G12" s="12"/>
      <c r="H12" s="12"/>
      <c r="I12" s="12"/>
      <c r="J12" s="12"/>
      <c r="K12" s="12"/>
      <c r="L12" s="12"/>
      <c r="M12" s="12"/>
      <c r="N12" s="12"/>
      <c r="O12" s="12"/>
      <c r="P12" s="12"/>
      <c r="Q12" s="12"/>
    </row>
    <row r="13" spans="1:17" ht="25.15" customHeight="1">
      <c r="A13" s="14"/>
      <c r="B13" s="15"/>
      <c r="C13" s="110" t="s">
        <v>42</v>
      </c>
      <c r="D13" s="346" t="s">
        <v>67</v>
      </c>
      <c r="E13" s="346"/>
      <c r="F13" s="347"/>
      <c r="G13" s="16"/>
      <c r="H13" s="16"/>
      <c r="I13" s="16"/>
      <c r="J13" s="16"/>
      <c r="K13" s="16"/>
      <c r="L13" s="16"/>
      <c r="M13" s="16"/>
      <c r="N13" s="16"/>
      <c r="O13" s="16"/>
      <c r="P13" s="17">
        <v>19391847</v>
      </c>
      <c r="Q13" s="17">
        <f>P13</f>
        <v>19391847</v>
      </c>
    </row>
    <row r="14" spans="1:17" ht="25.15" customHeight="1">
      <c r="A14" s="14"/>
      <c r="B14" s="15"/>
      <c r="C14" s="110" t="s">
        <v>43</v>
      </c>
      <c r="D14" s="346" t="s">
        <v>85</v>
      </c>
      <c r="E14" s="346"/>
      <c r="F14" s="347"/>
      <c r="G14" s="16"/>
      <c r="H14" s="16"/>
      <c r="I14" s="16"/>
      <c r="J14" s="17">
        <v>613630</v>
      </c>
      <c r="K14" s="16"/>
      <c r="L14" s="16"/>
      <c r="M14" s="16"/>
      <c r="N14" s="16"/>
      <c r="O14" s="16"/>
      <c r="P14" s="16"/>
      <c r="Q14" s="17">
        <f aca="true" t="shared" si="0" ref="Q14:Q23">SUM(G14:P14)</f>
        <v>613630</v>
      </c>
    </row>
    <row r="15" spans="1:17" ht="25.15" customHeight="1">
      <c r="A15" s="14"/>
      <c r="B15" s="15"/>
      <c r="C15" s="111" t="s">
        <v>44</v>
      </c>
      <c r="D15" s="346" t="s">
        <v>73</v>
      </c>
      <c r="E15" s="346"/>
      <c r="F15" s="347"/>
      <c r="G15" s="16"/>
      <c r="H15" s="16"/>
      <c r="I15" s="16"/>
      <c r="J15" s="17">
        <v>3574100</v>
      </c>
      <c r="K15" s="17">
        <v>464954</v>
      </c>
      <c r="L15" s="16"/>
      <c r="M15" s="16"/>
      <c r="N15" s="16"/>
      <c r="O15" s="16"/>
      <c r="P15" s="16"/>
      <c r="Q15" s="17">
        <f t="shared" si="0"/>
        <v>4039054</v>
      </c>
    </row>
    <row r="16" spans="1:120" s="22" customFormat="1" ht="25.15" customHeight="1">
      <c r="A16" s="20"/>
      <c r="B16" s="21"/>
      <c r="C16" s="111" t="s">
        <v>45</v>
      </c>
      <c r="D16" s="349" t="s">
        <v>74</v>
      </c>
      <c r="E16" s="349"/>
      <c r="F16" s="350"/>
      <c r="G16" s="17"/>
      <c r="H16" s="17"/>
      <c r="I16" s="17"/>
      <c r="J16" s="17"/>
      <c r="K16" s="17">
        <v>4174871</v>
      </c>
      <c r="L16" s="17">
        <v>60231</v>
      </c>
      <c r="M16" s="17"/>
      <c r="N16" s="17"/>
      <c r="O16" s="16"/>
      <c r="P16" s="19"/>
      <c r="Q16" s="17">
        <f t="shared" si="0"/>
        <v>4235102</v>
      </c>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1:120" s="22" customFormat="1" ht="25.15" customHeight="1">
      <c r="A17" s="20"/>
      <c r="B17" s="21"/>
      <c r="C17" s="111" t="s">
        <v>46</v>
      </c>
      <c r="D17" s="333" t="s">
        <v>75</v>
      </c>
      <c r="E17" s="333"/>
      <c r="F17" s="334"/>
      <c r="G17" s="17"/>
      <c r="H17" s="17"/>
      <c r="I17" s="17"/>
      <c r="J17" s="17"/>
      <c r="K17" s="17">
        <v>875000</v>
      </c>
      <c r="L17" s="17">
        <v>202700</v>
      </c>
      <c r="M17" s="17"/>
      <c r="N17" s="17"/>
      <c r="O17" s="16"/>
      <c r="P17" s="19"/>
      <c r="Q17" s="17">
        <f t="shared" si="0"/>
        <v>1077700</v>
      </c>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1:120" s="22" customFormat="1" ht="25.15" customHeight="1">
      <c r="A18" s="20"/>
      <c r="B18" s="21"/>
      <c r="C18" s="111" t="s">
        <v>47</v>
      </c>
      <c r="D18" s="333" t="s">
        <v>76</v>
      </c>
      <c r="E18" s="333"/>
      <c r="F18" s="334"/>
      <c r="G18" s="17"/>
      <c r="H18" s="17"/>
      <c r="I18" s="17"/>
      <c r="J18" s="17"/>
      <c r="K18" s="17"/>
      <c r="L18" s="17">
        <v>151109</v>
      </c>
      <c r="M18" s="17"/>
      <c r="N18" s="17"/>
      <c r="O18" s="19"/>
      <c r="P18" s="19"/>
      <c r="Q18" s="17">
        <f t="shared" si="0"/>
        <v>151109</v>
      </c>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1:120" s="22" customFormat="1" ht="25.15" customHeight="1">
      <c r="A19" s="20"/>
      <c r="B19" s="21"/>
      <c r="C19" s="111" t="s">
        <v>48</v>
      </c>
      <c r="D19" s="333" t="s">
        <v>77</v>
      </c>
      <c r="E19" s="333"/>
      <c r="F19" s="334"/>
      <c r="G19" s="17"/>
      <c r="H19" s="17">
        <v>130773</v>
      </c>
      <c r="I19" s="17">
        <v>1329498</v>
      </c>
      <c r="J19" s="17">
        <v>24125</v>
      </c>
      <c r="K19" s="17">
        <v>475526</v>
      </c>
      <c r="L19" s="17">
        <v>6170</v>
      </c>
      <c r="M19" s="17"/>
      <c r="N19" s="17"/>
      <c r="O19" s="19"/>
      <c r="P19" s="19"/>
      <c r="Q19" s="17">
        <f t="shared" si="0"/>
        <v>1966092</v>
      </c>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1:120" s="22" customFormat="1" ht="25.15" customHeight="1">
      <c r="A20" s="20"/>
      <c r="B20" s="21"/>
      <c r="C20" s="111" t="s">
        <v>49</v>
      </c>
      <c r="D20" s="333" t="s">
        <v>89</v>
      </c>
      <c r="E20" s="333"/>
      <c r="F20" s="334"/>
      <c r="G20" s="17">
        <v>17858964</v>
      </c>
      <c r="H20" s="17">
        <v>6190086</v>
      </c>
      <c r="I20" s="17">
        <v>2554438</v>
      </c>
      <c r="J20" s="17"/>
      <c r="K20" s="17">
        <v>4684536</v>
      </c>
      <c r="L20" s="19"/>
      <c r="M20" s="19"/>
      <c r="N20" s="19"/>
      <c r="O20" s="19"/>
      <c r="P20" s="19"/>
      <c r="Q20" s="17">
        <f t="shared" si="0"/>
        <v>31288024</v>
      </c>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1:120" s="22" customFormat="1" ht="25.15" customHeight="1">
      <c r="A21" s="20"/>
      <c r="B21" s="21"/>
      <c r="C21" s="111" t="s">
        <v>50</v>
      </c>
      <c r="D21" s="333" t="s">
        <v>110</v>
      </c>
      <c r="E21" s="333"/>
      <c r="F21" s="334"/>
      <c r="G21" s="17">
        <v>30183367</v>
      </c>
      <c r="H21" s="17">
        <v>7545842</v>
      </c>
      <c r="I21" s="17">
        <v>1985748</v>
      </c>
      <c r="J21" s="17"/>
      <c r="K21" s="17"/>
      <c r="L21" s="19"/>
      <c r="M21" s="19"/>
      <c r="N21" s="19"/>
      <c r="O21" s="19"/>
      <c r="P21" s="19"/>
      <c r="Q21" s="17">
        <f t="shared" si="0"/>
        <v>39714957</v>
      </c>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1:120" s="22" customFormat="1" ht="25.15" customHeight="1" thickBot="1">
      <c r="A22" s="20"/>
      <c r="B22" s="21"/>
      <c r="C22" s="110" t="s">
        <v>51</v>
      </c>
      <c r="D22" s="333" t="s">
        <v>120</v>
      </c>
      <c r="E22" s="333"/>
      <c r="F22" s="334"/>
      <c r="G22" s="17"/>
      <c r="H22" s="17"/>
      <c r="I22" s="17"/>
      <c r="J22" s="17"/>
      <c r="K22" s="17"/>
      <c r="L22" s="17"/>
      <c r="M22" s="17"/>
      <c r="N22" s="17"/>
      <c r="O22" s="23"/>
      <c r="P22" s="23"/>
      <c r="Q22" s="113">
        <f t="shared" si="0"/>
        <v>0</v>
      </c>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1:17" ht="25.15" customHeight="1" thickBot="1">
      <c r="A23" s="14"/>
      <c r="B23" s="114" t="s">
        <v>62</v>
      </c>
      <c r="C23" s="376" t="s">
        <v>88</v>
      </c>
      <c r="D23" s="376"/>
      <c r="E23" s="376"/>
      <c r="F23" s="376"/>
      <c r="G23" s="115">
        <f>SUM(G16:G22)</f>
        <v>48042331</v>
      </c>
      <c r="H23" s="115">
        <f>SUM(H16:H22)</f>
        <v>13866701</v>
      </c>
      <c r="I23" s="115">
        <f>SUM(I16:I22)</f>
        <v>5869684</v>
      </c>
      <c r="J23" s="115">
        <f>SUM(J14:J22)</f>
        <v>4211855</v>
      </c>
      <c r="K23" s="115">
        <f>SUM(K15:K22)</f>
        <v>10674887</v>
      </c>
      <c r="L23" s="115">
        <f>SUM(L16:L22)</f>
        <v>420210</v>
      </c>
      <c r="M23" s="115">
        <f>SUM(M16:M22)</f>
        <v>0</v>
      </c>
      <c r="N23" s="115">
        <f>SUM(N16:N22)</f>
        <v>0</v>
      </c>
      <c r="O23" s="115">
        <f>SUM(O16:O22)</f>
        <v>0</v>
      </c>
      <c r="P23" s="115">
        <f>P13</f>
        <v>19391847</v>
      </c>
      <c r="Q23" s="115">
        <f t="shared" si="0"/>
        <v>102477515</v>
      </c>
    </row>
    <row r="24" spans="1:18" ht="25.15" customHeight="1">
      <c r="A24" s="107">
        <v>2</v>
      </c>
      <c r="B24" s="353" t="s">
        <v>145</v>
      </c>
      <c r="C24" s="354"/>
      <c r="D24" s="354"/>
      <c r="E24" s="354"/>
      <c r="F24" s="355"/>
      <c r="G24" s="16"/>
      <c r="H24" s="16"/>
      <c r="I24" s="16"/>
      <c r="J24" s="16"/>
      <c r="K24" s="16"/>
      <c r="L24" s="16"/>
      <c r="M24" s="16"/>
      <c r="N24" s="16"/>
      <c r="O24" s="16"/>
      <c r="P24" s="16"/>
      <c r="Q24" s="16"/>
      <c r="R24" s="13"/>
    </row>
    <row r="25" spans="1:17" ht="25.15" customHeight="1">
      <c r="A25" s="14"/>
      <c r="B25" s="18"/>
      <c r="C25" s="116" t="s">
        <v>42</v>
      </c>
      <c r="D25" s="345" t="s">
        <v>91</v>
      </c>
      <c r="E25" s="269"/>
      <c r="F25" s="270"/>
      <c r="G25" s="17"/>
      <c r="H25" s="17"/>
      <c r="I25" s="19"/>
      <c r="J25" s="19"/>
      <c r="K25" s="19"/>
      <c r="L25" s="19"/>
      <c r="M25" s="19"/>
      <c r="N25" s="19"/>
      <c r="O25" s="19"/>
      <c r="P25" s="17">
        <f>(-G25-H25)</f>
        <v>0</v>
      </c>
      <c r="Q25" s="17">
        <f>G25+H25+P25</f>
        <v>0</v>
      </c>
    </row>
    <row r="26" spans="1:17" ht="25.15" customHeight="1">
      <c r="A26" s="14"/>
      <c r="B26" s="18"/>
      <c r="C26" s="116" t="s">
        <v>43</v>
      </c>
      <c r="D26" s="345" t="s">
        <v>146</v>
      </c>
      <c r="E26" s="269"/>
      <c r="F26" s="270"/>
      <c r="G26" s="17">
        <v>42249786.95</v>
      </c>
      <c r="H26" s="17">
        <v>10562446.74</v>
      </c>
      <c r="I26" s="17">
        <v>2779591.24</v>
      </c>
      <c r="J26" s="19"/>
      <c r="K26" s="19"/>
      <c r="L26" s="19"/>
      <c r="M26" s="17"/>
      <c r="N26" s="19"/>
      <c r="O26" s="17"/>
      <c r="P26" s="19"/>
      <c r="Q26" s="17">
        <f>SUM(G26:P26)</f>
        <v>55591824.93000001</v>
      </c>
    </row>
    <row r="27" spans="1:17" ht="25.15" customHeight="1" thickBot="1">
      <c r="A27" s="14"/>
      <c r="B27" s="18"/>
      <c r="C27" s="110" t="s">
        <v>44</v>
      </c>
      <c r="D27" s="345" t="s">
        <v>156</v>
      </c>
      <c r="E27" s="269"/>
      <c r="F27" s="270"/>
      <c r="G27" s="24"/>
      <c r="H27" s="24"/>
      <c r="I27" s="24"/>
      <c r="J27" s="24"/>
      <c r="K27" s="24"/>
      <c r="L27" s="24"/>
      <c r="M27" s="24"/>
      <c r="N27" s="24"/>
      <c r="O27" s="113"/>
      <c r="P27" s="113"/>
      <c r="Q27" s="113">
        <f>SUM(G27:P27)</f>
        <v>0</v>
      </c>
    </row>
    <row r="28" spans="1:20" ht="25.15" customHeight="1" thickBot="1">
      <c r="A28" s="25"/>
      <c r="B28" s="118" t="s">
        <v>45</v>
      </c>
      <c r="C28" s="373" t="s">
        <v>88</v>
      </c>
      <c r="D28" s="373"/>
      <c r="E28" s="373"/>
      <c r="F28" s="373"/>
      <c r="G28" s="115">
        <f>SUM(G25:G27)</f>
        <v>42249786.95</v>
      </c>
      <c r="H28" s="115">
        <f>SUM(H25:H27)</f>
        <v>10562446.74</v>
      </c>
      <c r="I28" s="115">
        <f>SUM(I26:I27)</f>
        <v>2779591.24</v>
      </c>
      <c r="J28" s="115">
        <f>J27</f>
        <v>0</v>
      </c>
      <c r="K28" s="115">
        <f>K27</f>
        <v>0</v>
      </c>
      <c r="L28" s="115">
        <f>L27</f>
        <v>0</v>
      </c>
      <c r="M28" s="115">
        <f>M27</f>
        <v>0</v>
      </c>
      <c r="N28" s="115">
        <f>N27</f>
        <v>0</v>
      </c>
      <c r="O28" s="115">
        <f>SUM(O26:O27)</f>
        <v>0</v>
      </c>
      <c r="P28" s="115">
        <f>SUM(P25+P27)</f>
        <v>0</v>
      </c>
      <c r="Q28" s="115">
        <f>SUM(G28:P28)</f>
        <v>55591824.93000001</v>
      </c>
      <c r="T28" s="27"/>
    </row>
    <row r="29" spans="1:17" ht="25.15" customHeight="1">
      <c r="A29" s="107">
        <v>3</v>
      </c>
      <c r="B29" s="353" t="s">
        <v>157</v>
      </c>
      <c r="C29" s="354"/>
      <c r="D29" s="354"/>
      <c r="E29" s="354"/>
      <c r="F29" s="355"/>
      <c r="G29" s="28"/>
      <c r="H29" s="16"/>
      <c r="I29" s="16"/>
      <c r="J29" s="16"/>
      <c r="K29" s="16"/>
      <c r="L29" s="16"/>
      <c r="M29" s="16"/>
      <c r="N29" s="16"/>
      <c r="O29" s="16"/>
      <c r="P29" s="16"/>
      <c r="Q29" s="16"/>
    </row>
    <row r="30" spans="1:17" ht="25.15" customHeight="1">
      <c r="A30" s="55"/>
      <c r="B30" s="119" t="s">
        <v>114</v>
      </c>
      <c r="C30" s="346" t="s">
        <v>112</v>
      </c>
      <c r="D30" s="346"/>
      <c r="E30" s="346"/>
      <c r="F30" s="347"/>
      <c r="G30" s="28"/>
      <c r="H30" s="16"/>
      <c r="I30" s="16"/>
      <c r="J30" s="16"/>
      <c r="K30" s="16"/>
      <c r="L30" s="16"/>
      <c r="M30" s="16"/>
      <c r="N30" s="16"/>
      <c r="O30" s="16"/>
      <c r="P30" s="16"/>
      <c r="Q30" s="16"/>
    </row>
    <row r="31" spans="1:17" ht="25.15" customHeight="1">
      <c r="A31" s="14"/>
      <c r="B31" s="56"/>
      <c r="C31" s="120" t="s">
        <v>42</v>
      </c>
      <c r="D31" s="345" t="s">
        <v>86</v>
      </c>
      <c r="E31" s="345"/>
      <c r="F31" s="379"/>
      <c r="G31" s="30"/>
      <c r="H31" s="19"/>
      <c r="I31" s="19"/>
      <c r="J31" s="31">
        <v>613630</v>
      </c>
      <c r="K31" s="19"/>
      <c r="L31" s="19"/>
      <c r="M31" s="19"/>
      <c r="N31" s="19"/>
      <c r="O31" s="19"/>
      <c r="P31" s="19"/>
      <c r="Q31" s="17">
        <f aca="true" t="shared" si="1" ref="Q31:Q39">SUM(G31:P31)</f>
        <v>613630</v>
      </c>
    </row>
    <row r="32" spans="1:17" ht="25.15" customHeight="1">
      <c r="A32" s="14"/>
      <c r="B32" s="56"/>
      <c r="C32" s="120" t="s">
        <v>43</v>
      </c>
      <c r="D32" s="345" t="s">
        <v>78</v>
      </c>
      <c r="E32" s="345"/>
      <c r="F32" s="379"/>
      <c r="G32" s="30"/>
      <c r="H32" s="19"/>
      <c r="I32" s="19"/>
      <c r="J32" s="31">
        <v>393515.2</v>
      </c>
      <c r="K32" s="31">
        <v>464954</v>
      </c>
      <c r="L32" s="19"/>
      <c r="M32" s="19"/>
      <c r="N32" s="19"/>
      <c r="O32" s="19"/>
      <c r="P32" s="19"/>
      <c r="Q32" s="17">
        <f t="shared" si="1"/>
        <v>858469.2</v>
      </c>
    </row>
    <row r="33" spans="1:17" ht="25.15" customHeight="1">
      <c r="A33" s="14"/>
      <c r="B33" s="56"/>
      <c r="C33" s="120" t="s">
        <v>44</v>
      </c>
      <c r="D33" s="346" t="s">
        <v>79</v>
      </c>
      <c r="E33" s="346"/>
      <c r="F33" s="347"/>
      <c r="G33" s="30"/>
      <c r="H33" s="19"/>
      <c r="I33" s="19"/>
      <c r="J33" s="31"/>
      <c r="K33" s="17">
        <v>3609816.13</v>
      </c>
      <c r="L33" s="19"/>
      <c r="M33" s="17"/>
      <c r="N33" s="19"/>
      <c r="O33" s="19"/>
      <c r="P33" s="19"/>
      <c r="Q33" s="17">
        <f t="shared" si="1"/>
        <v>3609816.13</v>
      </c>
    </row>
    <row r="34" spans="1:17" ht="25.15" customHeight="1">
      <c r="A34" s="14"/>
      <c r="B34" s="56"/>
      <c r="C34" s="120" t="s">
        <v>45</v>
      </c>
      <c r="D34" s="346" t="s">
        <v>80</v>
      </c>
      <c r="E34" s="346"/>
      <c r="F34" s="347"/>
      <c r="G34" s="30"/>
      <c r="H34" s="19"/>
      <c r="I34" s="19"/>
      <c r="J34" s="31"/>
      <c r="K34" s="32"/>
      <c r="L34" s="19"/>
      <c r="M34" s="17"/>
      <c r="N34" s="19"/>
      <c r="O34" s="19"/>
      <c r="P34" s="19"/>
      <c r="Q34" s="17">
        <f t="shared" si="1"/>
        <v>0</v>
      </c>
    </row>
    <row r="35" spans="1:17" ht="25.15" customHeight="1">
      <c r="A35" s="14"/>
      <c r="B35" s="56"/>
      <c r="C35" s="120" t="s">
        <v>46</v>
      </c>
      <c r="D35" s="346" t="s">
        <v>81</v>
      </c>
      <c r="E35" s="346"/>
      <c r="F35" s="347"/>
      <c r="G35" s="52"/>
      <c r="H35" s="53"/>
      <c r="I35" s="19"/>
      <c r="J35" s="31"/>
      <c r="K35" s="17"/>
      <c r="L35" s="53"/>
      <c r="M35" s="17"/>
      <c r="N35" s="19"/>
      <c r="O35" s="19"/>
      <c r="P35" s="19"/>
      <c r="Q35" s="17">
        <f t="shared" si="1"/>
        <v>0</v>
      </c>
    </row>
    <row r="36" spans="1:17" ht="25.15" customHeight="1">
      <c r="A36" s="14"/>
      <c r="B36" s="56"/>
      <c r="C36" s="120" t="s">
        <v>47</v>
      </c>
      <c r="D36" s="346" t="s">
        <v>93</v>
      </c>
      <c r="E36" s="346"/>
      <c r="F36" s="347"/>
      <c r="G36" s="33"/>
      <c r="H36" s="33">
        <v>130773</v>
      </c>
      <c r="I36" s="33">
        <v>70393.38</v>
      </c>
      <c r="J36" s="31"/>
      <c r="K36" s="17"/>
      <c r="L36" s="17"/>
      <c r="M36" s="17"/>
      <c r="N36" s="17"/>
      <c r="O36" s="19"/>
      <c r="P36" s="19"/>
      <c r="Q36" s="17">
        <f t="shared" si="1"/>
        <v>201166.38</v>
      </c>
    </row>
    <row r="37" spans="1:17" ht="25.15" customHeight="1">
      <c r="A37" s="14"/>
      <c r="B37" s="56"/>
      <c r="C37" s="120" t="s">
        <v>48</v>
      </c>
      <c r="D37" s="346" t="s">
        <v>90</v>
      </c>
      <c r="E37" s="346"/>
      <c r="F37" s="347"/>
      <c r="G37" s="33">
        <v>17780387.76</v>
      </c>
      <c r="H37" s="33">
        <v>3902662.28</v>
      </c>
      <c r="I37" s="33"/>
      <c r="J37" s="31"/>
      <c r="K37" s="31"/>
      <c r="L37" s="19"/>
      <c r="M37" s="19"/>
      <c r="N37" s="19"/>
      <c r="O37" s="19"/>
      <c r="P37" s="19"/>
      <c r="Q37" s="17">
        <f t="shared" si="1"/>
        <v>21683050.040000003</v>
      </c>
    </row>
    <row r="38" spans="1:17" ht="25.15" customHeight="1">
      <c r="A38" s="14"/>
      <c r="B38" s="56"/>
      <c r="C38" s="120" t="s">
        <v>49</v>
      </c>
      <c r="D38" s="346" t="s">
        <v>109</v>
      </c>
      <c r="E38" s="346"/>
      <c r="F38" s="347"/>
      <c r="G38" s="33">
        <v>4209956.81</v>
      </c>
      <c r="H38" s="33">
        <v>4894821.5</v>
      </c>
      <c r="I38" s="33"/>
      <c r="J38" s="31"/>
      <c r="K38" s="31"/>
      <c r="L38" s="19"/>
      <c r="M38" s="19"/>
      <c r="N38" s="19"/>
      <c r="O38" s="30"/>
      <c r="P38" s="19"/>
      <c r="Q38" s="17">
        <f t="shared" si="1"/>
        <v>9104778.309999999</v>
      </c>
    </row>
    <row r="39" spans="1:17" ht="25.15" customHeight="1" thickBot="1">
      <c r="A39" s="14"/>
      <c r="B39" s="56"/>
      <c r="C39" s="120" t="s">
        <v>50</v>
      </c>
      <c r="D39" s="346" t="s">
        <v>147</v>
      </c>
      <c r="E39" s="346"/>
      <c r="F39" s="347"/>
      <c r="G39" s="54"/>
      <c r="H39" s="54"/>
      <c r="I39" s="54"/>
      <c r="J39" s="65"/>
      <c r="K39" s="65"/>
      <c r="L39" s="34"/>
      <c r="M39" s="113"/>
      <c r="N39" s="34"/>
      <c r="O39" s="54"/>
      <c r="P39" s="34"/>
      <c r="Q39" s="113">
        <f t="shared" si="1"/>
        <v>0</v>
      </c>
    </row>
    <row r="40" spans="1:18" ht="25.15" customHeight="1" thickBot="1">
      <c r="A40" s="18"/>
      <c r="B40" s="380" t="s">
        <v>152</v>
      </c>
      <c r="C40" s="381"/>
      <c r="D40" s="381"/>
      <c r="E40" s="381"/>
      <c r="F40" s="382"/>
      <c r="G40" s="66">
        <f>G36+G37+G38+G39</f>
        <v>21990344.57</v>
      </c>
      <c r="H40" s="66">
        <f>H36+H37+H38+H39</f>
        <v>8928256.78</v>
      </c>
      <c r="I40" s="66">
        <f>I36+I37+I38+I39</f>
        <v>70393.38</v>
      </c>
      <c r="J40" s="66">
        <f>SUM(J31:J39)</f>
        <v>1007145.2</v>
      </c>
      <c r="K40" s="66">
        <f>SUM(K32:K39)</f>
        <v>4074770.13</v>
      </c>
      <c r="L40" s="121">
        <f>L36</f>
        <v>0</v>
      </c>
      <c r="M40" s="122">
        <f>M33+M34+M36+M35+M39</f>
        <v>0</v>
      </c>
      <c r="N40" s="121">
        <f>N36</f>
        <v>0</v>
      </c>
      <c r="O40" s="122">
        <f>O39</f>
        <v>0</v>
      </c>
      <c r="P40" s="67"/>
      <c r="Q40" s="123">
        <f>SUM(G40:O40)</f>
        <v>36070910.06</v>
      </c>
      <c r="R40" s="27"/>
    </row>
    <row r="41" spans="1:17" ht="25.15" customHeight="1">
      <c r="A41" s="14"/>
      <c r="B41" s="56"/>
      <c r="C41" s="120" t="s">
        <v>51</v>
      </c>
      <c r="D41" s="346" t="s">
        <v>87</v>
      </c>
      <c r="E41" s="346"/>
      <c r="F41" s="347"/>
      <c r="G41" s="24"/>
      <c r="H41" s="24"/>
      <c r="I41" s="24"/>
      <c r="J41" s="24"/>
      <c r="K41" s="24"/>
      <c r="L41" s="24"/>
      <c r="M41" s="71"/>
      <c r="N41" s="71"/>
      <c r="O41" s="71"/>
      <c r="P41" s="70"/>
      <c r="Q41" s="124">
        <f>SUM(G41:P41)</f>
        <v>0</v>
      </c>
    </row>
    <row r="42" spans="1:17" ht="25.15" customHeight="1">
      <c r="A42" s="14"/>
      <c r="B42" s="119" t="s">
        <v>115</v>
      </c>
      <c r="C42" s="346" t="s">
        <v>113</v>
      </c>
      <c r="D42" s="346"/>
      <c r="E42" s="346"/>
      <c r="F42" s="347"/>
      <c r="G42" s="72"/>
      <c r="H42" s="64"/>
      <c r="I42" s="64"/>
      <c r="J42" s="64"/>
      <c r="K42" s="64"/>
      <c r="L42" s="64"/>
      <c r="M42" s="64"/>
      <c r="N42" s="64"/>
      <c r="O42" s="64"/>
      <c r="P42" s="23"/>
      <c r="Q42" s="23"/>
    </row>
    <row r="43" spans="1:17" ht="25.15" customHeight="1">
      <c r="A43" s="14"/>
      <c r="B43" s="29"/>
      <c r="C43" s="120" t="s">
        <v>42</v>
      </c>
      <c r="D43" s="346" t="s">
        <v>106</v>
      </c>
      <c r="E43" s="358"/>
      <c r="F43" s="235"/>
      <c r="G43" s="68">
        <v>4537550.32</v>
      </c>
      <c r="H43" s="17">
        <v>120050</v>
      </c>
      <c r="I43" s="33"/>
      <c r="J43" s="33"/>
      <c r="K43" s="33"/>
      <c r="L43" s="33"/>
      <c r="M43" s="33"/>
      <c r="N43" s="33"/>
      <c r="O43" s="33"/>
      <c r="P43" s="19"/>
      <c r="Q43" s="17">
        <f>SUM(G43:P43)</f>
        <v>4657600.32</v>
      </c>
    </row>
    <row r="44" spans="1:17" ht="25.15" customHeight="1">
      <c r="A44" s="14"/>
      <c r="B44" s="29"/>
      <c r="C44" s="120" t="s">
        <v>43</v>
      </c>
      <c r="D44" s="346" t="s">
        <v>107</v>
      </c>
      <c r="E44" s="358"/>
      <c r="F44" s="235"/>
      <c r="G44" s="68">
        <v>628158.05</v>
      </c>
      <c r="H44" s="17"/>
      <c r="I44" s="33"/>
      <c r="J44" s="33"/>
      <c r="K44" s="33"/>
      <c r="L44" s="33"/>
      <c r="M44" s="33"/>
      <c r="N44" s="33"/>
      <c r="O44" s="33"/>
      <c r="P44" s="19"/>
      <c r="Q44" s="17">
        <f>SUM(G44:P44)</f>
        <v>628158.05</v>
      </c>
    </row>
    <row r="45" spans="1:17" ht="25.15" customHeight="1">
      <c r="A45" s="14"/>
      <c r="B45" s="29"/>
      <c r="C45" s="120" t="s">
        <v>44</v>
      </c>
      <c r="D45" s="346" t="s">
        <v>102</v>
      </c>
      <c r="E45" s="346"/>
      <c r="F45" s="347"/>
      <c r="G45" s="113">
        <v>15427558.83</v>
      </c>
      <c r="H45" s="69">
        <v>272399</v>
      </c>
      <c r="I45" s="33"/>
      <c r="J45" s="33"/>
      <c r="K45" s="33"/>
      <c r="L45" s="33"/>
      <c r="M45" s="33"/>
      <c r="N45" s="33"/>
      <c r="O45" s="33"/>
      <c r="P45" s="19"/>
      <c r="Q45" s="17">
        <f>SUM(G45:P45)</f>
        <v>15699957.83</v>
      </c>
    </row>
    <row r="46" spans="1:17" ht="25.15" customHeight="1" thickBot="1">
      <c r="A46" s="25"/>
      <c r="B46" s="118" t="s">
        <v>45</v>
      </c>
      <c r="C46" s="376" t="s">
        <v>116</v>
      </c>
      <c r="D46" s="376"/>
      <c r="E46" s="376"/>
      <c r="F46" s="377"/>
      <c r="G46" s="125">
        <f aca="true" t="shared" si="2" ref="G46:O46">SUM(G40:G45)</f>
        <v>42583611.77</v>
      </c>
      <c r="H46" s="113">
        <f t="shared" si="2"/>
        <v>9320705.78</v>
      </c>
      <c r="I46" s="54">
        <f t="shared" si="2"/>
        <v>70393.38</v>
      </c>
      <c r="J46" s="113">
        <f t="shared" si="2"/>
        <v>1007145.2</v>
      </c>
      <c r="K46" s="113">
        <f t="shared" si="2"/>
        <v>4074770.13</v>
      </c>
      <c r="L46" s="113">
        <f t="shared" si="2"/>
        <v>0</v>
      </c>
      <c r="M46" s="113">
        <f t="shared" si="2"/>
        <v>0</v>
      </c>
      <c r="N46" s="113">
        <f t="shared" si="2"/>
        <v>0</v>
      </c>
      <c r="O46" s="113">
        <f t="shared" si="2"/>
        <v>0</v>
      </c>
      <c r="P46" s="34"/>
      <c r="Q46" s="113">
        <f>SUM(G46:P46)</f>
        <v>57056626.26000001</v>
      </c>
    </row>
    <row r="47" spans="1:17" ht="25.15" customHeight="1" thickBot="1">
      <c r="A47" s="25"/>
      <c r="B47" s="118" t="s">
        <v>46</v>
      </c>
      <c r="C47" s="375" t="s">
        <v>68</v>
      </c>
      <c r="D47" s="375"/>
      <c r="E47" s="375"/>
      <c r="F47" s="375"/>
      <c r="G47" s="115">
        <f>IF(G46='CSS '!F56,'CSS '!F56,"ERROR")</f>
        <v>42583611.77</v>
      </c>
      <c r="H47" s="115">
        <f>IF(H46=PEI!F49,PEI!F49,"ERROR")</f>
        <v>9320705.780000001</v>
      </c>
      <c r="I47" s="115">
        <f>IF(I46=INN!F36,INN!F36,"ERROR")</f>
        <v>70393.38</v>
      </c>
      <c r="J47" s="115">
        <f>IF(J46=WET!F15,WET!F15,"ERROR")</f>
        <v>1007145.2000000001</v>
      </c>
      <c r="K47" s="115">
        <f>IF(K46=CFTN!F40,CFTN!F40,"ERROR")</f>
        <v>4074770.13</v>
      </c>
      <c r="L47" s="115">
        <f>IF(L46='Other MHSA Funds'!F7,'Other MHSA Funds'!F7,"ERROR")</f>
        <v>0</v>
      </c>
      <c r="M47" s="115">
        <f>IF(M46='Other MHSA Funds'!F9,'Other MHSA Funds'!F9,"ERROR")</f>
        <v>0</v>
      </c>
      <c r="N47" s="115">
        <f>IF('RER Summary'!N46='Other MHSA Funds'!F11,'Other MHSA Funds'!F11,"ERROR")</f>
        <v>0</v>
      </c>
      <c r="O47" s="115">
        <f>IF(O46='Unencumbered Housing Funds'!F7,'Unencumbered Housing Funds'!F7,"ERROR")</f>
        <v>0</v>
      </c>
      <c r="P47" s="59"/>
      <c r="Q47" s="115">
        <f>SUM(G47:P47)</f>
        <v>57056626.26000001</v>
      </c>
    </row>
    <row r="48" spans="1:17" s="5" customFormat="1" ht="12.75">
      <c r="A48" s="77"/>
      <c r="B48" s="77"/>
      <c r="C48" s="77"/>
      <c r="D48" s="77"/>
      <c r="E48" s="77"/>
      <c r="F48" s="77"/>
      <c r="G48" s="134"/>
      <c r="H48" s="101"/>
      <c r="I48" s="101"/>
      <c r="J48" s="101"/>
      <c r="K48" s="101"/>
      <c r="L48" s="101"/>
      <c r="M48" s="101"/>
      <c r="N48" s="101"/>
      <c r="O48" s="101"/>
      <c r="P48" s="101"/>
      <c r="Q48" s="101"/>
    </row>
    <row r="49" spans="1:17" s="5" customFormat="1" ht="12.75">
      <c r="A49" s="345" t="s">
        <v>135</v>
      </c>
      <c r="B49" s="386"/>
      <c r="C49" s="386"/>
      <c r="D49" s="386"/>
      <c r="E49" s="386"/>
      <c r="F49" s="386"/>
      <c r="G49" s="386"/>
      <c r="H49" s="386"/>
      <c r="I49" s="386"/>
      <c r="J49" s="386"/>
      <c r="K49" s="386"/>
      <c r="L49" s="386"/>
      <c r="M49" s="386"/>
      <c r="N49" s="386"/>
      <c r="O49" s="386"/>
      <c r="P49" s="386"/>
      <c r="Q49" s="386"/>
    </row>
    <row r="50" spans="1:17" s="5" customFormat="1" ht="12.75">
      <c r="A50" s="77"/>
      <c r="B50" s="77"/>
      <c r="C50" s="77"/>
      <c r="D50" s="77"/>
      <c r="E50" s="77"/>
      <c r="F50" s="77"/>
      <c r="G50" s="77"/>
      <c r="H50" s="77"/>
      <c r="I50" s="77"/>
      <c r="J50" s="77"/>
      <c r="K50" s="77"/>
      <c r="L50" s="77"/>
      <c r="M50" s="77"/>
      <c r="N50" s="77"/>
      <c r="O50" s="77"/>
      <c r="P50" s="77"/>
      <c r="Q50" s="77"/>
    </row>
    <row r="51" spans="1:17" ht="25.15" customHeight="1">
      <c r="A51" s="126">
        <v>4</v>
      </c>
      <c r="B51" s="378" t="s">
        <v>158</v>
      </c>
      <c r="C51" s="378"/>
      <c r="D51" s="378"/>
      <c r="E51" s="378"/>
      <c r="F51" s="378"/>
      <c r="G51" s="73"/>
      <c r="H51" s="73"/>
      <c r="I51" s="73"/>
      <c r="J51" s="73"/>
      <c r="K51" s="73"/>
      <c r="L51" s="73"/>
      <c r="M51" s="73"/>
      <c r="N51" s="73"/>
      <c r="O51" s="73"/>
      <c r="P51" s="73"/>
      <c r="Q51" s="73"/>
    </row>
    <row r="52" spans="1:18" ht="25.15" customHeight="1">
      <c r="A52" s="14"/>
      <c r="B52" s="36"/>
      <c r="C52" s="127" t="s">
        <v>42</v>
      </c>
      <c r="D52" s="349" t="s">
        <v>84</v>
      </c>
      <c r="E52" s="349"/>
      <c r="F52" s="350"/>
      <c r="G52" s="69">
        <f>-J52-K52-P52</f>
        <v>0</v>
      </c>
      <c r="H52" s="16"/>
      <c r="I52" s="16"/>
      <c r="J52" s="69"/>
      <c r="K52" s="69"/>
      <c r="L52" s="16"/>
      <c r="M52" s="16"/>
      <c r="N52" s="16"/>
      <c r="O52" s="16"/>
      <c r="P52" s="69"/>
      <c r="Q52" s="69">
        <f>G52+J52+K52+P52</f>
        <v>0</v>
      </c>
      <c r="R52" s="27"/>
    </row>
    <row r="53" spans="1:18" ht="25.15" customHeight="1">
      <c r="A53" s="14"/>
      <c r="B53" s="36"/>
      <c r="C53" s="127" t="s">
        <v>43</v>
      </c>
      <c r="D53" s="349" t="s">
        <v>111</v>
      </c>
      <c r="E53" s="349"/>
      <c r="F53" s="350"/>
      <c r="G53" s="17">
        <f>-J53-K53-P53</f>
        <v>0</v>
      </c>
      <c r="H53" s="19"/>
      <c r="I53" s="19"/>
      <c r="J53" s="17"/>
      <c r="K53" s="17"/>
      <c r="L53" s="19"/>
      <c r="M53" s="19"/>
      <c r="N53" s="19"/>
      <c r="O53" s="19"/>
      <c r="P53" s="17"/>
      <c r="Q53" s="17">
        <f>G53+J53+K53+P53</f>
        <v>0</v>
      </c>
      <c r="R53" s="27"/>
    </row>
    <row r="54" spans="1:18" ht="25.15" customHeight="1">
      <c r="A54" s="25"/>
      <c r="B54" s="37"/>
      <c r="C54" s="128" t="s">
        <v>44</v>
      </c>
      <c r="D54" s="373" t="s">
        <v>148</v>
      </c>
      <c r="E54" s="373"/>
      <c r="F54" s="374"/>
      <c r="G54" s="17">
        <f>-J54-K54-P54</f>
        <v>0</v>
      </c>
      <c r="H54" s="38"/>
      <c r="I54" s="38"/>
      <c r="J54" s="17"/>
      <c r="K54" s="17"/>
      <c r="L54" s="38"/>
      <c r="M54" s="38"/>
      <c r="N54" s="38"/>
      <c r="O54" s="38"/>
      <c r="P54" s="39"/>
      <c r="Q54" s="39">
        <f>G54+J54+K54+P54</f>
        <v>0</v>
      </c>
      <c r="R54" s="27"/>
    </row>
    <row r="55" spans="1:18" ht="25.15" customHeight="1">
      <c r="A55" s="126">
        <v>5</v>
      </c>
      <c r="B55" s="353" t="s">
        <v>159</v>
      </c>
      <c r="C55" s="354"/>
      <c r="D55" s="354"/>
      <c r="E55" s="354"/>
      <c r="F55" s="355"/>
      <c r="G55" s="40"/>
      <c r="H55" s="12"/>
      <c r="I55" s="12"/>
      <c r="J55" s="12"/>
      <c r="K55" s="12"/>
      <c r="L55" s="12"/>
      <c r="M55" s="12"/>
      <c r="N55" s="12"/>
      <c r="O55" s="12"/>
      <c r="P55" s="108"/>
      <c r="Q55" s="108"/>
      <c r="R55" s="27"/>
    </row>
    <row r="56" spans="1:17" ht="25.15" customHeight="1">
      <c r="A56" s="18"/>
      <c r="B56" s="15"/>
      <c r="C56" s="110" t="s">
        <v>42</v>
      </c>
      <c r="D56" s="346" t="s">
        <v>67</v>
      </c>
      <c r="E56" s="346"/>
      <c r="F56" s="347"/>
      <c r="G56" s="30"/>
      <c r="H56" s="19"/>
      <c r="I56" s="19"/>
      <c r="J56" s="19"/>
      <c r="K56" s="19"/>
      <c r="L56" s="19"/>
      <c r="M56" s="19"/>
      <c r="N56" s="19"/>
      <c r="O56" s="19"/>
      <c r="P56" s="17"/>
      <c r="Q56" s="17">
        <f>P56</f>
        <v>0</v>
      </c>
    </row>
    <row r="57" spans="1:17" ht="25.15" customHeight="1">
      <c r="A57" s="18"/>
      <c r="B57" s="15"/>
      <c r="C57" s="111" t="s">
        <v>43</v>
      </c>
      <c r="D57" s="346" t="s">
        <v>85</v>
      </c>
      <c r="E57" s="346"/>
      <c r="F57" s="347"/>
      <c r="G57" s="30"/>
      <c r="H57" s="19"/>
      <c r="I57" s="19"/>
      <c r="J57" s="17"/>
      <c r="K57" s="19"/>
      <c r="L57" s="19"/>
      <c r="M57" s="19"/>
      <c r="N57" s="19"/>
      <c r="O57" s="19"/>
      <c r="P57" s="19"/>
      <c r="Q57" s="17">
        <f aca="true" t="shared" si="3" ref="Q57:Q67">SUM(G57:P57)</f>
        <v>0</v>
      </c>
    </row>
    <row r="58" spans="1:17" ht="25.15" customHeight="1">
      <c r="A58" s="18"/>
      <c r="B58" s="15"/>
      <c r="C58" s="111" t="s">
        <v>44</v>
      </c>
      <c r="D58" s="346" t="s">
        <v>73</v>
      </c>
      <c r="E58" s="346"/>
      <c r="F58" s="347"/>
      <c r="G58" s="30"/>
      <c r="H58" s="19"/>
      <c r="I58" s="19"/>
      <c r="J58" s="17">
        <v>-981.69</v>
      </c>
      <c r="K58" s="31"/>
      <c r="L58" s="19"/>
      <c r="M58" s="19"/>
      <c r="N58" s="19"/>
      <c r="O58" s="19"/>
      <c r="P58" s="19"/>
      <c r="Q58" s="17">
        <f t="shared" si="3"/>
        <v>-981.69</v>
      </c>
    </row>
    <row r="59" spans="1:17" ht="25.15" customHeight="1">
      <c r="A59" s="18"/>
      <c r="B59" s="15"/>
      <c r="C59" s="110" t="s">
        <v>45</v>
      </c>
      <c r="D59" s="346" t="s">
        <v>74</v>
      </c>
      <c r="E59" s="346"/>
      <c r="F59" s="347"/>
      <c r="G59" s="30"/>
      <c r="H59" s="19"/>
      <c r="I59" s="19"/>
      <c r="J59" s="17"/>
      <c r="K59" s="31">
        <v>-2069.16</v>
      </c>
      <c r="L59" s="19"/>
      <c r="M59" s="17"/>
      <c r="N59" s="19"/>
      <c r="O59" s="19"/>
      <c r="P59" s="19"/>
      <c r="Q59" s="17">
        <f t="shared" si="3"/>
        <v>-2069.16</v>
      </c>
    </row>
    <row r="60" spans="1:17" ht="25.15" customHeight="1">
      <c r="A60" s="18"/>
      <c r="B60" s="15"/>
      <c r="C60" s="110" t="s">
        <v>46</v>
      </c>
      <c r="D60" s="346" t="s">
        <v>75</v>
      </c>
      <c r="E60" s="346"/>
      <c r="F60" s="347"/>
      <c r="G60" s="30"/>
      <c r="H60" s="30"/>
      <c r="I60" s="30"/>
      <c r="J60" s="17"/>
      <c r="K60" s="31"/>
      <c r="L60" s="19"/>
      <c r="M60" s="17"/>
      <c r="N60" s="19"/>
      <c r="O60" s="19"/>
      <c r="P60" s="19"/>
      <c r="Q60" s="17">
        <f t="shared" si="3"/>
        <v>0</v>
      </c>
    </row>
    <row r="61" spans="1:17" ht="25.15" customHeight="1">
      <c r="A61" s="18"/>
      <c r="B61" s="15"/>
      <c r="C61" s="110" t="s">
        <v>47</v>
      </c>
      <c r="D61" s="351" t="s">
        <v>76</v>
      </c>
      <c r="E61" s="351"/>
      <c r="F61" s="352"/>
      <c r="G61" s="30"/>
      <c r="H61" s="30"/>
      <c r="I61" s="30"/>
      <c r="J61" s="17"/>
      <c r="K61" s="31"/>
      <c r="L61" s="19"/>
      <c r="M61" s="17"/>
      <c r="N61" s="19"/>
      <c r="O61" s="19"/>
      <c r="P61" s="19"/>
      <c r="Q61" s="17">
        <f t="shared" si="3"/>
        <v>0</v>
      </c>
    </row>
    <row r="62" spans="1:120" s="41" customFormat="1" ht="25.15" customHeight="1">
      <c r="A62" s="18"/>
      <c r="B62" s="15"/>
      <c r="C62" s="110" t="s">
        <v>48</v>
      </c>
      <c r="D62" s="333" t="s">
        <v>77</v>
      </c>
      <c r="E62" s="333"/>
      <c r="F62" s="334"/>
      <c r="G62" s="33"/>
      <c r="H62" s="33"/>
      <c r="I62" s="33">
        <v>-2016.72</v>
      </c>
      <c r="J62" s="17"/>
      <c r="K62" s="31"/>
      <c r="L62" s="30"/>
      <c r="M62" s="33"/>
      <c r="N62" s="30"/>
      <c r="O62" s="34"/>
      <c r="P62" s="34"/>
      <c r="Q62" s="17">
        <f t="shared" si="3"/>
        <v>-2016.72</v>
      </c>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row>
    <row r="63" spans="1:120" s="41" customFormat="1" ht="25.15" customHeight="1">
      <c r="A63" s="18"/>
      <c r="B63" s="15"/>
      <c r="C63" s="110" t="s">
        <v>49</v>
      </c>
      <c r="D63" s="333" t="s">
        <v>89</v>
      </c>
      <c r="E63" s="333"/>
      <c r="F63" s="334"/>
      <c r="G63" s="33"/>
      <c r="H63" s="113"/>
      <c r="I63" s="113"/>
      <c r="J63" s="17"/>
      <c r="K63" s="31"/>
      <c r="L63" s="34"/>
      <c r="M63" s="34"/>
      <c r="N63" s="34"/>
      <c r="O63" s="34"/>
      <c r="P63" s="34"/>
      <c r="Q63" s="17">
        <f t="shared" si="3"/>
        <v>0</v>
      </c>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row>
    <row r="64" spans="1:120" s="41" customFormat="1" ht="25.15" customHeight="1">
      <c r="A64" s="18"/>
      <c r="B64" s="15"/>
      <c r="C64" s="110" t="s">
        <v>50</v>
      </c>
      <c r="D64" s="333" t="s">
        <v>110</v>
      </c>
      <c r="E64" s="333"/>
      <c r="F64" s="334"/>
      <c r="G64" s="33"/>
      <c r="H64" s="113"/>
      <c r="I64" s="113"/>
      <c r="J64" s="17"/>
      <c r="K64" s="31"/>
      <c r="L64" s="34"/>
      <c r="M64" s="34"/>
      <c r="N64" s="34"/>
      <c r="O64" s="34"/>
      <c r="P64" s="34"/>
      <c r="Q64" s="17">
        <f t="shared" si="3"/>
        <v>0</v>
      </c>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row>
    <row r="65" spans="1:120" s="41" customFormat="1" ht="25.15" customHeight="1">
      <c r="A65" s="18"/>
      <c r="B65" s="15"/>
      <c r="C65" s="110" t="s">
        <v>51</v>
      </c>
      <c r="D65" s="333" t="s">
        <v>149</v>
      </c>
      <c r="E65" s="333"/>
      <c r="F65" s="334"/>
      <c r="G65" s="24">
        <v>-21432.97</v>
      </c>
      <c r="H65" s="24">
        <v>-5685.29</v>
      </c>
      <c r="I65" s="24"/>
      <c r="J65" s="24"/>
      <c r="K65" s="24"/>
      <c r="L65" s="34"/>
      <c r="M65" s="113"/>
      <c r="N65" s="34"/>
      <c r="O65" s="113"/>
      <c r="P65" s="34"/>
      <c r="Q65" s="17">
        <f>SUM(G65:P65)</f>
        <v>-27118.260000000002</v>
      </c>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row>
    <row r="66" spans="1:17" ht="25.15" customHeight="1" thickBot="1">
      <c r="A66" s="18"/>
      <c r="B66" s="18"/>
      <c r="C66" s="111" t="s">
        <v>62</v>
      </c>
      <c r="D66" s="349" t="s">
        <v>108</v>
      </c>
      <c r="E66" s="349"/>
      <c r="F66" s="350"/>
      <c r="G66" s="24"/>
      <c r="H66" s="24"/>
      <c r="I66" s="24"/>
      <c r="J66" s="24"/>
      <c r="K66" s="24"/>
      <c r="L66" s="24"/>
      <c r="M66" s="113"/>
      <c r="N66" s="113"/>
      <c r="O66" s="113"/>
      <c r="P66" s="34"/>
      <c r="Q66" s="113">
        <f t="shared" si="3"/>
        <v>0</v>
      </c>
    </row>
    <row r="67" spans="1:17" ht="25.15" customHeight="1" thickBot="1">
      <c r="A67" s="26"/>
      <c r="B67" s="114" t="s">
        <v>117</v>
      </c>
      <c r="C67" s="331" t="s">
        <v>88</v>
      </c>
      <c r="D67" s="275"/>
      <c r="E67" s="275"/>
      <c r="F67" s="332"/>
      <c r="G67" s="115">
        <f>SUM(G62:G66)</f>
        <v>-21432.97</v>
      </c>
      <c r="H67" s="115">
        <f>SUM(H62:H66)</f>
        <v>-5685.29</v>
      </c>
      <c r="I67" s="115">
        <f>SUM(I62:I66)</f>
        <v>-2016.72</v>
      </c>
      <c r="J67" s="115">
        <f>SUM(J57:J66)</f>
        <v>-981.69</v>
      </c>
      <c r="K67" s="115">
        <f>SUM(K58:K66)</f>
        <v>-2069.16</v>
      </c>
      <c r="L67" s="115">
        <f>SUM(L62:L66)</f>
        <v>0</v>
      </c>
      <c r="M67" s="115">
        <f>SUM(M59:M66)</f>
        <v>0</v>
      </c>
      <c r="N67" s="115">
        <f>N66</f>
        <v>0</v>
      </c>
      <c r="O67" s="115">
        <f>SUM(O65:O66)</f>
        <v>0</v>
      </c>
      <c r="P67" s="115">
        <f>P56</f>
        <v>0</v>
      </c>
      <c r="Q67" s="115">
        <f t="shared" si="3"/>
        <v>-32185.83</v>
      </c>
    </row>
    <row r="68" spans="1:18" ht="25.15" customHeight="1">
      <c r="A68" s="126">
        <v>6</v>
      </c>
      <c r="B68" s="353" t="s">
        <v>160</v>
      </c>
      <c r="C68" s="354"/>
      <c r="D68" s="354"/>
      <c r="E68" s="354"/>
      <c r="F68" s="355"/>
      <c r="G68" s="28"/>
      <c r="H68" s="16"/>
      <c r="I68" s="16"/>
      <c r="J68" s="16"/>
      <c r="K68" s="16"/>
      <c r="L68" s="16"/>
      <c r="M68" s="16"/>
      <c r="N68" s="16"/>
      <c r="O68" s="23"/>
      <c r="P68" s="23"/>
      <c r="Q68" s="16"/>
      <c r="R68" s="27"/>
    </row>
    <row r="69" spans="1:17" ht="25.15" customHeight="1">
      <c r="A69" s="18"/>
      <c r="B69" s="15"/>
      <c r="C69" s="110" t="s">
        <v>42</v>
      </c>
      <c r="D69" s="346" t="s">
        <v>92</v>
      </c>
      <c r="E69" s="346"/>
      <c r="F69" s="347"/>
      <c r="G69" s="30"/>
      <c r="H69" s="19"/>
      <c r="I69" s="19"/>
      <c r="J69" s="19"/>
      <c r="K69" s="19"/>
      <c r="L69" s="19"/>
      <c r="M69" s="19"/>
      <c r="N69" s="19"/>
      <c r="O69" s="34"/>
      <c r="P69" s="39">
        <f>SUM(P23+P28+P52+P53+P54+P67)</f>
        <v>19391847</v>
      </c>
      <c r="Q69" s="17">
        <f>P69</f>
        <v>19391847</v>
      </c>
    </row>
    <row r="70" spans="1:17" ht="25.15" customHeight="1">
      <c r="A70" s="18"/>
      <c r="B70" s="15"/>
      <c r="C70" s="111" t="s">
        <v>43</v>
      </c>
      <c r="D70" s="346" t="s">
        <v>85</v>
      </c>
      <c r="E70" s="346"/>
      <c r="F70" s="347"/>
      <c r="G70" s="30"/>
      <c r="H70" s="19"/>
      <c r="I70" s="19"/>
      <c r="J70" s="17">
        <f aca="true" t="shared" si="4" ref="J70:J75">J14-J31+J57</f>
        <v>0</v>
      </c>
      <c r="K70" s="112"/>
      <c r="L70" s="19"/>
      <c r="M70" s="19"/>
      <c r="N70" s="19"/>
      <c r="O70" s="19"/>
      <c r="P70" s="19"/>
      <c r="Q70" s="17">
        <f aca="true" t="shared" si="5" ref="Q70:Q80">SUM(G70:P70)</f>
        <v>0</v>
      </c>
    </row>
    <row r="71" spans="1:17" ht="25.15" customHeight="1">
      <c r="A71" s="18"/>
      <c r="B71" s="15"/>
      <c r="C71" s="111" t="s">
        <v>44</v>
      </c>
      <c r="D71" s="346" t="s">
        <v>73</v>
      </c>
      <c r="E71" s="346"/>
      <c r="F71" s="347"/>
      <c r="G71" s="30"/>
      <c r="H71" s="19"/>
      <c r="I71" s="19"/>
      <c r="J71" s="17">
        <f t="shared" si="4"/>
        <v>3179603.11</v>
      </c>
      <c r="K71" s="17">
        <f>K15-K32+K58</f>
        <v>0</v>
      </c>
      <c r="L71" s="19"/>
      <c r="M71" s="19"/>
      <c r="N71" s="19"/>
      <c r="O71" s="19"/>
      <c r="P71" s="19"/>
      <c r="Q71" s="17">
        <f t="shared" si="5"/>
        <v>3179603.11</v>
      </c>
    </row>
    <row r="72" spans="1:17" ht="25.15" customHeight="1">
      <c r="A72" s="18"/>
      <c r="B72" s="15"/>
      <c r="C72" s="110" t="s">
        <v>45</v>
      </c>
      <c r="D72" s="346" t="s">
        <v>74</v>
      </c>
      <c r="E72" s="346"/>
      <c r="F72" s="347"/>
      <c r="G72" s="33">
        <f aca="true" t="shared" si="6" ref="G72:I74">G16</f>
        <v>0</v>
      </c>
      <c r="H72" s="33">
        <f t="shared" si="6"/>
        <v>0</v>
      </c>
      <c r="I72" s="33">
        <f t="shared" si="6"/>
        <v>0</v>
      </c>
      <c r="J72" s="17">
        <f t="shared" si="4"/>
        <v>0</v>
      </c>
      <c r="K72" s="17">
        <f>K16-K33+K59</f>
        <v>562985.7100000001</v>
      </c>
      <c r="L72" s="33">
        <f>L16</f>
        <v>60231</v>
      </c>
      <c r="M72" s="17">
        <f>M16-M33+M59</f>
        <v>0</v>
      </c>
      <c r="N72" s="33">
        <f>N16</f>
        <v>0</v>
      </c>
      <c r="O72" s="30"/>
      <c r="P72" s="19"/>
      <c r="Q72" s="17">
        <f t="shared" si="5"/>
        <v>623216.7100000001</v>
      </c>
    </row>
    <row r="73" spans="1:17" ht="25.15" customHeight="1">
      <c r="A73" s="18"/>
      <c r="B73" s="15"/>
      <c r="C73" s="110" t="s">
        <v>46</v>
      </c>
      <c r="D73" s="346" t="s">
        <v>75</v>
      </c>
      <c r="E73" s="346"/>
      <c r="F73" s="347"/>
      <c r="G73" s="33">
        <f t="shared" si="6"/>
        <v>0</v>
      </c>
      <c r="H73" s="33">
        <f t="shared" si="6"/>
        <v>0</v>
      </c>
      <c r="I73" s="33">
        <f t="shared" si="6"/>
        <v>0</v>
      </c>
      <c r="J73" s="17">
        <f t="shared" si="4"/>
        <v>0</v>
      </c>
      <c r="K73" s="17">
        <f>K17-K34+K60</f>
        <v>875000</v>
      </c>
      <c r="L73" s="33">
        <f>L17</f>
        <v>202700</v>
      </c>
      <c r="M73" s="17">
        <f>M17-M34+M60</f>
        <v>0</v>
      </c>
      <c r="N73" s="33">
        <f>N17</f>
        <v>0</v>
      </c>
      <c r="O73" s="30"/>
      <c r="P73" s="19"/>
      <c r="Q73" s="17">
        <f t="shared" si="5"/>
        <v>1077700</v>
      </c>
    </row>
    <row r="74" spans="1:17" ht="25.15" customHeight="1">
      <c r="A74" s="18"/>
      <c r="B74" s="15"/>
      <c r="C74" s="110" t="s">
        <v>47</v>
      </c>
      <c r="D74" s="351" t="s">
        <v>76</v>
      </c>
      <c r="E74" s="351"/>
      <c r="F74" s="352"/>
      <c r="G74" s="33">
        <f t="shared" si="6"/>
        <v>0</v>
      </c>
      <c r="H74" s="33">
        <f t="shared" si="6"/>
        <v>0</v>
      </c>
      <c r="I74" s="33">
        <f t="shared" si="6"/>
        <v>0</v>
      </c>
      <c r="J74" s="17">
        <f t="shared" si="4"/>
        <v>0</v>
      </c>
      <c r="K74" s="17">
        <f>K18-K35+K61</f>
        <v>0</v>
      </c>
      <c r="L74" s="33">
        <f>L18</f>
        <v>151109</v>
      </c>
      <c r="M74" s="17">
        <f>M18-M35+M61</f>
        <v>0</v>
      </c>
      <c r="N74" s="33">
        <f>N18</f>
        <v>0</v>
      </c>
      <c r="O74" s="19"/>
      <c r="P74" s="19"/>
      <c r="Q74" s="17">
        <f t="shared" si="5"/>
        <v>151109</v>
      </c>
    </row>
    <row r="75" spans="1:120" s="41" customFormat="1" ht="25.15" customHeight="1">
      <c r="A75" s="18"/>
      <c r="B75" s="15"/>
      <c r="C75" s="110" t="s">
        <v>48</v>
      </c>
      <c r="D75" s="333" t="s">
        <v>77</v>
      </c>
      <c r="E75" s="333"/>
      <c r="F75" s="334"/>
      <c r="G75" s="33">
        <f>SUM(G19-G36+G62)</f>
        <v>0</v>
      </c>
      <c r="H75" s="33">
        <f>SUM(H19-H36+H62)</f>
        <v>0</v>
      </c>
      <c r="I75" s="33">
        <f>SUM(I19-I36+I62)</f>
        <v>1257087.9000000001</v>
      </c>
      <c r="J75" s="17">
        <f t="shared" si="4"/>
        <v>24125</v>
      </c>
      <c r="K75" s="17">
        <f>K19-K36+K62</f>
        <v>475526</v>
      </c>
      <c r="L75" s="17">
        <f>L19-L36+L62</f>
        <v>6170</v>
      </c>
      <c r="M75" s="17">
        <f>M19-M36+M62</f>
        <v>0</v>
      </c>
      <c r="N75" s="17">
        <f>N19-N36+N62</f>
        <v>0</v>
      </c>
      <c r="O75" s="34"/>
      <c r="P75" s="34"/>
      <c r="Q75" s="17">
        <f t="shared" si="5"/>
        <v>1762908.9000000001</v>
      </c>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row>
    <row r="76" spans="1:120" s="41" customFormat="1" ht="25.15" customHeight="1">
      <c r="A76" s="18"/>
      <c r="B76" s="15"/>
      <c r="C76" s="110" t="s">
        <v>49</v>
      </c>
      <c r="D76" s="333" t="s">
        <v>89</v>
      </c>
      <c r="E76" s="333"/>
      <c r="F76" s="334"/>
      <c r="G76" s="33">
        <f>SUM(G20-G37+G52+G63)</f>
        <v>78576.23999999836</v>
      </c>
      <c r="H76" s="33">
        <f>SUM(H20-H37+H63)</f>
        <v>2287423.72</v>
      </c>
      <c r="I76" s="33">
        <f>SUM(I20-I37+I63)</f>
        <v>2554438</v>
      </c>
      <c r="J76" s="17">
        <f>J20-J37+J52+J63</f>
        <v>0</v>
      </c>
      <c r="K76" s="17">
        <f>K20-K37+K52+K63</f>
        <v>4684536</v>
      </c>
      <c r="L76" s="19"/>
      <c r="M76" s="19"/>
      <c r="N76" s="19"/>
      <c r="O76" s="34"/>
      <c r="P76" s="34"/>
      <c r="Q76" s="17">
        <f t="shared" si="5"/>
        <v>9604973.959999999</v>
      </c>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row>
    <row r="77" spans="1:120" s="41" customFormat="1" ht="25.15" customHeight="1">
      <c r="A77" s="18"/>
      <c r="B77" s="15"/>
      <c r="C77" s="110" t="s">
        <v>50</v>
      </c>
      <c r="D77" s="333" t="s">
        <v>110</v>
      </c>
      <c r="E77" s="333"/>
      <c r="F77" s="334"/>
      <c r="G77" s="33">
        <f>SUM(G21-G38+G53+G64)</f>
        <v>25973410.19</v>
      </c>
      <c r="H77" s="33">
        <f>SUM(H21-H38+H64)</f>
        <v>2651020.5</v>
      </c>
      <c r="I77" s="33">
        <f>SUM(I21-I38+I64)</f>
        <v>1985748</v>
      </c>
      <c r="J77" s="17">
        <f>J21-J38+J53+J64</f>
        <v>0</v>
      </c>
      <c r="K77" s="17">
        <f>K21-K38+K53+K64</f>
        <v>0</v>
      </c>
      <c r="L77" s="19"/>
      <c r="M77" s="19"/>
      <c r="N77" s="19"/>
      <c r="O77" s="34"/>
      <c r="P77" s="34"/>
      <c r="Q77" s="17">
        <f t="shared" si="5"/>
        <v>30610178.69</v>
      </c>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row>
    <row r="78" spans="1:120" s="41" customFormat="1" ht="25.15" customHeight="1">
      <c r="A78" s="18"/>
      <c r="B78" s="15"/>
      <c r="C78" s="110" t="s">
        <v>51</v>
      </c>
      <c r="D78" s="333" t="s">
        <v>149</v>
      </c>
      <c r="E78" s="333"/>
      <c r="F78" s="334"/>
      <c r="G78" s="33">
        <f>SUM(G25+G26-G39+G54+G65)</f>
        <v>42228353.980000004</v>
      </c>
      <c r="H78" s="33">
        <f>SUM(H25+H26-H39+H65)</f>
        <v>10556761.450000001</v>
      </c>
      <c r="I78" s="33">
        <f>SUM(I26-I39+I65)</f>
        <v>2779591.24</v>
      </c>
      <c r="J78" s="17">
        <f>J26-J39+J54+J65</f>
        <v>0</v>
      </c>
      <c r="K78" s="17">
        <f>K26-K39+K54+K65</f>
        <v>0</v>
      </c>
      <c r="L78" s="19"/>
      <c r="M78" s="17">
        <f>M26-M39+M65</f>
        <v>0</v>
      </c>
      <c r="N78" s="19"/>
      <c r="O78" s="113">
        <f>O26-O39+O65</f>
        <v>0</v>
      </c>
      <c r="P78" s="34"/>
      <c r="Q78" s="17">
        <f t="shared" si="5"/>
        <v>55564706.67000001</v>
      </c>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row>
    <row r="79" spans="1:17" ht="25.15" customHeight="1" thickBot="1">
      <c r="A79" s="21"/>
      <c r="B79" s="18"/>
      <c r="C79" s="111" t="s">
        <v>62</v>
      </c>
      <c r="D79" s="349" t="s">
        <v>108</v>
      </c>
      <c r="E79" s="349"/>
      <c r="F79" s="350"/>
      <c r="G79" s="54">
        <f aca="true" t="shared" si="7" ref="G79:N79">G22+G27-G41+G66</f>
        <v>0</v>
      </c>
      <c r="H79" s="54">
        <f t="shared" si="7"/>
        <v>0</v>
      </c>
      <c r="I79" s="54">
        <f t="shared" si="7"/>
        <v>0</v>
      </c>
      <c r="J79" s="54">
        <f t="shared" si="7"/>
        <v>0</v>
      </c>
      <c r="K79" s="54">
        <f t="shared" si="7"/>
        <v>0</v>
      </c>
      <c r="L79" s="54">
        <f t="shared" si="7"/>
        <v>0</v>
      </c>
      <c r="M79" s="54">
        <f t="shared" si="7"/>
        <v>0</v>
      </c>
      <c r="N79" s="54">
        <f t="shared" si="7"/>
        <v>0</v>
      </c>
      <c r="O79" s="54">
        <f>O22+O27-O41+O66</f>
        <v>0</v>
      </c>
      <c r="P79" s="34"/>
      <c r="Q79" s="113">
        <f t="shared" si="5"/>
        <v>0</v>
      </c>
    </row>
    <row r="80" spans="1:17" ht="25.15" customHeight="1" thickBot="1">
      <c r="A80" s="26"/>
      <c r="B80" s="118" t="s">
        <v>117</v>
      </c>
      <c r="C80" s="331" t="s">
        <v>88</v>
      </c>
      <c r="D80" s="275"/>
      <c r="E80" s="275"/>
      <c r="F80" s="332"/>
      <c r="G80" s="115">
        <f>SUM(G72:G79)</f>
        <v>68280340.41</v>
      </c>
      <c r="H80" s="115">
        <f>SUM(H72:H79)</f>
        <v>15495205.670000002</v>
      </c>
      <c r="I80" s="115">
        <f>SUM(I72:I79)</f>
        <v>8576865.14</v>
      </c>
      <c r="J80" s="115">
        <f>SUM(J70:J79)</f>
        <v>3203728.11</v>
      </c>
      <c r="K80" s="115">
        <f>SUM(K71:K79)</f>
        <v>6598047.71</v>
      </c>
      <c r="L80" s="115">
        <f>SUM(L72:L79)</f>
        <v>420210</v>
      </c>
      <c r="M80" s="115">
        <f>SUM(M72:M79)</f>
        <v>0</v>
      </c>
      <c r="N80" s="115">
        <f>SUM(N72:N79)</f>
        <v>0</v>
      </c>
      <c r="O80" s="115">
        <f>SUM(O72:O79)</f>
        <v>0</v>
      </c>
      <c r="P80" s="115">
        <f>P69</f>
        <v>19391847</v>
      </c>
      <c r="Q80" s="115">
        <f t="shared" si="5"/>
        <v>121966244.03999999</v>
      </c>
    </row>
    <row r="81" spans="1:17" ht="25.15" customHeight="1">
      <c r="A81" s="77"/>
      <c r="B81" s="77"/>
      <c r="C81" s="76"/>
      <c r="D81" s="77"/>
      <c r="E81" s="77"/>
      <c r="F81" s="77"/>
      <c r="G81" s="42"/>
      <c r="H81" s="42"/>
      <c r="I81" s="42"/>
      <c r="J81" s="42"/>
      <c r="K81" s="42"/>
      <c r="L81" s="42"/>
      <c r="M81" s="42"/>
      <c r="N81" s="42"/>
      <c r="O81" s="42"/>
      <c r="P81" s="42"/>
      <c r="Q81" s="42"/>
    </row>
    <row r="82" spans="1:17" ht="25.15" customHeight="1">
      <c r="A82" s="76"/>
      <c r="B82" s="76"/>
      <c r="C82" s="76"/>
      <c r="D82" s="76"/>
      <c r="E82" s="76"/>
      <c r="F82" s="76"/>
      <c r="G82" s="60"/>
      <c r="H82" s="60"/>
      <c r="I82" s="60"/>
      <c r="J82" s="42"/>
      <c r="K82" s="42"/>
      <c r="L82" s="42"/>
      <c r="M82" s="42"/>
      <c r="N82" s="42"/>
      <c r="O82" s="42"/>
      <c r="P82" s="42" t="s">
        <v>119</v>
      </c>
      <c r="Q82" s="42"/>
    </row>
    <row r="83" spans="1:18" s="5" customFormat="1" ht="25.15" customHeight="1">
      <c r="A83" s="343" t="s">
        <v>161</v>
      </c>
      <c r="B83" s="344"/>
      <c r="C83" s="344"/>
      <c r="D83" s="275"/>
      <c r="E83" s="97"/>
      <c r="F83" s="101"/>
      <c r="G83" s="101"/>
      <c r="H83" s="62"/>
      <c r="I83" s="62"/>
      <c r="J83" s="76"/>
      <c r="K83" s="129"/>
      <c r="L83" s="129"/>
      <c r="M83" s="348" t="s">
        <v>96</v>
      </c>
      <c r="N83" s="348"/>
      <c r="O83" s="348"/>
      <c r="P83" s="348"/>
      <c r="Q83" s="348"/>
      <c r="R83" s="35"/>
    </row>
    <row r="84" spans="1:20" ht="29.25" customHeight="1">
      <c r="A84" s="341" t="s">
        <v>153</v>
      </c>
      <c r="B84" s="341"/>
      <c r="C84" s="341"/>
      <c r="D84" s="341"/>
      <c r="E84" s="341"/>
      <c r="F84" s="341"/>
      <c r="G84" s="132" t="s">
        <v>95</v>
      </c>
      <c r="H84" s="61"/>
      <c r="I84" s="61"/>
      <c r="J84" s="43"/>
      <c r="K84" s="44"/>
      <c r="L84" s="44"/>
      <c r="M84" s="45" t="s">
        <v>97</v>
      </c>
      <c r="N84" s="340" t="s">
        <v>175</v>
      </c>
      <c r="O84" s="340"/>
      <c r="P84" s="340"/>
      <c r="Q84" s="340"/>
      <c r="R84" s="46"/>
      <c r="S84" s="46"/>
      <c r="T84" s="47"/>
    </row>
    <row r="85" spans="1:20" ht="25.15" customHeight="1">
      <c r="A85" s="340" t="s">
        <v>125</v>
      </c>
      <c r="B85" s="340"/>
      <c r="C85" s="340"/>
      <c r="D85" s="340"/>
      <c r="E85" s="340"/>
      <c r="F85" s="340"/>
      <c r="G85" s="133">
        <v>14844210.83</v>
      </c>
      <c r="H85" s="57"/>
      <c r="I85" s="57"/>
      <c r="J85" s="42"/>
      <c r="K85" s="48"/>
      <c r="L85" s="48"/>
      <c r="M85" s="45" t="s">
        <v>98</v>
      </c>
      <c r="N85" s="340" t="s">
        <v>176</v>
      </c>
      <c r="O85" s="340"/>
      <c r="P85" s="340"/>
      <c r="Q85" s="340"/>
      <c r="R85" s="42"/>
      <c r="S85" s="42"/>
      <c r="T85" s="47"/>
    </row>
    <row r="86" spans="1:20" ht="25.15" customHeight="1">
      <c r="A86" s="48"/>
      <c r="B86" s="48"/>
      <c r="C86" s="48"/>
      <c r="D86" s="48"/>
      <c r="E86" s="48"/>
      <c r="F86" s="48"/>
      <c r="G86" s="42"/>
      <c r="H86" s="42"/>
      <c r="I86" s="42"/>
      <c r="J86" s="42"/>
      <c r="K86" s="49"/>
      <c r="L86" s="49"/>
      <c r="M86" s="45" t="s">
        <v>99</v>
      </c>
      <c r="N86" s="340" t="s">
        <v>177</v>
      </c>
      <c r="O86" s="340"/>
      <c r="P86" s="340"/>
      <c r="Q86" s="340"/>
      <c r="R86" s="42"/>
      <c r="S86" s="42"/>
      <c r="T86" s="47"/>
    </row>
    <row r="87" spans="1:20" ht="25.15" customHeight="1">
      <c r="A87" s="49"/>
      <c r="B87" s="49"/>
      <c r="C87" s="49"/>
      <c r="D87" s="49"/>
      <c r="E87" s="49"/>
      <c r="F87" s="49"/>
      <c r="G87" s="42"/>
      <c r="H87" s="42"/>
      <c r="I87" s="42"/>
      <c r="J87" s="42"/>
      <c r="K87" s="49"/>
      <c r="L87" s="49"/>
      <c r="M87" s="45" t="s">
        <v>100</v>
      </c>
      <c r="N87" s="340" t="s">
        <v>178</v>
      </c>
      <c r="O87" s="340"/>
      <c r="P87" s="340"/>
      <c r="Q87" s="340"/>
      <c r="R87" s="42"/>
      <c r="S87" s="42"/>
      <c r="T87" s="47"/>
    </row>
    <row r="88" spans="1:20" s="5" customFormat="1" ht="12.75">
      <c r="A88" s="101"/>
      <c r="B88" s="101"/>
      <c r="C88" s="101"/>
      <c r="D88" s="101"/>
      <c r="E88" s="101"/>
      <c r="F88" s="101"/>
      <c r="G88" s="101"/>
      <c r="H88" s="101"/>
      <c r="I88" s="101"/>
      <c r="J88" s="101"/>
      <c r="K88" s="101"/>
      <c r="L88" s="101"/>
      <c r="M88" s="76"/>
      <c r="N88" s="76"/>
      <c r="O88" s="76"/>
      <c r="P88" s="76"/>
      <c r="Q88" s="76"/>
      <c r="R88" s="47"/>
      <c r="S88" s="47"/>
      <c r="T88" s="47"/>
    </row>
    <row r="89" spans="13:20" s="5" customFormat="1" ht="12.75" hidden="1">
      <c r="M89" s="47"/>
      <c r="N89" s="47"/>
      <c r="O89" s="47"/>
      <c r="P89" s="47"/>
      <c r="Q89" s="47"/>
      <c r="R89" s="47"/>
      <c r="S89" s="47"/>
      <c r="T89" s="47"/>
    </row>
    <row r="90" spans="13:17" s="5" customFormat="1" ht="12.75" hidden="1">
      <c r="M90" s="47"/>
      <c r="N90" s="47"/>
      <c r="O90" s="47"/>
      <c r="P90" s="47"/>
      <c r="Q90" s="47"/>
    </row>
    <row r="91" s="5" customFormat="1" ht="12.75" hidden="1"/>
    <row r="92" s="5" customFormat="1" ht="12.75" hidden="1"/>
    <row r="93" s="5" customFormat="1" ht="12.75" hidden="1"/>
    <row r="94" s="5" customFormat="1" ht="12.75" hidden="1"/>
    <row r="95" s="5" customFormat="1" ht="12.75" hidden="1"/>
    <row r="96" s="5" customFormat="1" ht="12.75" hidden="1"/>
    <row r="97" s="5" customFormat="1" ht="12.75" hidden="1"/>
    <row r="98" s="5" customFormat="1" ht="12.75" hidden="1"/>
    <row r="99" s="5" customFormat="1" ht="12.75" hidden="1"/>
    <row r="100" s="5" customFormat="1" ht="12.75" hidden="1"/>
    <row r="101" s="5" customFormat="1" ht="12.75" hidden="1"/>
    <row r="102" s="5" customFormat="1" ht="12.75" hidden="1"/>
    <row r="103" s="5" customFormat="1" ht="12.75" hidden="1"/>
    <row r="104" s="5" customFormat="1" ht="12.75" hidden="1"/>
    <row r="105" s="5" customFormat="1" ht="12.75" hidden="1"/>
    <row r="106" s="5" customFormat="1" ht="12.75" hidden="1"/>
    <row r="107" s="5" customFormat="1" ht="12.75" hidden="1"/>
    <row r="108" s="5" customFormat="1" ht="12.75" hidden="1"/>
    <row r="109" s="5" customFormat="1" ht="12.75" hidden="1"/>
    <row r="110" s="5" customFormat="1" ht="12.75" hidden="1"/>
    <row r="111" s="5" customFormat="1" ht="12.75" hidden="1"/>
    <row r="112" s="5" customFormat="1" ht="12.75" hidden="1"/>
    <row r="113" s="5" customFormat="1" ht="12.75" hidden="1"/>
    <row r="114" s="5" customFormat="1" ht="12.75" hidden="1"/>
    <row r="115" s="5" customFormat="1" ht="12.75" hidden="1"/>
    <row r="116" s="5" customFormat="1" ht="12.75" hidden="1"/>
    <row r="117" s="5" customFormat="1" ht="12.75" hidden="1"/>
    <row r="118" s="5" customFormat="1" ht="12.75" hidden="1"/>
    <row r="119" s="5" customFormat="1" ht="12.75" hidden="1"/>
    <row r="120" s="5" customFormat="1" ht="12.75" hidden="1"/>
    <row r="121" s="5" customFormat="1" ht="12.75" hidden="1"/>
    <row r="122" s="5" customFormat="1" ht="12.75" hidden="1"/>
    <row r="123" s="5" customFormat="1" ht="12.75" hidden="1"/>
    <row r="124" s="5" customFormat="1" ht="12.75" hidden="1"/>
    <row r="125" s="5" customFormat="1" ht="12.75" hidden="1"/>
    <row r="126" s="5" customFormat="1" ht="12.75" hidden="1"/>
    <row r="127" s="5" customFormat="1" ht="12.75" hidden="1"/>
    <row r="128" s="5" customFormat="1" ht="12.75" hidden="1"/>
    <row r="129" s="5" customFormat="1" ht="12.75" hidden="1"/>
    <row r="130" s="5" customFormat="1" ht="12.75" hidden="1"/>
    <row r="131" s="5" customFormat="1" ht="12.75" hidden="1"/>
    <row r="132" s="5" customFormat="1" ht="12.75" hidden="1"/>
    <row r="133" s="5" customFormat="1" ht="12.75" hidden="1"/>
    <row r="134" s="5" customFormat="1" ht="12.75" hidden="1"/>
    <row r="135" s="5" customFormat="1" ht="12.75" hidden="1"/>
    <row r="136" s="5" customFormat="1" ht="12.75" hidden="1"/>
    <row r="137" s="5" customFormat="1" ht="12.75" hidden="1"/>
    <row r="138" s="5" customFormat="1" ht="12.75" hidden="1"/>
    <row r="139" s="5" customFormat="1" ht="12.75" hidden="1"/>
    <row r="140" s="5" customFormat="1" ht="12.75" hidden="1"/>
    <row r="141" s="5" customFormat="1" ht="12.75" hidden="1"/>
    <row r="142" s="5" customFormat="1" ht="12.75" hidden="1"/>
    <row r="143" s="5" customFormat="1" ht="12.75" hidden="1"/>
    <row r="144" s="5" customFormat="1" ht="12.75" hidden="1"/>
    <row r="145" s="5" customFormat="1" ht="12.75" hidden="1"/>
    <row r="146" s="5" customFormat="1" ht="12.75" hidden="1"/>
    <row r="147" s="5" customFormat="1" ht="12.75" hidden="1"/>
    <row r="148" s="5" customFormat="1" ht="12.75" hidden="1"/>
    <row r="149" s="5" customFormat="1" ht="12.75" hidden="1"/>
    <row r="150" s="5" customFormat="1" ht="12.75" hidden="1"/>
    <row r="151" s="5" customFormat="1" ht="12.75" hidden="1"/>
    <row r="152" s="5" customFormat="1" ht="12.75" hidden="1"/>
    <row r="153" s="5" customFormat="1" ht="12.75" hidden="1"/>
    <row r="154" s="5" customFormat="1" ht="12.75" hidden="1"/>
    <row r="155" s="5" customFormat="1" ht="12.75" hidden="1"/>
    <row r="156" s="5" customFormat="1" ht="12.75" hidden="1"/>
    <row r="157" s="5" customFormat="1" ht="12.75" hidden="1"/>
    <row r="158" s="5" customFormat="1" ht="12.75" hidden="1"/>
    <row r="159" s="5" customFormat="1" ht="12.75" hidden="1"/>
    <row r="160" s="5" customFormat="1" ht="12.75" hidden="1"/>
    <row r="161" s="5" customFormat="1" ht="12.75" hidden="1"/>
    <row r="162" s="5" customFormat="1" ht="12.75" hidden="1"/>
    <row r="163" s="5" customFormat="1" ht="12.75" hidden="1"/>
    <row r="164" s="5" customFormat="1" ht="12.75" hidden="1"/>
    <row r="165" s="5" customFormat="1" ht="12.75" hidden="1"/>
    <row r="166" s="5" customFormat="1" ht="12.75" hidden="1"/>
    <row r="167" s="5" customFormat="1" ht="12.75" hidden="1"/>
    <row r="168" s="5" customFormat="1" ht="12.75" hidden="1"/>
    <row r="169" s="5" customFormat="1" ht="12.75" hidden="1"/>
    <row r="170" s="5" customFormat="1" ht="12.75" hidden="1"/>
    <row r="171" s="5" customFormat="1" ht="12.75" hidden="1"/>
    <row r="172" s="5" customFormat="1" ht="12.75" hidden="1"/>
    <row r="173" s="5" customFormat="1" ht="12.75" hidden="1"/>
    <row r="174" s="5" customFormat="1" ht="12.75" hidden="1"/>
    <row r="175" s="5" customFormat="1" ht="12.75" hidden="1"/>
    <row r="176" s="5" customFormat="1" ht="12.75" hidden="1"/>
    <row r="177" s="5" customFormat="1" ht="12.75" hidden="1"/>
    <row r="178" s="5" customFormat="1" ht="12.75" hidden="1"/>
    <row r="179" s="5" customFormat="1" ht="12.75" hidden="1"/>
    <row r="180" s="5" customFormat="1" ht="12.75" hidden="1"/>
    <row r="181" s="5" customFormat="1" ht="12.75" hidden="1"/>
    <row r="182" s="5" customFormat="1" ht="12.75" hidden="1"/>
    <row r="183" s="5" customFormat="1" ht="12.75" hidden="1"/>
    <row r="184" s="5" customFormat="1" ht="12.75" hidden="1"/>
    <row r="185" s="5" customFormat="1" ht="12.75" hidden="1"/>
    <row r="186" s="5" customFormat="1" ht="12.75" hidden="1"/>
    <row r="187" s="5" customFormat="1" ht="12.75" hidden="1"/>
    <row r="188" s="5" customFormat="1" ht="12.75" hidden="1"/>
    <row r="189" s="5" customFormat="1" ht="12.75" hidden="1"/>
    <row r="190" s="5" customFormat="1" ht="12.75" hidden="1"/>
    <row r="191" s="5" customFormat="1" ht="12.75" hidden="1"/>
    <row r="192" s="5" customFormat="1" ht="12.75" hidden="1"/>
    <row r="193" s="5" customFormat="1" ht="12.75" hidden="1"/>
    <row r="194" s="5" customFormat="1" ht="12.75" hidden="1"/>
    <row r="195" s="5" customFormat="1" ht="12.75" hidden="1"/>
    <row r="196" s="5" customFormat="1" ht="12.75" hidden="1"/>
    <row r="197" s="5" customFormat="1" ht="12.75" hidden="1"/>
    <row r="198" s="5" customFormat="1" ht="12.75" hidden="1"/>
    <row r="199" s="5" customFormat="1" ht="12.75" hidden="1"/>
    <row r="200" s="5" customFormat="1" ht="12.75" hidden="1"/>
    <row r="201" s="5" customFormat="1" ht="12.75" hidden="1"/>
    <row r="202" s="5" customFormat="1" ht="12.75" hidden="1"/>
    <row r="203" s="5" customFormat="1" ht="12.75" hidden="1"/>
    <row r="204" s="5" customFormat="1" ht="12.75" hidden="1"/>
    <row r="205" s="5" customFormat="1" ht="12.75" hidden="1"/>
    <row r="206" s="5" customFormat="1" ht="12.75" hidden="1"/>
    <row r="207" s="5" customFormat="1" ht="12.75" hidden="1"/>
    <row r="208" s="5" customFormat="1" ht="12.75" hidden="1"/>
    <row r="209" s="5" customFormat="1" ht="12.75" hidden="1"/>
    <row r="210" s="5" customFormat="1" ht="12.75" hidden="1"/>
    <row r="211" s="5" customFormat="1" ht="12.75" hidden="1"/>
    <row r="212" s="5" customFormat="1" ht="12.75" hidden="1"/>
    <row r="213" s="5" customFormat="1" ht="12.75" hidden="1"/>
    <row r="214" s="5" customFormat="1" ht="12.75" hidden="1"/>
    <row r="215" s="5" customFormat="1" ht="12.75" hidden="1"/>
    <row r="216" s="5" customFormat="1" ht="12.75" hidden="1"/>
    <row r="217" s="5" customFormat="1" ht="12.75" hidden="1"/>
    <row r="218" s="5" customFormat="1" ht="12.75" hidden="1"/>
    <row r="219" s="5" customFormat="1" ht="12.75" hidden="1"/>
    <row r="220" s="5" customFormat="1" ht="12.75" hidden="1"/>
    <row r="221" s="5" customFormat="1" ht="12.75" hidden="1"/>
    <row r="222" s="5" customFormat="1" ht="12.75" hidden="1"/>
    <row r="223" s="5" customFormat="1" ht="12.75" hidden="1"/>
    <row r="224" s="5" customFormat="1" ht="12.75" hidden="1"/>
    <row r="225" s="5" customFormat="1" ht="12.75" hidden="1"/>
    <row r="226" s="5" customFormat="1" ht="12.75" hidden="1"/>
    <row r="227" s="5" customFormat="1" ht="12.75" hidden="1"/>
    <row r="228" s="5" customFormat="1" ht="12.75" hidden="1"/>
    <row r="229" s="5" customFormat="1" ht="12.75" hidden="1"/>
    <row r="230" s="5" customFormat="1" ht="12.75" hidden="1"/>
    <row r="231" s="5" customFormat="1" ht="12.75" hidden="1"/>
    <row r="232" s="5" customFormat="1" ht="12.75" hidden="1"/>
    <row r="233" s="5" customFormat="1" ht="12.75" hidden="1"/>
    <row r="234" s="5" customFormat="1" ht="12.75" hidden="1"/>
    <row r="235" s="5" customFormat="1" ht="12.75" hidden="1"/>
    <row r="236" s="5" customFormat="1" ht="12.75" hidden="1"/>
    <row r="237" s="5" customFormat="1" ht="12.75" hidden="1"/>
    <row r="238" s="5" customFormat="1" ht="12.75" hidden="1"/>
    <row r="239" s="5" customFormat="1" ht="12.75" hidden="1"/>
    <row r="240" s="5" customFormat="1" ht="12.75" hidden="1"/>
    <row r="241" s="5" customFormat="1" ht="12.75" hidden="1"/>
    <row r="242" s="5" customFormat="1" ht="12.75" hidden="1"/>
    <row r="243" s="5" customFormat="1" ht="12.75" hidden="1"/>
    <row r="244" s="5" customFormat="1" ht="12.75" hidden="1"/>
    <row r="245" s="5" customFormat="1" ht="12.75" hidden="1"/>
    <row r="246" s="5" customFormat="1" ht="12.75" hidden="1"/>
    <row r="247" s="5" customFormat="1" ht="12.75" hidden="1"/>
    <row r="248" s="5" customFormat="1" ht="12.75" hidden="1"/>
    <row r="249" s="5" customFormat="1" ht="12.75" hidden="1"/>
    <row r="250" s="5" customFormat="1" ht="12.75" hidden="1"/>
    <row r="251" s="5" customFormat="1" ht="12.75" hidden="1"/>
    <row r="252" s="5" customFormat="1" ht="12.75" hidden="1"/>
    <row r="253" s="5" customFormat="1" ht="12.75" hidden="1"/>
    <row r="254" s="5" customFormat="1" ht="12.75" hidden="1"/>
    <row r="255" s="5" customFormat="1" ht="12.75" hidden="1"/>
    <row r="256" s="5" customFormat="1" ht="12.75" hidden="1"/>
    <row r="257" s="5" customFormat="1" ht="12.75" hidden="1"/>
    <row r="258" s="5" customFormat="1" ht="12.75" hidden="1"/>
    <row r="259" s="5" customFormat="1" ht="12.75" hidden="1"/>
    <row r="260" s="5" customFormat="1" ht="12.75" hidden="1"/>
    <row r="261" s="5" customFormat="1" ht="12.75" hidden="1"/>
    <row r="262" s="5" customFormat="1" ht="12.75" hidden="1"/>
    <row r="263" s="5" customFormat="1" ht="12.75" hidden="1"/>
    <row r="264" s="5" customFormat="1" ht="12.75" hidden="1"/>
    <row r="265" s="5" customFormat="1" ht="12.75" hidden="1"/>
    <row r="266" s="5" customFormat="1" ht="12.75" hidden="1"/>
    <row r="267" s="5" customFormat="1" ht="12.75" hidden="1"/>
    <row r="268" s="5" customFormat="1" ht="12.75" hidden="1"/>
    <row r="269" s="5" customFormat="1" ht="12.75" hidden="1"/>
    <row r="270" s="5" customFormat="1" ht="12.75" hidden="1"/>
    <row r="271" s="5" customFormat="1" ht="12.75" hidden="1"/>
    <row r="272" s="5" customFormat="1" ht="12.75" hidden="1"/>
    <row r="273" s="5" customFormat="1" ht="12.75" hidden="1"/>
    <row r="274" s="5" customFormat="1" ht="12.75" hidden="1"/>
    <row r="275" s="5" customFormat="1" ht="12.75" hidden="1"/>
    <row r="276" s="5" customFormat="1" ht="12.75" hidden="1"/>
    <row r="277" s="5" customFormat="1" ht="12.75" hidden="1"/>
    <row r="278" s="5" customFormat="1" ht="12.75" hidden="1"/>
    <row r="279" s="5" customFormat="1" ht="12.75" hidden="1"/>
    <row r="280" s="5" customFormat="1" ht="12.75" hidden="1"/>
    <row r="281" s="5" customFormat="1" ht="12.75" hidden="1"/>
    <row r="282" s="5" customFormat="1" ht="12.75" hidden="1"/>
    <row r="283" s="5" customFormat="1" ht="12.75" hidden="1"/>
    <row r="284" s="5" customFormat="1" ht="12.75" hidden="1"/>
    <row r="285" s="5" customFormat="1" ht="12.75" hidden="1"/>
    <row r="286" s="5" customFormat="1" ht="12.75" hidden="1"/>
    <row r="287" s="5" customFormat="1" ht="12.75" hidden="1"/>
    <row r="288" s="5" customFormat="1" ht="12.75" hidden="1"/>
    <row r="289" s="5" customFormat="1" ht="12.75" hidden="1"/>
    <row r="290" s="5" customFormat="1" ht="12.75" hidden="1"/>
    <row r="291" s="5" customFormat="1" ht="12.75" hidden="1"/>
    <row r="292" s="5" customFormat="1" ht="12.75" hidden="1"/>
    <row r="293" s="5" customFormat="1" ht="12.75" hidden="1"/>
    <row r="294" s="5" customFormat="1" ht="12.75" hidden="1"/>
    <row r="295" s="5" customFormat="1" ht="12.75" hidden="1"/>
    <row r="296" s="5" customFormat="1" ht="12.75" hidden="1"/>
    <row r="297" s="5" customFormat="1" ht="12.75" hidden="1"/>
    <row r="298" s="5" customFormat="1" ht="12.75" hidden="1"/>
    <row r="299" s="5" customFormat="1" ht="12.75" hidden="1"/>
    <row r="300" s="5" customFormat="1" ht="12.75" hidden="1"/>
    <row r="301" s="5" customFormat="1" ht="12.75" hidden="1"/>
    <row r="302" s="5" customFormat="1" ht="12.75" hidden="1"/>
    <row r="303" s="5" customFormat="1" ht="12.75" hidden="1"/>
    <row r="304" s="5" customFormat="1" ht="12.75" hidden="1"/>
    <row r="305" s="5" customFormat="1" ht="12.75" hidden="1"/>
    <row r="306" s="5" customFormat="1" ht="12.75" hidden="1"/>
    <row r="307" s="5" customFormat="1" ht="12.75" hidden="1"/>
    <row r="308" s="5" customFormat="1" ht="12.75" hidden="1"/>
    <row r="309" s="5" customFormat="1" ht="12.75" hidden="1"/>
    <row r="310" s="5" customFormat="1" ht="12.75" hidden="1"/>
    <row r="311" s="5" customFormat="1" ht="12.75" hidden="1"/>
    <row r="312" s="5" customFormat="1" ht="12.75" hidden="1"/>
    <row r="313" s="5" customFormat="1" ht="12.75" hidden="1"/>
    <row r="314" s="5" customFormat="1" ht="12.75" hidden="1"/>
    <row r="315" s="5" customFormat="1" ht="12.75" hidden="1"/>
    <row r="316" s="5" customFormat="1" ht="12.75" hidden="1"/>
    <row r="317" s="5" customFormat="1" ht="12.75" hidden="1"/>
    <row r="318" s="5" customFormat="1" ht="12.75" hidden="1"/>
    <row r="319" s="5" customFormat="1" ht="12.75" hidden="1"/>
    <row r="320" s="5" customFormat="1" ht="12.75" hidden="1"/>
    <row r="321" s="5" customFormat="1" ht="12.75" hidden="1"/>
    <row r="322" s="5" customFormat="1" ht="12.75" hidden="1"/>
    <row r="323" s="5" customFormat="1" ht="12.75" hidden="1"/>
    <row r="324" s="5" customFormat="1" ht="12.75" hidden="1"/>
    <row r="325" s="5" customFormat="1" ht="12.75" hidden="1"/>
    <row r="326" s="5" customFormat="1" ht="12.75" hidden="1"/>
    <row r="327" s="5" customFormat="1" ht="12.75" hidden="1"/>
    <row r="328" s="5" customFormat="1" ht="12.75" hidden="1"/>
    <row r="329" s="5" customFormat="1" ht="12.75" hidden="1"/>
    <row r="330" s="5" customFormat="1" ht="12.75" hidden="1"/>
    <row r="331" s="5" customFormat="1" ht="12.75" hidden="1"/>
    <row r="332" s="5" customFormat="1" ht="12.75" hidden="1"/>
    <row r="333" s="5" customFormat="1" ht="12.75" hidden="1"/>
    <row r="334" s="5" customFormat="1" ht="12.75" hidden="1"/>
    <row r="335" s="5" customFormat="1" ht="12.75" hidden="1"/>
    <row r="336" s="5" customFormat="1" ht="12.75" hidden="1"/>
    <row r="337" s="5" customFormat="1" ht="12.75" hidden="1"/>
    <row r="338" s="5" customFormat="1" ht="12.75" hidden="1"/>
    <row r="339" s="5" customFormat="1" ht="12.75" hidden="1"/>
    <row r="340" s="5" customFormat="1" ht="12.75" hidden="1"/>
    <row r="341" s="5" customFormat="1" ht="12.75" hidden="1"/>
    <row r="342" s="5" customFormat="1" ht="12.75" hidden="1"/>
    <row r="343" s="5" customFormat="1" ht="12.75" hidden="1"/>
    <row r="344" s="5" customFormat="1" ht="12.75" hidden="1"/>
    <row r="345" s="5" customFormat="1" ht="12.75" hidden="1"/>
    <row r="346" s="5" customFormat="1" ht="12.75" hidden="1"/>
    <row r="347" s="5" customFormat="1" ht="12.75" hidden="1"/>
    <row r="348" s="5" customFormat="1" ht="12.75" hidden="1"/>
    <row r="349" s="5" customFormat="1" ht="12.75" hidden="1"/>
    <row r="350" s="5" customFormat="1" ht="12.75" hidden="1"/>
    <row r="351" s="5" customFormat="1" ht="12.75" hidden="1"/>
    <row r="352" s="5" customFormat="1" ht="12.75" hidden="1"/>
    <row r="353" s="5" customFormat="1" ht="12.75" hidden="1"/>
    <row r="354" s="5" customFormat="1" ht="12.75" hidden="1"/>
    <row r="355" s="5" customFormat="1" ht="12.75" hidden="1"/>
    <row r="356" s="5" customFormat="1" ht="12.75" hidden="1"/>
    <row r="357" s="5" customFormat="1" ht="12.75" hidden="1"/>
    <row r="358" s="5" customFormat="1" ht="12.75" hidden="1"/>
    <row r="359" s="5" customFormat="1" ht="12.75" hidden="1"/>
    <row r="360" s="5" customFormat="1" ht="12.75" hidden="1"/>
    <row r="361" s="5" customFormat="1" ht="12.75" hidden="1"/>
    <row r="362" s="5" customFormat="1" ht="12.75" hidden="1"/>
    <row r="363" s="5" customFormat="1" ht="12.75" hidden="1"/>
    <row r="364" s="5" customFormat="1" ht="12.75" hidden="1"/>
    <row r="365" s="5" customFormat="1" ht="12.75" hidden="1"/>
    <row r="366" s="5" customFormat="1" ht="12.75" hidden="1"/>
    <row r="367" s="5" customFormat="1" ht="12.75" hidden="1"/>
    <row r="368" s="5" customFormat="1" ht="12.75" hidden="1"/>
    <row r="369" s="5" customFormat="1" ht="12.75" hidden="1"/>
    <row r="370" s="5" customFormat="1" ht="12.75" hidden="1"/>
    <row r="371" s="5" customFormat="1" ht="12.75" hidden="1"/>
    <row r="372" s="5" customFormat="1" ht="12.75" hidden="1"/>
    <row r="373" s="5" customFormat="1" ht="12.75" hidden="1"/>
    <row r="374" s="5" customFormat="1" ht="12.75" hidden="1"/>
    <row r="375" s="5" customFormat="1" ht="12.75" hidden="1"/>
    <row r="376" s="5" customFormat="1" ht="12.75" hidden="1"/>
    <row r="377" s="5" customFormat="1" ht="12.75" hidden="1"/>
    <row r="378" s="5" customFormat="1" ht="12.75" hidden="1"/>
    <row r="379" s="5" customFormat="1" ht="12.75" hidden="1"/>
    <row r="380" s="5" customFormat="1" ht="12.75" hidden="1"/>
    <row r="381" s="5" customFormat="1" ht="12.75" hidden="1"/>
    <row r="382" s="5" customFormat="1" ht="12.75" hidden="1"/>
    <row r="383" s="5" customFormat="1" ht="12.75" hidden="1"/>
    <row r="384" s="5" customFormat="1" ht="12.75" hidden="1"/>
    <row r="385" s="5" customFormat="1" ht="12.75" hidden="1"/>
    <row r="386" s="5" customFormat="1" ht="12.75" hidden="1"/>
    <row r="387" s="5" customFormat="1" ht="12.75" hidden="1"/>
    <row r="388" s="5" customFormat="1" ht="12.75" hidden="1"/>
    <row r="389" s="5" customFormat="1" ht="12.75" hidden="1"/>
    <row r="390" s="5" customFormat="1" ht="12.75" hidden="1"/>
    <row r="391" s="5" customFormat="1" ht="12.75" hidden="1"/>
    <row r="392" s="5" customFormat="1" ht="12.75" hidden="1"/>
    <row r="393" s="5" customFormat="1" ht="12.75" hidden="1"/>
    <row r="394" s="5" customFormat="1" ht="12.75" hidden="1"/>
    <row r="395" s="5" customFormat="1" ht="12.75" hidden="1"/>
    <row r="396" s="5" customFormat="1" ht="12.75" hidden="1"/>
    <row r="397" s="5" customFormat="1" ht="12.75" hidden="1"/>
    <row r="398" s="5" customFormat="1" ht="12.75" hidden="1"/>
    <row r="399" s="5" customFormat="1" ht="12.75" hidden="1"/>
    <row r="400" s="5" customFormat="1" ht="12.75" hidden="1"/>
    <row r="401" s="5" customFormat="1" ht="12.75" hidden="1"/>
    <row r="402" s="5" customFormat="1" ht="12.75" hidden="1"/>
    <row r="403" s="5" customFormat="1" ht="12.75" hidden="1"/>
    <row r="404" s="5" customFormat="1" ht="12.75" hidden="1"/>
    <row r="405" s="5" customFormat="1" ht="12.75" hidden="1"/>
    <row r="406" s="5" customFormat="1" ht="12.75" hidden="1"/>
    <row r="407" s="5" customFormat="1" ht="12.75" hidden="1"/>
    <row r="408" s="5" customFormat="1" ht="12.75" hidden="1"/>
    <row r="409" s="5" customFormat="1" ht="12.75" hidden="1"/>
    <row r="410" s="5" customFormat="1" ht="12.75" hidden="1"/>
    <row r="411" s="5" customFormat="1" ht="12.75" hidden="1"/>
    <row r="412" s="5" customFormat="1" ht="12.75" hidden="1"/>
    <row r="413" s="5" customFormat="1" ht="12.75" hidden="1"/>
    <row r="414" s="5" customFormat="1" ht="12.75" hidden="1"/>
    <row r="415" s="5" customFormat="1" ht="12.75" hidden="1"/>
    <row r="416" s="5" customFormat="1" ht="12.75" hidden="1"/>
    <row r="417" s="5" customFormat="1" ht="12.75" hidden="1"/>
    <row r="418" s="5" customFormat="1" ht="12.75" hidden="1"/>
    <row r="419" s="5" customFormat="1" ht="12.75" hidden="1"/>
    <row r="420" s="5" customFormat="1" ht="12.75" hidden="1"/>
    <row r="421" s="5" customFormat="1" ht="12.75" hidden="1"/>
    <row r="422" s="5" customFormat="1" ht="12.75" hidden="1"/>
    <row r="423" s="5" customFormat="1" ht="12.75" hidden="1"/>
    <row r="424" s="5" customFormat="1" ht="12.75" hidden="1"/>
    <row r="425" s="5" customFormat="1" ht="12.75" hidden="1"/>
    <row r="426" s="5" customFormat="1" ht="12.75" hidden="1"/>
    <row r="427" s="5" customFormat="1" ht="12.75" hidden="1"/>
    <row r="428" s="5" customFormat="1" ht="12.75" hidden="1"/>
    <row r="429" s="5" customFormat="1" ht="12.75" hidden="1"/>
    <row r="430" s="5" customFormat="1" ht="12.75" hidden="1"/>
    <row r="431" s="5" customFormat="1" ht="12.75" hidden="1"/>
    <row r="432" s="5" customFormat="1" ht="12.75" hidden="1"/>
    <row r="433" s="5" customFormat="1" ht="12.75" hidden="1"/>
    <row r="434" s="5" customFormat="1" ht="12.75" hidden="1"/>
    <row r="435" s="5" customFormat="1" ht="12.75" hidden="1"/>
    <row r="436" s="5" customFormat="1" ht="12.75" hidden="1"/>
    <row r="437" s="5" customFormat="1" ht="12.75" hidden="1"/>
    <row r="438" s="5" customFormat="1" ht="12.75" hidden="1"/>
    <row r="439" s="5" customFormat="1" ht="12.75" hidden="1"/>
    <row r="440" s="5" customFormat="1" ht="12.75" hidden="1"/>
    <row r="441" s="5" customFormat="1" ht="12.75" hidden="1"/>
    <row r="442" s="5" customFormat="1" ht="12.75" hidden="1"/>
    <row r="443" s="5" customFormat="1" ht="12.75" hidden="1"/>
    <row r="444" s="5" customFormat="1" ht="12.75" hidden="1"/>
    <row r="445" s="5" customFormat="1" ht="12.75" hidden="1"/>
    <row r="446" s="5" customFormat="1" ht="12.75" hidden="1"/>
    <row r="447" s="5" customFormat="1" ht="12.75" hidden="1"/>
    <row r="448" s="5" customFormat="1" ht="12.75" hidden="1"/>
    <row r="449" s="5" customFormat="1" ht="12.75" hidden="1"/>
    <row r="450" s="5" customFormat="1" ht="12.75" hidden="1"/>
    <row r="451" s="5" customFormat="1" ht="12.75" hidden="1"/>
    <row r="452" s="5" customFormat="1" ht="12.75" hidden="1"/>
    <row r="453" s="5" customFormat="1" ht="12.75" hidden="1"/>
    <row r="454" s="5" customFormat="1" ht="12.75" hidden="1"/>
    <row r="455" s="5" customFormat="1" ht="12.75" hidden="1"/>
    <row r="456" s="5" customFormat="1" ht="12.75" hidden="1"/>
    <row r="457" s="5" customFormat="1" ht="12.75" hidden="1"/>
    <row r="458" s="5" customFormat="1" ht="12.75" hidden="1"/>
    <row r="459" s="5" customFormat="1" ht="12.75" hidden="1"/>
    <row r="460" s="5" customFormat="1" ht="12.75" hidden="1"/>
    <row r="461" s="5" customFormat="1" ht="12.75" hidden="1"/>
    <row r="462" s="5" customFormat="1" ht="12.75" hidden="1"/>
    <row r="463" s="5" customFormat="1" ht="12.75" hidden="1"/>
    <row r="464" s="5" customFormat="1" ht="12.75" hidden="1"/>
    <row r="465" s="5" customFormat="1" ht="12.75" hidden="1"/>
    <row r="466" s="5" customFormat="1" ht="12.75" hidden="1"/>
    <row r="467" s="5" customFormat="1" ht="12.75" hidden="1"/>
    <row r="468" s="5" customFormat="1" ht="12.75" hidden="1"/>
    <row r="469" s="5" customFormat="1" ht="12.75" hidden="1"/>
    <row r="470" s="5" customFormat="1" ht="12.75" hidden="1"/>
    <row r="471" s="5" customFormat="1" ht="12.75" hidden="1"/>
    <row r="472" s="5" customFormat="1" ht="12.75" hidden="1"/>
    <row r="473" s="5" customFormat="1" ht="12.75" hidden="1"/>
    <row r="474" s="5" customFormat="1" ht="12.75" hidden="1"/>
    <row r="475" s="5" customFormat="1" ht="12.75" hidden="1"/>
    <row r="476" s="5" customFormat="1" ht="12.75" hidden="1"/>
    <row r="477" s="5" customFormat="1" ht="12.75" hidden="1"/>
    <row r="478" s="5" customFormat="1" ht="12.75" hidden="1"/>
    <row r="479" s="5" customFormat="1" ht="12.75" hidden="1"/>
    <row r="480" s="5" customFormat="1" ht="12.75" hidden="1"/>
    <row r="481" s="5" customFormat="1" ht="12.75" hidden="1"/>
    <row r="482" s="5" customFormat="1" ht="12.75" hidden="1"/>
    <row r="483" s="5" customFormat="1" ht="12.75" hidden="1"/>
    <row r="484" s="5" customFormat="1" ht="12.75" hidden="1"/>
    <row r="485" s="5" customFormat="1" ht="12.75" hidden="1"/>
    <row r="486" s="5" customFormat="1" ht="12.75" hidden="1"/>
    <row r="487" s="5" customFormat="1" ht="12.75" hidden="1"/>
    <row r="488" s="5" customFormat="1" ht="12.75" hidden="1"/>
    <row r="489" s="5" customFormat="1" ht="12.75" hidden="1"/>
    <row r="490" s="5" customFormat="1" ht="12.75" hidden="1"/>
    <row r="491" s="5" customFormat="1" ht="12.75" hidden="1"/>
    <row r="492" s="5" customFormat="1" ht="12.75" hidden="1"/>
    <row r="493" s="5" customFormat="1" ht="12.75" hidden="1"/>
    <row r="494" s="5" customFormat="1" ht="12.75" hidden="1"/>
    <row r="495" s="5" customFormat="1" ht="12.75" hidden="1"/>
    <row r="496" s="5" customFormat="1" ht="12.75" hidden="1"/>
    <row r="497" s="5" customFormat="1" ht="12.75" hidden="1"/>
    <row r="498" s="5" customFormat="1" ht="12.75" hidden="1"/>
    <row r="499" s="5" customFormat="1" ht="12.75" hidden="1"/>
    <row r="500" s="5" customFormat="1" ht="12.75" hidden="1"/>
    <row r="501" s="5" customFormat="1" ht="12.75" hidden="1"/>
    <row r="502" s="5" customFormat="1" ht="12.75" hidden="1"/>
    <row r="503" s="5" customFormat="1" ht="12.75" hidden="1"/>
    <row r="504" s="5" customFormat="1" ht="12.75" hidden="1"/>
    <row r="505" s="5" customFormat="1" ht="12.75" hidden="1"/>
    <row r="506" s="5" customFormat="1" ht="12.75" hidden="1"/>
    <row r="507" s="5" customFormat="1" ht="12.75" hidden="1"/>
    <row r="508" s="5" customFormat="1" ht="12.75" hidden="1"/>
    <row r="509" s="5" customFormat="1" ht="12.75" hidden="1"/>
    <row r="510" s="5" customFormat="1" ht="12.75" hidden="1"/>
    <row r="511" s="5" customFormat="1" ht="12.75" hidden="1"/>
    <row r="512" s="5" customFormat="1" ht="12.75" hidden="1"/>
    <row r="513" s="5" customFormat="1" ht="12.75" hidden="1"/>
    <row r="514" s="5" customFormat="1" ht="12.75" hidden="1"/>
    <row r="515" s="5" customFormat="1" ht="12.75" hidden="1"/>
    <row r="516" s="5" customFormat="1" ht="12.75" hidden="1"/>
    <row r="517" s="5" customFormat="1" ht="12.75" hidden="1"/>
    <row r="518" s="5" customFormat="1" ht="12.75" hidden="1"/>
    <row r="519" s="5" customFormat="1" ht="12.75" hidden="1"/>
    <row r="520" s="5" customFormat="1" ht="12.75" hidden="1"/>
    <row r="521" s="5" customFormat="1" ht="12.75" hidden="1"/>
    <row r="522" s="5" customFormat="1" ht="12.75" hidden="1"/>
    <row r="523" s="5" customFormat="1" ht="12.75" hidden="1"/>
    <row r="524" s="5" customFormat="1" ht="12.75" hidden="1"/>
    <row r="525" s="5" customFormat="1" ht="12.75" hidden="1"/>
    <row r="526" s="5" customFormat="1" ht="12.75" hidden="1"/>
    <row r="527" s="5" customFormat="1" ht="12.75" hidden="1"/>
    <row r="528" s="5" customFormat="1" ht="12.75" hidden="1"/>
    <row r="529" s="5" customFormat="1" ht="12.75" hidden="1"/>
    <row r="530" s="5" customFormat="1" ht="12.75" hidden="1"/>
    <row r="531" s="5" customFormat="1" ht="12.75" hidden="1"/>
    <row r="532" s="5" customFormat="1" ht="12.75" hidden="1"/>
    <row r="533" s="5" customFormat="1" ht="12.75" hidden="1"/>
    <row r="534" s="5" customFormat="1" ht="12.75" hidden="1"/>
    <row r="535" s="5" customFormat="1" ht="12.75" hidden="1"/>
    <row r="536" s="5" customFormat="1" ht="12.75" hidden="1"/>
    <row r="537" s="5" customFormat="1" ht="12.75" hidden="1"/>
    <row r="538" s="5" customFormat="1" ht="12.75" hidden="1"/>
    <row r="539" s="5" customFormat="1" ht="12.75" hidden="1"/>
    <row r="540" s="5" customFormat="1" ht="12.75" hidden="1"/>
    <row r="541" s="5" customFormat="1" ht="12.75" hidden="1"/>
    <row r="542" s="5" customFormat="1" ht="12.75" hidden="1"/>
    <row r="543" s="5" customFormat="1" ht="12.75" hidden="1"/>
    <row r="544" s="5" customFormat="1" ht="12.75" hidden="1"/>
    <row r="545" s="5" customFormat="1" ht="12.75" hidden="1"/>
    <row r="546" s="5" customFormat="1" ht="12.75" hidden="1"/>
    <row r="547" s="5" customFormat="1" ht="12.75" hidden="1"/>
    <row r="548" s="5" customFormat="1" ht="12.75" hidden="1"/>
    <row r="549" s="5" customFormat="1" ht="12.75" hidden="1"/>
    <row r="550" s="5" customFormat="1" ht="12.75" hidden="1"/>
    <row r="551" s="5" customFormat="1" ht="12.75" hidden="1"/>
    <row r="552" s="5" customFormat="1" ht="12.75" hidden="1"/>
    <row r="553" s="5" customFormat="1" ht="12.75" hidden="1"/>
    <row r="554" s="5" customFormat="1" ht="12.75" hidden="1"/>
    <row r="555" s="5" customFormat="1" ht="12.75" hidden="1"/>
    <row r="556" s="5" customFormat="1" ht="12.75" hidden="1"/>
    <row r="557" s="5" customFormat="1" ht="12.75" hidden="1"/>
    <row r="558" s="5" customFormat="1" ht="12.75" hidden="1"/>
    <row r="559" s="5" customFormat="1" ht="12.75" hidden="1"/>
    <row r="560" s="5" customFormat="1" ht="12.75" hidden="1"/>
    <row r="561" s="5" customFormat="1" ht="12.75" hidden="1"/>
    <row r="562" s="5" customFormat="1" ht="12.75" hidden="1"/>
    <row r="563" s="5" customFormat="1" ht="12.75" hidden="1"/>
    <row r="564" s="5" customFormat="1" ht="12.75" hidden="1"/>
    <row r="565" s="5" customFormat="1" ht="12.75" hidden="1"/>
    <row r="566" s="5" customFormat="1" ht="12.75" hidden="1"/>
    <row r="567" s="5" customFormat="1" ht="12.75" hidden="1"/>
    <row r="568" s="5" customFormat="1" ht="12.75" hidden="1"/>
    <row r="569" s="5" customFormat="1" ht="12.75" hidden="1"/>
    <row r="570" s="5" customFormat="1" ht="12.75" hidden="1"/>
    <row r="571" s="5" customFormat="1" ht="12.75" hidden="1"/>
    <row r="572" s="5" customFormat="1" ht="12.75" hidden="1"/>
    <row r="573" s="5" customFormat="1" ht="12.75" hidden="1"/>
    <row r="574" s="5" customFormat="1" ht="12.75" hidden="1"/>
    <row r="575" s="5" customFormat="1" ht="12.75" hidden="1"/>
    <row r="576" s="5" customFormat="1" ht="12.75" hidden="1"/>
    <row r="577" s="5" customFormat="1" ht="12.75" hidden="1"/>
    <row r="578" s="5" customFormat="1" ht="12.75" hidden="1"/>
    <row r="579" s="5" customFormat="1" ht="12.75" hidden="1"/>
    <row r="580" s="5" customFormat="1" ht="12.75" hidden="1"/>
    <row r="581" s="5" customFormat="1" ht="12.75" hidden="1"/>
    <row r="582" s="5" customFormat="1" ht="12.75" hidden="1"/>
    <row r="583" s="5" customFormat="1" ht="12.75" hidden="1"/>
    <row r="584" s="5" customFormat="1" ht="12.75" hidden="1"/>
    <row r="585" s="5" customFormat="1" ht="12.75" hidden="1"/>
    <row r="586" s="5" customFormat="1" ht="12.75" hidden="1"/>
    <row r="587" s="5" customFormat="1" ht="12.75" hidden="1"/>
    <row r="588" s="5" customFormat="1" ht="12.75" hidden="1"/>
    <row r="589" s="5" customFormat="1" ht="12.75" hidden="1"/>
    <row r="590" s="5" customFormat="1" ht="12.75" hidden="1"/>
    <row r="591" s="5" customFormat="1" ht="12.75" hidden="1"/>
    <row r="592" s="5" customFormat="1" ht="12.75" hidden="1"/>
    <row r="593" s="5" customFormat="1" ht="12.75" hidden="1"/>
    <row r="594" s="5" customFormat="1" ht="12.75" hidden="1"/>
    <row r="595" s="5" customFormat="1" ht="12.75" hidden="1"/>
    <row r="596" s="5" customFormat="1" ht="12.75" hidden="1"/>
    <row r="597" s="5" customFormat="1" ht="12.75" hidden="1"/>
    <row r="598" s="5" customFormat="1" ht="12.75" hidden="1"/>
    <row r="599" s="5" customFormat="1" ht="12.75" hidden="1"/>
    <row r="600" s="5" customFormat="1" ht="12.75" hidden="1"/>
    <row r="601" s="5" customFormat="1" ht="12.75" hidden="1"/>
    <row r="602" s="5" customFormat="1" ht="12.75" hidden="1"/>
    <row r="603" s="5" customFormat="1" ht="12.75" hidden="1"/>
    <row r="604" s="5" customFormat="1" ht="12.75" hidden="1"/>
    <row r="605" s="5" customFormat="1" ht="12.75" hidden="1"/>
    <row r="606" s="5" customFormat="1" ht="12.75" hidden="1"/>
    <row r="607" s="5" customFormat="1" ht="12.75" hidden="1"/>
    <row r="608" s="5" customFormat="1" ht="12.75" hidden="1"/>
    <row r="609" s="5" customFormat="1" ht="12.75" hidden="1"/>
    <row r="610" s="5" customFormat="1" ht="12.75" hidden="1"/>
    <row r="611" s="5" customFormat="1" ht="12.75" hidden="1"/>
    <row r="612" s="5" customFormat="1" ht="12.75" hidden="1"/>
    <row r="613" s="5" customFormat="1" ht="12.75" hidden="1"/>
    <row r="614" s="5" customFormat="1" ht="12.75" hidden="1"/>
    <row r="615" s="5" customFormat="1" ht="12.75" hidden="1"/>
    <row r="616" s="5" customFormat="1" ht="12.75" hidden="1"/>
    <row r="617" s="5" customFormat="1" ht="12.75" hidden="1"/>
    <row r="618" s="5" customFormat="1" ht="12.75" hidden="1"/>
    <row r="619" s="5" customFormat="1" ht="12.75" hidden="1"/>
    <row r="620" s="5" customFormat="1" ht="12.75" hidden="1"/>
    <row r="621" s="5" customFormat="1" ht="12.75" hidden="1"/>
    <row r="622" s="5" customFormat="1" ht="12.75" hidden="1"/>
    <row r="623" s="5" customFormat="1" ht="12.75" hidden="1"/>
    <row r="624" s="5" customFormat="1" ht="12.75" hidden="1"/>
    <row r="625" s="5" customFormat="1" ht="12.75" hidden="1"/>
    <row r="626" s="5" customFormat="1" ht="12.75" hidden="1"/>
    <row r="627" s="5" customFormat="1" ht="12.75" hidden="1"/>
    <row r="628" s="5" customFormat="1" ht="12.75" hidden="1"/>
    <row r="629" s="5" customFormat="1" ht="12.75" hidden="1"/>
    <row r="630" s="5" customFormat="1" ht="12.75" hidden="1"/>
    <row r="631" s="5" customFormat="1" ht="12.75" hidden="1"/>
    <row r="632" s="5" customFormat="1" ht="12.75" hidden="1"/>
    <row r="633" s="5" customFormat="1" ht="12.75" hidden="1"/>
    <row r="634" s="5" customFormat="1" ht="12.75" hidden="1"/>
    <row r="635" s="5" customFormat="1" ht="12.75" hidden="1"/>
    <row r="636" s="5" customFormat="1" ht="12.75" hidden="1"/>
    <row r="637" s="5" customFormat="1" ht="12.75" hidden="1"/>
    <row r="638" s="5" customFormat="1" ht="12.75" hidden="1"/>
    <row r="639" s="5" customFormat="1" ht="12.75" hidden="1"/>
    <row r="640" s="5" customFormat="1" ht="12.75" hidden="1"/>
    <row r="641" s="5" customFormat="1" ht="12.75" hidden="1"/>
    <row r="642" s="5" customFormat="1" ht="12.75" hidden="1"/>
    <row r="643" s="5" customFormat="1" ht="12.75" hidden="1"/>
    <row r="644" s="5" customFormat="1" ht="12.75" hidden="1"/>
    <row r="645" s="5" customFormat="1" ht="12.75" hidden="1"/>
    <row r="646" s="5" customFormat="1" ht="12.75" hidden="1"/>
    <row r="647" s="5" customFormat="1" ht="12.75" hidden="1"/>
    <row r="648" s="5" customFormat="1" ht="12.75" hidden="1"/>
    <row r="649" s="5" customFormat="1" ht="12.75" hidden="1"/>
    <row r="650" s="5" customFormat="1" ht="12.75" hidden="1"/>
    <row r="651" s="5" customFormat="1" ht="12.75" hidden="1"/>
    <row r="652" s="5" customFormat="1" ht="12.75" hidden="1"/>
    <row r="653" s="5" customFormat="1" ht="12.75" hidden="1"/>
    <row r="654" s="5" customFormat="1" ht="12.75" hidden="1"/>
    <row r="655" s="5" customFormat="1" ht="12.75" hidden="1"/>
    <row r="656" s="5" customFormat="1" ht="12.75" hidden="1"/>
    <row r="657" s="5" customFormat="1" ht="12.75" hidden="1"/>
    <row r="658" s="5" customFormat="1" ht="12.75" hidden="1"/>
    <row r="659" s="5" customFormat="1" ht="12.75" hidden="1"/>
    <row r="660" s="5" customFormat="1" ht="12.75" hidden="1"/>
    <row r="661" s="5" customFormat="1" ht="12.75" hidden="1"/>
    <row r="662" s="5" customFormat="1" ht="12.75" hidden="1"/>
    <row r="663" s="5" customFormat="1" ht="12.75" hidden="1"/>
    <row r="664" s="5" customFormat="1" ht="12.75" hidden="1"/>
    <row r="665" s="5" customFormat="1" ht="12.75" hidden="1"/>
    <row r="666" s="5" customFormat="1" ht="12.75" hidden="1"/>
    <row r="667" s="5" customFormat="1" ht="12.75" hidden="1"/>
    <row r="668" s="5" customFormat="1" ht="12.75" hidden="1"/>
    <row r="669" s="5" customFormat="1" ht="12.75" hidden="1"/>
    <row r="670" s="5" customFormat="1" ht="12.75" hidden="1"/>
    <row r="671" s="5" customFormat="1" ht="12.75" hidden="1"/>
    <row r="672" s="5" customFormat="1" ht="12.75" hidden="1"/>
    <row r="673" s="5" customFormat="1" ht="12.75" hidden="1"/>
    <row r="674" s="5" customFormat="1" ht="12.75" hidden="1"/>
    <row r="675" s="5" customFormat="1" ht="12.75" hidden="1"/>
    <row r="676" s="5" customFormat="1" ht="12.75" hidden="1"/>
    <row r="677" s="5" customFormat="1" ht="12.75" hidden="1"/>
    <row r="678" s="5" customFormat="1" ht="12.75" hidden="1"/>
    <row r="679" s="5" customFormat="1" ht="12.75" hidden="1"/>
    <row r="680" s="5" customFormat="1" ht="12.75" hidden="1"/>
    <row r="681" s="5" customFormat="1" ht="12.75" hidden="1"/>
    <row r="682" s="5" customFormat="1" ht="12.75" hidden="1"/>
    <row r="683" s="5" customFormat="1" ht="12.75" hidden="1"/>
    <row r="684" s="5" customFormat="1" ht="12.75" hidden="1"/>
    <row r="685" s="5" customFormat="1" ht="12.75" hidden="1"/>
    <row r="686" s="5" customFormat="1" ht="12.75" hidden="1"/>
    <row r="687" s="5" customFormat="1" ht="12.75" hidden="1"/>
    <row r="688" s="5" customFormat="1" ht="12.75" hidden="1"/>
    <row r="689" s="5" customFormat="1" ht="12.75" hidden="1"/>
    <row r="690" s="5" customFormat="1" ht="12.75" hidden="1"/>
    <row r="691" s="5" customFormat="1" ht="12.75" hidden="1"/>
    <row r="692" s="5" customFormat="1" ht="12.75" hidden="1"/>
    <row r="693" s="5" customFormat="1" ht="12.75" hidden="1"/>
    <row r="694" s="5" customFormat="1" ht="12.75" hidden="1"/>
    <row r="695" s="5" customFormat="1" ht="12.75" hidden="1"/>
    <row r="696" s="5" customFormat="1" ht="12.75" hidden="1"/>
    <row r="697" s="5" customFormat="1" ht="12.75" hidden="1"/>
    <row r="698" s="5" customFormat="1" ht="12.75" hidden="1"/>
    <row r="699" s="5" customFormat="1" ht="12.75" hidden="1"/>
    <row r="700" s="5" customFormat="1" ht="12.75" hidden="1"/>
    <row r="701" s="5" customFormat="1" ht="12.75" hidden="1"/>
    <row r="702" s="5" customFormat="1" ht="12.75" hidden="1"/>
    <row r="703" s="5" customFormat="1" ht="12.75" hidden="1"/>
    <row r="704" s="5" customFormat="1" ht="12.75" hidden="1"/>
    <row r="705" s="5" customFormat="1" ht="12.75" hidden="1"/>
    <row r="706" s="5" customFormat="1" ht="12.75" hidden="1"/>
    <row r="707" s="5" customFormat="1" ht="12.75" hidden="1"/>
    <row r="708" s="5" customFormat="1" ht="12.75" hidden="1"/>
    <row r="709" s="5" customFormat="1" ht="12.75" hidden="1"/>
    <row r="710" s="5" customFormat="1" ht="12.75" hidden="1"/>
    <row r="711" s="5" customFormat="1" ht="12.75" hidden="1"/>
    <row r="712" s="5" customFormat="1" ht="12.75" hidden="1"/>
    <row r="713" s="5" customFormat="1" ht="12.75" hidden="1"/>
    <row r="714" s="5" customFormat="1" ht="12.75" hidden="1"/>
    <row r="715" s="5" customFormat="1" ht="12.75" hidden="1"/>
    <row r="716" s="5" customFormat="1" ht="12.75" hidden="1"/>
    <row r="717" s="5" customFormat="1" ht="12.75" hidden="1"/>
    <row r="718" s="5" customFormat="1" ht="12.75" hidden="1"/>
    <row r="719" s="5" customFormat="1" ht="12.75" hidden="1"/>
    <row r="720" s="5" customFormat="1" ht="12.75" hidden="1"/>
    <row r="721" s="5" customFormat="1" ht="12.75" hidden="1"/>
    <row r="722" s="5" customFormat="1" ht="12.75" hidden="1"/>
    <row r="723" s="5" customFormat="1" ht="12.75" hidden="1"/>
    <row r="724" s="5" customFormat="1" ht="12.75" hidden="1"/>
    <row r="725" s="5" customFormat="1" ht="12.75" hidden="1"/>
    <row r="726" s="5" customFormat="1" ht="12.75" hidden="1"/>
    <row r="727" s="5" customFormat="1" ht="12.75" hidden="1"/>
    <row r="728" s="5" customFormat="1" ht="12.75" hidden="1"/>
    <row r="729" s="5" customFormat="1" ht="12.75" hidden="1"/>
    <row r="730" s="5" customFormat="1" ht="12.75" hidden="1"/>
    <row r="731" s="5" customFormat="1" ht="12.75" hidden="1"/>
    <row r="732" s="5" customFormat="1" ht="12.75" hidden="1"/>
    <row r="733" s="5" customFormat="1" ht="12.75" hidden="1"/>
    <row r="734" s="5" customFormat="1" ht="12.75" hidden="1"/>
    <row r="735" s="5" customFormat="1" ht="12.75" hidden="1"/>
    <row r="736" s="5" customFormat="1" ht="12.75" hidden="1"/>
    <row r="737" s="5" customFormat="1" ht="12.75" hidden="1"/>
    <row r="738" s="5" customFormat="1" ht="12.75" hidden="1"/>
    <row r="739" s="5" customFormat="1" ht="12.75" hidden="1"/>
    <row r="740" s="5" customFormat="1" ht="12.75" hidden="1"/>
    <row r="741" s="5" customFormat="1" ht="12.75" hidden="1"/>
    <row r="742" s="5" customFormat="1" ht="12.75" hidden="1"/>
    <row r="743" s="5" customFormat="1" ht="12.75" hidden="1"/>
    <row r="744" s="5" customFormat="1" ht="12.75" hidden="1"/>
    <row r="745" s="5" customFormat="1" ht="12.75" hidden="1"/>
    <row r="746" s="5" customFormat="1" ht="12.75" hidden="1"/>
    <row r="747" s="5" customFormat="1" ht="12.75" hidden="1"/>
    <row r="748" s="5" customFormat="1" ht="12.75" hidden="1"/>
    <row r="749" s="5" customFormat="1" ht="12.75" hidden="1"/>
    <row r="750" s="5" customFormat="1" ht="12.75" hidden="1"/>
    <row r="751" s="5" customFormat="1" ht="12.75" hidden="1"/>
    <row r="752" s="5" customFormat="1" ht="12.75" hidden="1"/>
    <row r="753" s="5" customFormat="1" ht="12.75" hidden="1"/>
    <row r="754" s="5" customFormat="1" ht="12.75" hidden="1"/>
    <row r="755" s="5" customFormat="1" ht="12.75" hidden="1"/>
    <row r="756" s="5" customFormat="1" ht="12.75" hidden="1"/>
    <row r="757" s="5" customFormat="1" ht="12.75" hidden="1"/>
    <row r="758" s="5" customFormat="1" ht="12.75" hidden="1"/>
    <row r="759" s="5" customFormat="1" ht="12.75" hidden="1"/>
    <row r="760" s="5" customFormat="1" ht="12.75" hidden="1"/>
    <row r="761" s="5" customFormat="1" ht="12.75" hidden="1"/>
    <row r="762" s="5" customFormat="1" ht="12.75" hidden="1"/>
    <row r="763" s="5" customFormat="1" ht="12.75" hidden="1"/>
    <row r="764" s="5" customFormat="1" ht="12.75" hidden="1"/>
    <row r="765" s="5" customFormat="1" ht="12.75" hidden="1"/>
    <row r="766" s="5" customFormat="1" ht="12.75" hidden="1"/>
    <row r="767" s="5" customFormat="1" ht="12.75" hidden="1"/>
    <row r="768" s="5" customFormat="1" ht="12.75" hidden="1"/>
    <row r="769" s="5" customFormat="1" ht="12.75" hidden="1"/>
    <row r="770" s="5" customFormat="1" ht="12.75" hidden="1"/>
    <row r="771" s="5" customFormat="1" ht="12.75" hidden="1"/>
    <row r="772" s="5" customFormat="1" ht="12.75" hidden="1"/>
    <row r="773" s="5" customFormat="1" ht="12.75" hidden="1"/>
    <row r="774" s="5" customFormat="1" ht="12.75" hidden="1"/>
    <row r="775" s="5" customFormat="1" ht="12.75" hidden="1"/>
    <row r="776" s="5" customFormat="1" ht="12.75" hidden="1"/>
    <row r="777" s="5" customFormat="1" ht="12.75" hidden="1"/>
    <row r="778" s="5" customFormat="1" ht="12.75" hidden="1"/>
    <row r="779" s="5" customFormat="1" ht="12.75" hidden="1"/>
    <row r="780" s="5" customFormat="1" ht="12.75" hidden="1"/>
    <row r="781" s="5" customFormat="1" ht="12.75" hidden="1"/>
    <row r="782" s="5" customFormat="1" ht="12.75" hidden="1"/>
    <row r="783" s="5" customFormat="1" ht="12.75" hidden="1"/>
    <row r="784" s="5" customFormat="1" ht="12.75" hidden="1"/>
    <row r="785" s="5" customFormat="1" ht="12.75" hidden="1"/>
    <row r="786" s="5" customFormat="1" ht="12.75" hidden="1"/>
    <row r="787" s="5" customFormat="1" ht="12.75" hidden="1"/>
    <row r="788" s="5" customFormat="1" ht="12.75" hidden="1"/>
    <row r="789" s="5" customFormat="1" ht="12.75" hidden="1"/>
    <row r="790" s="5" customFormat="1" ht="12.75" hidden="1"/>
    <row r="791" s="5" customFormat="1" ht="12.75" hidden="1"/>
    <row r="792" s="5" customFormat="1" ht="12.75" hidden="1"/>
    <row r="793" s="5" customFormat="1" ht="12.75" hidden="1"/>
    <row r="794" s="5" customFormat="1" ht="12.75" hidden="1"/>
    <row r="795" s="5" customFormat="1" ht="12.75" hidden="1"/>
    <row r="796" s="5" customFormat="1" ht="12.75" hidden="1"/>
    <row r="797" s="5" customFormat="1" ht="12.75" hidden="1"/>
    <row r="798" s="5" customFormat="1" ht="12.75" hidden="1"/>
    <row r="799" s="5" customFormat="1" ht="12.75" hidden="1"/>
    <row r="800" s="5" customFormat="1" ht="12.75" hidden="1"/>
    <row r="801" s="5" customFormat="1" ht="12.75" hidden="1"/>
    <row r="802" s="5" customFormat="1" ht="12.75" hidden="1"/>
    <row r="803" s="5" customFormat="1" ht="12.75" hidden="1"/>
    <row r="804" s="5" customFormat="1" ht="12.75" hidden="1"/>
    <row r="805" s="5" customFormat="1" ht="12.75" hidden="1"/>
    <row r="806" s="5" customFormat="1" ht="12.75" hidden="1"/>
    <row r="807" s="5" customFormat="1" ht="12.75" hidden="1"/>
    <row r="808" s="5" customFormat="1" ht="12.75" hidden="1"/>
    <row r="809" s="5" customFormat="1" ht="12.75" hidden="1"/>
    <row r="810" s="5" customFormat="1" ht="12.75" hidden="1"/>
    <row r="811" s="5" customFormat="1" ht="12.75" hidden="1"/>
    <row r="812" s="5" customFormat="1" ht="12.75" hidden="1"/>
    <row r="813" s="5" customFormat="1" ht="12.75" hidden="1"/>
    <row r="814" s="5" customFormat="1" ht="12.75" hidden="1"/>
    <row r="815" s="5" customFormat="1" ht="12.75" hidden="1"/>
    <row r="816" s="5" customFormat="1" ht="12.75" hidden="1"/>
    <row r="817" s="5" customFormat="1" ht="12.75" hidden="1"/>
    <row r="818" s="5" customFormat="1" ht="12.75" hidden="1"/>
    <row r="819" s="5" customFormat="1" ht="12.75" hidden="1"/>
    <row r="820" s="5" customFormat="1" ht="12.75" hidden="1"/>
    <row r="821" s="5" customFormat="1" ht="12.75" hidden="1"/>
    <row r="822" s="5" customFormat="1" ht="12.75" hidden="1"/>
    <row r="823" s="5" customFormat="1" ht="12.75" hidden="1"/>
    <row r="824" s="5" customFormat="1" ht="12.75" hidden="1"/>
    <row r="825" s="5" customFormat="1" ht="12.75" hidden="1"/>
    <row r="826" s="5" customFormat="1" ht="12.75" hidden="1"/>
    <row r="827" s="5" customFormat="1" ht="12.75" hidden="1"/>
    <row r="828" s="5" customFormat="1" ht="12.75" hidden="1"/>
    <row r="829" s="5" customFormat="1" ht="12.75" hidden="1"/>
    <row r="830" s="5" customFormat="1" ht="12.75" hidden="1"/>
    <row r="831" s="5" customFormat="1" ht="12.75" hidden="1"/>
    <row r="832" s="5" customFormat="1" ht="12.75" hidden="1"/>
    <row r="833" s="5" customFormat="1" ht="12.75" hidden="1"/>
    <row r="834" s="5" customFormat="1" ht="12.75" hidden="1"/>
    <row r="835" s="5" customFormat="1" ht="12.75" hidden="1"/>
    <row r="836" s="5" customFormat="1" ht="12.75" hidden="1"/>
    <row r="837" s="5" customFormat="1" ht="12.75" hidden="1"/>
    <row r="838" s="5" customFormat="1" ht="12.75" hidden="1"/>
    <row r="839" s="5" customFormat="1" ht="12.75" hidden="1"/>
    <row r="840" s="5" customFormat="1" ht="12.75" hidden="1"/>
    <row r="841" s="5" customFormat="1" ht="12.75" hidden="1"/>
    <row r="842" s="5" customFormat="1" ht="12.75" hidden="1"/>
    <row r="843" s="5" customFormat="1" ht="12.75" hidden="1"/>
    <row r="844" s="5" customFormat="1" ht="12.75" hidden="1"/>
    <row r="845" s="5" customFormat="1" ht="12.75" hidden="1"/>
    <row r="846" s="5" customFormat="1" ht="12.75" hidden="1"/>
    <row r="847" s="5" customFormat="1" ht="12.75" hidden="1"/>
    <row r="848" s="5" customFormat="1" ht="12.75" hidden="1"/>
    <row r="849" s="5" customFormat="1" ht="12.75" hidden="1"/>
    <row r="850" s="5" customFormat="1" ht="12.75" hidden="1"/>
    <row r="851" s="5" customFormat="1" ht="12.75" hidden="1"/>
    <row r="852" s="5" customFormat="1" ht="12.75" hidden="1"/>
    <row r="853" s="5" customFormat="1" ht="12.75" hidden="1"/>
    <row r="854" s="5" customFormat="1" ht="12.75" hidden="1"/>
    <row r="855" s="5" customFormat="1" ht="12.75" hidden="1"/>
    <row r="856" s="5" customFormat="1" ht="12.75" hidden="1"/>
    <row r="857" s="5" customFormat="1" ht="12.75" hidden="1"/>
    <row r="858" s="5" customFormat="1" ht="12.75" hidden="1"/>
    <row r="859" s="5" customFormat="1" ht="12.75" hidden="1"/>
    <row r="860" s="5" customFormat="1" ht="12.75" hidden="1"/>
    <row r="861" s="5" customFormat="1" ht="12.75" hidden="1"/>
    <row r="862" s="5" customFormat="1" ht="12.75" hidden="1"/>
    <row r="863" s="5" customFormat="1" ht="12.75" hidden="1"/>
    <row r="864" s="5" customFormat="1" ht="12.75" hidden="1"/>
    <row r="865" s="5" customFormat="1" ht="12.75" hidden="1"/>
    <row r="866" s="5" customFormat="1" ht="12.75" hidden="1"/>
    <row r="867" s="5" customFormat="1" ht="12.75" hidden="1"/>
    <row r="868" s="5" customFormat="1" ht="12.75" hidden="1"/>
    <row r="869" s="5" customFormat="1" ht="12.75" hidden="1"/>
    <row r="870" s="5" customFormat="1" ht="12.75" hidden="1"/>
    <row r="871" s="5" customFormat="1" ht="12.75" hidden="1"/>
    <row r="872" s="5" customFormat="1" ht="12.75" hidden="1"/>
    <row r="873" s="5" customFormat="1" ht="12.75" hidden="1"/>
    <row r="874" s="5" customFormat="1" ht="12.75" hidden="1"/>
    <row r="875" s="5" customFormat="1" ht="12.75" hidden="1"/>
    <row r="876" s="5" customFormat="1" ht="12.75" hidden="1"/>
    <row r="877" s="5" customFormat="1" ht="12.75" hidden="1"/>
    <row r="878" s="5" customFormat="1" ht="12.75" hidden="1"/>
    <row r="879" s="5" customFormat="1" ht="12.75" hidden="1"/>
    <row r="880" s="5" customFormat="1" ht="12.75" hidden="1"/>
    <row r="881" s="5" customFormat="1" ht="12.75" hidden="1"/>
    <row r="882" s="5" customFormat="1" ht="12.75" hidden="1"/>
    <row r="883" s="5" customFormat="1" ht="12.75" hidden="1"/>
    <row r="884" s="5" customFormat="1" ht="12.75" hidden="1"/>
    <row r="885" s="5" customFormat="1" ht="12.75" hidden="1"/>
    <row r="886" s="5" customFormat="1" ht="12.75" hidden="1"/>
    <row r="887" s="5" customFormat="1" ht="12.75" hidden="1"/>
    <row r="888" s="5" customFormat="1" ht="12.75" hidden="1"/>
    <row r="889" s="5" customFormat="1" ht="12.75" hidden="1"/>
    <row r="890" s="5" customFormat="1" ht="12.75" hidden="1"/>
    <row r="891" s="5" customFormat="1" ht="12.75" hidden="1"/>
    <row r="892" s="5" customFormat="1" ht="12.75" hidden="1"/>
    <row r="893" s="5" customFormat="1" ht="12.75" hidden="1"/>
    <row r="894" s="5" customFormat="1" ht="12.75" hidden="1"/>
    <row r="895" s="5" customFormat="1" ht="12.75" hidden="1"/>
    <row r="896" s="5" customFormat="1" ht="12.75" hidden="1"/>
    <row r="897" s="5" customFormat="1" ht="12.75" hidden="1"/>
    <row r="898" s="5" customFormat="1" ht="12.75" hidden="1"/>
    <row r="899" s="5" customFormat="1" ht="12.75" hidden="1"/>
    <row r="900" s="5" customFormat="1" ht="12.75" hidden="1"/>
    <row r="901" s="5" customFormat="1" ht="12.75" hidden="1"/>
    <row r="902" s="5" customFormat="1" ht="12.75" hidden="1"/>
    <row r="903" s="5" customFormat="1" ht="12.75" hidden="1"/>
    <row r="904" s="5" customFormat="1" ht="12.75" hidden="1"/>
    <row r="905" s="5" customFormat="1" ht="12.75" hidden="1"/>
    <row r="906" s="5" customFormat="1" ht="12.75" hidden="1"/>
  </sheetData>
  <sheetProtection selectLockedCells="1"/>
  <protectedRanges>
    <protectedRange sqref="G45" name="Range1"/>
  </protectedRanges>
  <mergeCells count="95">
    <mergeCell ref="D20:F20"/>
    <mergeCell ref="C23:F23"/>
    <mergeCell ref="C28:F28"/>
    <mergeCell ref="D16:F16"/>
    <mergeCell ref="D13:F13"/>
    <mergeCell ref="D15:F15"/>
    <mergeCell ref="D14:F14"/>
    <mergeCell ref="D17:F17"/>
    <mergeCell ref="D19:F19"/>
    <mergeCell ref="D18:F18"/>
    <mergeCell ref="D22:F22"/>
    <mergeCell ref="D21:F21"/>
    <mergeCell ref="D54:F54"/>
    <mergeCell ref="D45:F45"/>
    <mergeCell ref="C47:F47"/>
    <mergeCell ref="C46:F46"/>
    <mergeCell ref="B51:F51"/>
    <mergeCell ref="D32:F32"/>
    <mergeCell ref="D35:F35"/>
    <mergeCell ref="D34:F34"/>
    <mergeCell ref="B40:F40"/>
    <mergeCell ref="D39:F39"/>
    <mergeCell ref="D31:F31"/>
    <mergeCell ref="B29:F29"/>
    <mergeCell ref="A1:Q1"/>
    <mergeCell ref="A2:Q2"/>
    <mergeCell ref="Q10:Q11"/>
    <mergeCell ref="J10:J11"/>
    <mergeCell ref="G10:G11"/>
    <mergeCell ref="N10:N11"/>
    <mergeCell ref="I10:I11"/>
    <mergeCell ref="M10:M11"/>
    <mergeCell ref="L10:L11"/>
    <mergeCell ref="P10:P11"/>
    <mergeCell ref="A9:F11"/>
    <mergeCell ref="D5:F5"/>
    <mergeCell ref="O10:O11"/>
    <mergeCell ref="N86:Q86"/>
    <mergeCell ref="N87:Q87"/>
    <mergeCell ref="D72:F72"/>
    <mergeCell ref="M83:Q83"/>
    <mergeCell ref="D79:F79"/>
    <mergeCell ref="D73:F73"/>
    <mergeCell ref="D77:F77"/>
    <mergeCell ref="D74:F74"/>
    <mergeCell ref="D76:F76"/>
    <mergeCell ref="D75:F75"/>
    <mergeCell ref="A85:F85"/>
    <mergeCell ref="N85:Q85"/>
    <mergeCell ref="A3:C3"/>
    <mergeCell ref="A83:D83"/>
    <mergeCell ref="D25:F25"/>
    <mergeCell ref="D26:F26"/>
    <mergeCell ref="D27:F27"/>
    <mergeCell ref="D64:F64"/>
    <mergeCell ref="D70:F70"/>
    <mergeCell ref="B68:F68"/>
    <mergeCell ref="D71:F71"/>
    <mergeCell ref="D69:F69"/>
    <mergeCell ref="D66:F66"/>
    <mergeCell ref="C67:F67"/>
    <mergeCell ref="K10:K11"/>
    <mergeCell ref="H10:H11"/>
    <mergeCell ref="A6:C6"/>
    <mergeCell ref="D6:F6"/>
    <mergeCell ref="D78:F78"/>
    <mergeCell ref="N84:Q84"/>
    <mergeCell ref="A84:F84"/>
    <mergeCell ref="D56:F56"/>
    <mergeCell ref="D57:F57"/>
    <mergeCell ref="D58:F58"/>
    <mergeCell ref="D60:F60"/>
    <mergeCell ref="D43:F43"/>
    <mergeCell ref="D44:F44"/>
    <mergeCell ref="A49:Q49"/>
    <mergeCell ref="D52:F52"/>
    <mergeCell ref="D53:F53"/>
    <mergeCell ref="B55:F55"/>
    <mergeCell ref="D62:F62"/>
    <mergeCell ref="C80:F80"/>
    <mergeCell ref="D65:F65"/>
    <mergeCell ref="D63:F63"/>
    <mergeCell ref="A7:F7"/>
    <mergeCell ref="A8:F8"/>
    <mergeCell ref="D59:F59"/>
    <mergeCell ref="D61:F61"/>
    <mergeCell ref="D41:F41"/>
    <mergeCell ref="D36:F36"/>
    <mergeCell ref="C42:F42"/>
    <mergeCell ref="B12:F12"/>
    <mergeCell ref="D33:F33"/>
    <mergeCell ref="B24:F24"/>
    <mergeCell ref="C30:F30"/>
    <mergeCell ref="D38:F38"/>
    <mergeCell ref="D37:F37"/>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5"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tabSelected="1" zoomScale="90" zoomScaleNormal="90" zoomScaleSheetLayoutView="100" workbookViewId="0" topLeftCell="A11">
      <selection activeCell="A24" sqref="A24:C24"/>
    </sheetView>
  </sheetViews>
  <sheetFormatPr defaultColWidth="0" defaultRowHeight="12.75" zeroHeight="1"/>
  <cols>
    <col min="1" max="1" width="11.7109375" style="50" customWidth="1"/>
    <col min="2" max="2" width="17.00390625" style="50" customWidth="1"/>
    <col min="3" max="3" width="68.28125" style="50" customWidth="1"/>
    <col min="4" max="6" width="12.57421875" style="50" hidden="1" customWidth="1"/>
    <col min="7" max="16384" width="9.28125" style="50" hidden="1" customWidth="1"/>
  </cols>
  <sheetData>
    <row r="1" spans="1:3" ht="46.5" customHeight="1">
      <c r="A1" s="385" t="s">
        <v>154</v>
      </c>
      <c r="B1" s="385"/>
      <c r="C1" s="385"/>
    </row>
    <row r="2" spans="1:3" ht="32.1" customHeight="1">
      <c r="A2" s="155" t="s">
        <v>8</v>
      </c>
      <c r="B2" s="143"/>
      <c r="C2" s="156"/>
    </row>
    <row r="3" spans="1:3" ht="20.1" customHeight="1">
      <c r="A3" s="155" t="s">
        <v>9</v>
      </c>
      <c r="B3" s="144">
        <f>'CSS '!G2</f>
        <v>42860</v>
      </c>
      <c r="C3" s="157"/>
    </row>
    <row r="4" spans="1:3" ht="15" customHeight="1">
      <c r="A4" s="79"/>
      <c r="B4" s="79"/>
      <c r="C4" s="101"/>
    </row>
    <row r="5" spans="1:3" ht="15" customHeight="1">
      <c r="A5" s="145" t="s">
        <v>94</v>
      </c>
      <c r="B5" s="145" t="s">
        <v>95</v>
      </c>
      <c r="C5" s="146" t="s">
        <v>105</v>
      </c>
    </row>
    <row r="6" spans="1:3" ht="28.5">
      <c r="A6" s="147" t="s">
        <v>181</v>
      </c>
      <c r="B6" s="148">
        <v>-21432.97</v>
      </c>
      <c r="C6" s="149" t="s">
        <v>183</v>
      </c>
    </row>
    <row r="7" spans="1:3" ht="12.75">
      <c r="A7" s="147" t="s">
        <v>181</v>
      </c>
      <c r="B7" s="150">
        <v>-5685.29</v>
      </c>
      <c r="C7" s="151" t="s">
        <v>184</v>
      </c>
    </row>
    <row r="8" spans="1:3" ht="12.75">
      <c r="A8" s="109" t="s">
        <v>181</v>
      </c>
      <c r="B8" s="150">
        <v>-2016.72</v>
      </c>
      <c r="C8" s="151"/>
    </row>
    <row r="9" spans="1:3" ht="12.75">
      <c r="A9" s="109" t="s">
        <v>185</v>
      </c>
      <c r="B9" s="150">
        <v>-981.69</v>
      </c>
      <c r="C9" s="151"/>
    </row>
    <row r="10" spans="1:3" ht="12.75">
      <c r="A10" s="109" t="s">
        <v>182</v>
      </c>
      <c r="B10" s="150">
        <v>-2069.16</v>
      </c>
      <c r="C10" s="151"/>
    </row>
    <row r="11" spans="1:3" ht="12.75">
      <c r="A11" s="109"/>
      <c r="B11" s="150"/>
      <c r="C11" s="151"/>
    </row>
    <row r="12" spans="1:3" ht="12.75">
      <c r="A12" s="109"/>
      <c r="B12" s="150"/>
      <c r="C12" s="151"/>
    </row>
    <row r="13" spans="1:3" ht="12.75">
      <c r="A13" s="109"/>
      <c r="B13" s="150"/>
      <c r="C13" s="151"/>
    </row>
    <row r="14" spans="1:3" ht="12.75">
      <c r="A14" s="109"/>
      <c r="B14" s="150"/>
      <c r="C14" s="151"/>
    </row>
    <row r="15" spans="1:3" ht="12.75">
      <c r="A15" s="109"/>
      <c r="B15" s="150"/>
      <c r="C15" s="151"/>
    </row>
    <row r="16" spans="1:3" ht="12.75">
      <c r="A16" s="109"/>
      <c r="B16" s="150"/>
      <c r="C16" s="151"/>
    </row>
    <row r="17" spans="1:3" ht="12.75">
      <c r="A17" s="109"/>
      <c r="B17" s="150"/>
      <c r="C17" s="151"/>
    </row>
    <row r="18" spans="1:3" ht="12.75">
      <c r="A18" s="109"/>
      <c r="B18" s="150"/>
      <c r="C18" s="151"/>
    </row>
    <row r="19" spans="1:3" ht="12.75">
      <c r="A19" s="109"/>
      <c r="B19" s="150"/>
      <c r="C19" s="151"/>
    </row>
    <row r="20" spans="1:3" ht="15" thickBot="1">
      <c r="A20" s="117"/>
      <c r="B20" s="150"/>
      <c r="C20" s="151"/>
    </row>
    <row r="21" spans="1:4" ht="15" customHeight="1" thickBot="1">
      <c r="A21" s="152" t="s">
        <v>88</v>
      </c>
      <c r="B21" s="153">
        <f>SUM(B6:B20)</f>
        <v>-32185.83</v>
      </c>
      <c r="C21" s="158"/>
      <c r="D21" s="51"/>
    </row>
    <row r="22" spans="1:3" ht="15.75" thickBot="1">
      <c r="A22" s="159"/>
      <c r="B22" s="154">
        <f>IF(B21='RER Summary'!Q67,'RER Summary'!Q67,"ERROR")</f>
        <v>-32185.83</v>
      </c>
      <c r="C22" s="101"/>
    </row>
    <row r="23" spans="1:3" ht="12.75">
      <c r="A23" s="101"/>
      <c r="B23" s="101"/>
      <c r="C23" s="101"/>
    </row>
    <row r="24" spans="1:3" ht="36.6" customHeight="1">
      <c r="A24" s="387" t="s">
        <v>136</v>
      </c>
      <c r="B24" s="387"/>
      <c r="C24" s="387"/>
    </row>
    <row r="25" spans="1:3" ht="12.75">
      <c r="A25" s="101"/>
      <c r="B25" s="101"/>
      <c r="C25" s="101"/>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7617B7-384B-45FE-A6E2-7FE05973C176}">
  <ds:schemaRefs>
    <ds:schemaRef ds:uri="http://schemas.microsoft.com/office/2006/metadata/longProperties"/>
  </ds:schemaRefs>
</ds:datastoreItem>
</file>

<file path=customXml/itemProps2.xml><?xml version="1.0" encoding="utf-8"?>
<ds:datastoreItem xmlns:ds="http://schemas.openxmlformats.org/officeDocument/2006/customXml" ds:itemID="{15FCC34F-7FE4-4D6D-9B99-97ED8BE67A3A}"/>
</file>

<file path=customXml/itemProps3.xml><?xml version="1.0" encoding="utf-8"?>
<ds:datastoreItem xmlns:ds="http://schemas.openxmlformats.org/officeDocument/2006/customXml" ds:itemID="{9486157E-F563-4991-9713-8F30F0F207CF}">
  <ds:schemaRefs>
    <ds:schemaRef ds:uri="http://schemas.microsoft.com/sharepoint/v3/contenttype/forms"/>
  </ds:schemaRefs>
</ds:datastoreItem>
</file>

<file path=customXml/itemProps4.xml><?xml version="1.0" encoding="utf-8"?>
<ds:datastoreItem xmlns:ds="http://schemas.openxmlformats.org/officeDocument/2006/customXml" ds:itemID="{3AC2E46A-2C2B-4150-A68C-8D8B754F9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3DD04EC-3094-4C61-BD98-AAF09FE2970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Sacramento_FY1415_RER_ADA</dc:title>
  <dc:subject/>
  <dc:creator>Moses.Ndungu@dhcs.ca.gov</dc:creator>
  <cp:keywords>Sacramento,FY14-15,MHSA,RER</cp:keywords>
  <dc:description/>
  <cp:lastModifiedBy>westj</cp:lastModifiedBy>
  <cp:lastPrinted>2017-05-16T16:47:29Z</cp:lastPrinted>
  <dcterms:created xsi:type="dcterms:W3CDTF">2007-09-20T19:02:25Z</dcterms:created>
  <dcterms:modified xsi:type="dcterms:W3CDTF">2020-11-09T04:07:16Z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DHCSDOC-1363137784-3230</vt:lpwstr>
  </property>
  <property fmtid="{D5CDD505-2E9C-101B-9397-08002B2CF9AE}" pid="13" name="_dlc_DocIdItemGuid">
    <vt:lpwstr>6ca31a34-03b7-4ae8-8f88-63fee5ebd11d</vt:lpwstr>
  </property>
  <property fmtid="{D5CDD505-2E9C-101B-9397-08002B2CF9AE}" pid="14" name="_dlc_DocIdUrl">
    <vt:lpwstr>http://dhcs2016prod:88/services/MH/_layouts/15/DocIdRedir.aspx?ID=DHCSDOC-1363137784-3230, DHCSDOC-1363137784-3230</vt:lpwstr>
  </property>
  <property fmtid="{D5CDD505-2E9C-101B-9397-08002B2CF9AE}" pid="15" name="ContentTypeId">
    <vt:lpwstr>0x0101000DD778A44A894D44A57135C48A267F0A</vt:lpwstr>
  </property>
</Properties>
</file>