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activeTab="0"/>
  </bookViews>
  <sheets>
    <sheet name="CSS" sheetId="6" r:id="rId1"/>
    <sheet name="PEI" sheetId="38" r:id="rId2"/>
    <sheet name="INN" sheetId="40" r:id="rId3"/>
    <sheet name="WET" sheetId="8" r:id="rId4"/>
    <sheet name="CFTN" sheetId="41" r:id="rId5"/>
    <sheet name="Unspent" sheetId="42" r:id="rId6"/>
  </sheets>
  <externalReferences>
    <externalReference r:id="rId9"/>
    <externalReference r:id="rId10"/>
    <externalReference r:id="rId11"/>
    <externalReference r:id="rId12"/>
  </externalReferences>
  <definedNames>
    <definedName name="_xlnm.Print_Area" localSheetId="5">'Unspent'!$A$1:$N$26</definedName>
  </definedNames>
  <calcPr calcId="191029"/>
</workbook>
</file>

<file path=xl/sharedStrings.xml><?xml version="1.0" encoding="utf-8"?>
<sst xmlns="http://schemas.openxmlformats.org/spreadsheetml/2006/main" count="157" uniqueCount="102">
  <si>
    <t>MHSA</t>
  </si>
  <si>
    <t>Medi-Cal FFP</t>
  </si>
  <si>
    <t>Total Mental Health Expenditures</t>
  </si>
  <si>
    <t>(A)</t>
  </si>
  <si>
    <t>(B)</t>
  </si>
  <si>
    <t>(D)</t>
  </si>
  <si>
    <t>(E)</t>
  </si>
  <si>
    <t>(F)</t>
  </si>
  <si>
    <t>(G)</t>
  </si>
  <si>
    <t>(H)</t>
  </si>
  <si>
    <t>(C)</t>
  </si>
  <si>
    <t>County:</t>
  </si>
  <si>
    <t>Date:</t>
  </si>
  <si>
    <t>Funding Source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</si>
  <si>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</si>
  <si>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</si>
  <si>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</si>
  <si>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</si>
  <si>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</si>
  <si>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</si>
  <si>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</si>
  <si>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</si>
  <si>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</si>
  <si>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</si>
  <si>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Other Funds</t>
  </si>
  <si>
    <t>Distributions from Department of Mental Health</t>
  </si>
  <si>
    <t>Interest Income Posted to MHS Fund</t>
  </si>
  <si>
    <t>Total Deposits</t>
  </si>
  <si>
    <t>MHSA Funds Subject to Reversion from Prior Fiscal Year</t>
  </si>
  <si>
    <t>Total MHSA Unspent Funds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</si>
  <si>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</si>
  <si>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</si>
  <si>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</si>
  <si>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</si>
  <si>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</si>
  <si>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</si>
  <si>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</si>
  <si>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</si>
  <si>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</si>
  <si>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</si>
  <si>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</si>
  <si>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</si>
  <si>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</si>
  <si>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</si>
  <si>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</si>
  <si>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</si>
  <si>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Distributions from the Local Prudent Reserve</t>
  </si>
  <si>
    <t>Total MHSA Expenditures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</si>
  <si>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</si>
  <si>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</si>
  <si>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</si>
  <si>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</si>
  <si>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</si>
  <si>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</si>
  <si>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</si>
  <si>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</si>
  <si>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Other CSS Non-FSP Program Expenditures</t>
  </si>
  <si>
    <t>CSS MHSA Housing Program Assigned Funds</t>
  </si>
  <si>
    <t>(I)</t>
  </si>
  <si>
    <t>PEI Statewide Projects Funds Assigned to CalMHSA</t>
  </si>
  <si>
    <t>Local Prudent Reserve Balance</t>
  </si>
  <si>
    <t>Local Prudent Reserve Balance on June 30, 2009</t>
  </si>
  <si>
    <t>Annual Mental Health Services Act Revenue and Expenditure Report for Fiscal Year 2009-10
Community Services and Supports (CSS) Summary</t>
  </si>
  <si>
    <t>Annual Mental Health Services Act Revenue and Expenditure Report for Fiscal Year 2009-10
Prevention and Early Intervention (PEI) Summary</t>
  </si>
  <si>
    <t>Annual Mental Health Services Act Revenue and Expenditure Report for Fiscal Year 2009-10
Innovation (INN) Summary</t>
  </si>
  <si>
    <t>Annual Mental Health Services Act Revenue and Expenditure Report for Fiscal Year 2009-10
Workforce Education and Training (WET) Summary</t>
  </si>
  <si>
    <t>Annual Mental Health Services Act Revenue and Expenditure Report for Fiscal Year 2009-10
Capital Facilities/Technological Needs (CF/TN) Summary</t>
  </si>
  <si>
    <t>Annual Mental Health Services Act Revenue and Expenditure Report for Fiscal Year 2009-10
Identification of Unspent Funds</t>
  </si>
  <si>
    <t>Fiscal Year 2009-10</t>
  </si>
  <si>
    <t>Deposits to Local MHS Fund during FY 2009-10</t>
  </si>
  <si>
    <t>MHSA FY 2009-10 Expenditures</t>
  </si>
  <si>
    <t>Contributions to Local Prudent Reserve in FY 2009-10</t>
  </si>
  <si>
    <t>Distributions from Local Prudent Reserve in FY09/10</t>
  </si>
  <si>
    <t>Contributions to the Local Prudent Reserve in FY09/10</t>
  </si>
  <si>
    <t>Local Prudent Reserve Balance on June 30, 2010</t>
  </si>
  <si>
    <t>San Diego</t>
  </si>
  <si>
    <t>CY-FSP</t>
  </si>
  <si>
    <t>TAOA-FSP</t>
  </si>
  <si>
    <t>PS01</t>
  </si>
  <si>
    <t>VF01</t>
  </si>
  <si>
    <t>DV01</t>
  </si>
  <si>
    <t>DV02</t>
  </si>
  <si>
    <t>DV03</t>
  </si>
  <si>
    <t>RC01</t>
  </si>
  <si>
    <t>NA01</t>
  </si>
  <si>
    <t>EC01</t>
  </si>
  <si>
    <t>SA01</t>
  </si>
  <si>
    <t>FB01</t>
  </si>
  <si>
    <t>CO01</t>
  </si>
  <si>
    <t>CO02</t>
  </si>
  <si>
    <t>OA01</t>
  </si>
  <si>
    <t>OA02</t>
  </si>
  <si>
    <t>OA03</t>
  </si>
  <si>
    <t>OA04</t>
  </si>
  <si>
    <t>SA02</t>
  </si>
  <si>
    <t>OA05</t>
  </si>
  <si>
    <t>INN-01</t>
  </si>
  <si>
    <t>INN-02</t>
  </si>
  <si>
    <t>INN-03</t>
  </si>
  <si>
    <t>INN-04</t>
  </si>
  <si>
    <t>INN-05</t>
  </si>
  <si>
    <t>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</si>
</sst>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font>
      <sz val="10"/>
      <name val="Arial"/>
      <family val="2"/>
    </font>
    <font>
      <b/>
      <sz val="10"/>
      <name val="Arial"/>
      <family val="2"/>
    </font>
    <font>
      <sz val="8"/>
      <name val="Arial"/>
      <family val="2"/>
    </font>
    <font>
      <b/>
      <sz val="12"/>
      <name val="Arial"/>
      <family val="2"/>
    </font>
  </fonts>
  <fills count="3">
    <fill>
      <patternFill/>
    </fill>
    <fill>
      <patternFill patternType="gray125"/>
    </fill>
    <fill>
      <patternFill patternType="solid">
        <fgColor indexed="23"/>
        <bgColor indexed="64"/>
      </patternFill>
    </fill>
  </fills>
  <borders count="25">
    <border>
      <left/>
      <right/>
      <top/>
      <bottom/>
      <diagonal/>
    </border>
    <border>
      <left style="thin"/>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border>
    <border>
      <left/>
      <right style="thin"/>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style="thin"/>
      <right style="thin"/>
      <top style="hair"/>
      <bottom style="thin"/>
    </border>
    <border>
      <left style="thin"/>
      <right style="thin"/>
      <top style="hair"/>
      <bottom style="hair"/>
    </border>
    <border>
      <left/>
      <right style="thin"/>
      <top style="hair"/>
      <bottom style="hair"/>
    </border>
    <border>
      <left/>
      <right/>
      <top style="hair"/>
      <bottom style="hair"/>
    </border>
    <border>
      <left style="thin"/>
      <right/>
      <top style="hair"/>
      <bottom style="hair"/>
    </border>
    <border>
      <left/>
      <right style="thin"/>
      <top/>
      <bottom style="hair"/>
    </border>
    <border>
      <left/>
      <right/>
      <top/>
      <bottom style="hair"/>
    </border>
    <border>
      <left style="thin"/>
      <right/>
      <top/>
      <bottom style="hair"/>
    </border>
    <border>
      <left style="thin"/>
      <right style="thin"/>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6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xf numFmtId="0" fontId="0" fillId="0" borderId="3" xfId="0" applyBorder="1"/>
    <xf numFmtId="164" fontId="0" fillId="0" borderId="4" xfId="0" applyNumberFormat="1" applyBorder="1"/>
    <xf numFmtId="164" fontId="0" fillId="0" borderId="5" xfId="0" applyNumberFormat="1" applyBorder="1"/>
    <xf numFmtId="164" fontId="0" fillId="0" borderId="6" xfId="0" applyNumberFormat="1" applyBorder="1"/>
    <xf numFmtId="0" fontId="1" fillId="0" borderId="7" xfId="0" applyFont="1" applyBorder="1"/>
    <xf numFmtId="0" fontId="1" fillId="0" borderId="7" xfId="0" applyFont="1" applyBorder="1" applyAlignment="1">
      <alignment horizontal="left"/>
    </xf>
    <xf numFmtId="0" fontId="1" fillId="0" borderId="8" xfId="0" applyFont="1" applyBorder="1"/>
    <xf numFmtId="0" fontId="0" fillId="0" borderId="3" xfId="0" applyFont="1" applyBorder="1"/>
    <xf numFmtId="0" fontId="0" fillId="0" borderId="0" xfId="0" applyFont="1" applyBorder="1"/>
    <xf numFmtId="0" fontId="0" fillId="0" borderId="9" xfId="0" applyFont="1" applyBorder="1"/>
    <xf numFmtId="0" fontId="0" fillId="0" borderId="10" xfId="0" applyFont="1" applyBorder="1"/>
    <xf numFmtId="0" fontId="1" fillId="0" borderId="4" xfId="0" applyFont="1" applyBorder="1" applyAlignment="1">
      <alignment horizontal="center"/>
    </xf>
    <xf numFmtId="0" fontId="1" fillId="0" borderId="11" xfId="0" applyFont="1" applyBorder="1"/>
    <xf numFmtId="0" fontId="0" fillId="0" borderId="12" xfId="0" applyBorder="1"/>
    <xf numFmtId="0" fontId="0" fillId="0" borderId="13" xfId="0" applyBorder="1"/>
    <xf numFmtId="164" fontId="0" fillId="0" borderId="1" xfId="0" applyNumberFormat="1" applyBorder="1"/>
    <xf numFmtId="0" fontId="0" fillId="0" borderId="0" xfId="0" applyFont="1" applyFill="1" applyBorder="1"/>
    <xf numFmtId="0" fontId="0" fillId="0" borderId="7" xfId="0" applyFont="1" applyBorder="1"/>
    <xf numFmtId="0" fontId="0" fillId="0" borderId="7" xfId="0" applyFont="1" applyFill="1" applyBorder="1"/>
    <xf numFmtId="0" fontId="0" fillId="0" borderId="14" xfId="0" applyFont="1" applyBorder="1"/>
    <xf numFmtId="0" fontId="0" fillId="0" borderId="8" xfId="0" applyFont="1" applyBorder="1" applyAlignment="1">
      <alignment/>
    </xf>
    <xf numFmtId="0" fontId="0" fillId="0" borderId="15" xfId="0" applyFont="1" applyBorder="1" applyAlignment="1">
      <alignment/>
    </xf>
    <xf numFmtId="0" fontId="0" fillId="0" borderId="0" xfId="0" applyBorder="1" applyAlignment="1">
      <alignment/>
    </xf>
    <xf numFmtId="0" fontId="0" fillId="0" borderId="9" xfId="0" applyBorder="1" applyAlignment="1">
      <alignment/>
    </xf>
    <xf numFmtId="0" fontId="0" fillId="0" borderId="0" xfId="0" applyFont="1" applyBorder="1" applyAlignment="1">
      <alignment/>
    </xf>
    <xf numFmtId="0" fontId="0" fillId="0" borderId="8" xfId="0" applyBorder="1" applyAlignment="1">
      <alignment/>
    </xf>
    <xf numFmtId="0" fontId="0" fillId="0" borderId="15" xfId="0" applyBorder="1" applyAlignment="1">
      <alignment/>
    </xf>
    <xf numFmtId="0" fontId="1" fillId="0" borderId="2" xfId="0" applyFont="1" applyBorder="1" applyAlignment="1">
      <alignment/>
    </xf>
    <xf numFmtId="0" fontId="1" fillId="0" borderId="7" xfId="0" applyFont="1" applyBorder="1" applyProtection="1">
      <protection/>
    </xf>
    <xf numFmtId="164" fontId="0" fillId="0" borderId="5" xfId="0" applyNumberFormat="1" applyBorder="1" applyProtection="1">
      <protection locked="0"/>
    </xf>
    <xf numFmtId="164" fontId="0" fillId="0" borderId="5" xfId="0" applyNumberFormat="1" applyFont="1" applyBorder="1" applyProtection="1">
      <protection locked="0"/>
    </xf>
    <xf numFmtId="164" fontId="0" fillId="0" borderId="6" xfId="0" applyNumberFormat="1" applyFont="1" applyBorder="1" applyProtection="1">
      <protection locked="0"/>
    </xf>
    <xf numFmtId="0" fontId="0" fillId="0" borderId="0" xfId="0" applyProtection="1">
      <protection/>
    </xf>
    <xf numFmtId="0" fontId="1" fillId="0" borderId="7" xfId="0" applyFont="1" applyBorder="1" applyAlignment="1" applyProtection="1">
      <alignment horizontal="left"/>
      <protection/>
    </xf>
    <xf numFmtId="0" fontId="1" fillId="0" borderId="8" xfId="0" applyFont="1" applyBorder="1" applyProtection="1">
      <protection/>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0" xfId="0" applyFont="1" applyAlignment="1" applyProtection="1">
      <alignment horizontal="center"/>
      <protection/>
    </xf>
    <xf numFmtId="0" fontId="1" fillId="0" borderId="1"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wrapText="1"/>
      <protection/>
    </xf>
    <xf numFmtId="164" fontId="0" fillId="0" borderId="4" xfId="0" applyNumberFormat="1" applyBorder="1" applyProtection="1">
      <protection/>
    </xf>
    <xf numFmtId="0" fontId="0" fillId="0" borderId="3" xfId="0" applyBorder="1" applyProtection="1">
      <protection/>
    </xf>
    <xf numFmtId="164" fontId="0" fillId="0" borderId="5" xfId="0" applyNumberFormat="1" applyBorder="1" applyProtection="1">
      <protection/>
    </xf>
    <xf numFmtId="0" fontId="0" fillId="0" borderId="3" xfId="0" applyFont="1" applyBorder="1" applyProtection="1">
      <protection/>
    </xf>
    <xf numFmtId="0" fontId="0" fillId="0" borderId="0" xfId="0" applyFont="1" applyBorder="1" applyProtection="1">
      <protection/>
    </xf>
    <xf numFmtId="0" fontId="0" fillId="0" borderId="10" xfId="0" applyFont="1" applyBorder="1" applyProtection="1">
      <protection/>
    </xf>
    <xf numFmtId="0" fontId="0" fillId="0" borderId="7" xfId="0" applyFont="1" applyBorder="1" applyProtection="1">
      <protection/>
    </xf>
    <xf numFmtId="0" fontId="0" fillId="0" borderId="7" xfId="0" applyFont="1" applyFill="1" applyBorder="1" applyProtection="1">
      <protection/>
    </xf>
    <xf numFmtId="0" fontId="0" fillId="0" borderId="14" xfId="0" applyFont="1" applyBorder="1" applyProtection="1">
      <protection/>
    </xf>
    <xf numFmtId="164" fontId="0" fillId="0" borderId="6" xfId="0" applyNumberFormat="1" applyBorder="1" applyProtection="1">
      <protection/>
    </xf>
    <xf numFmtId="0" fontId="1" fillId="0" borderId="11" xfId="0" applyFont="1" applyBorder="1" applyProtection="1">
      <protection/>
    </xf>
    <xf numFmtId="0" fontId="0" fillId="0" borderId="12" xfId="0" applyBorder="1" applyProtection="1">
      <protection/>
    </xf>
    <xf numFmtId="0" fontId="0" fillId="0" borderId="13" xfId="0" applyBorder="1" applyProtection="1">
      <protection/>
    </xf>
    <xf numFmtId="164" fontId="0" fillId="0" borderId="1" xfId="0" applyNumberFormat="1" applyBorder="1" applyProtection="1">
      <protection/>
    </xf>
    <xf numFmtId="0" fontId="0" fillId="0" borderId="0" xfId="0" applyFont="1" applyProtection="1">
      <protection/>
    </xf>
    <xf numFmtId="0" fontId="0" fillId="0" borderId="0" xfId="20">
      <alignment/>
      <protection/>
    </xf>
    <xf numFmtId="164" fontId="0" fillId="0" borderId="1" xfId="20" applyNumberFormat="1" applyBorder="1">
      <alignment/>
      <protection/>
    </xf>
    <xf numFmtId="0" fontId="0" fillId="0" borderId="11" xfId="20" applyBorder="1">
      <alignment/>
      <protection/>
    </xf>
    <xf numFmtId="0" fontId="0" fillId="0" borderId="1" xfId="20" applyBorder="1">
      <alignment/>
      <protection/>
    </xf>
    <xf numFmtId="164" fontId="0" fillId="0" borderId="1" xfId="20" applyNumberFormat="1" applyFill="1" applyBorder="1">
      <alignment/>
      <protection/>
    </xf>
    <xf numFmtId="0" fontId="0" fillId="0" borderId="13" xfId="20" applyFont="1" applyBorder="1">
      <alignment/>
      <protection/>
    </xf>
    <xf numFmtId="0" fontId="0" fillId="0" borderId="12" xfId="20" applyFont="1" applyBorder="1">
      <alignment/>
      <protection/>
    </xf>
    <xf numFmtId="0" fontId="1" fillId="0" borderId="11" xfId="20" applyFont="1" applyBorder="1">
      <alignment/>
      <protection/>
    </xf>
    <xf numFmtId="164" fontId="0" fillId="0" borderId="16" xfId="20" applyNumberFormat="1" applyFill="1" applyBorder="1">
      <alignment/>
      <protection/>
    </xf>
    <xf numFmtId="164" fontId="0" fillId="2" borderId="16" xfId="20" applyNumberFormat="1" applyFill="1" applyBorder="1">
      <alignment/>
      <protection/>
    </xf>
    <xf numFmtId="0" fontId="0" fillId="0" borderId="9" xfId="20" applyFont="1" applyBorder="1">
      <alignment/>
      <protection/>
    </xf>
    <xf numFmtId="0" fontId="0" fillId="0" borderId="0" xfId="20" applyFont="1" applyBorder="1">
      <alignment/>
      <protection/>
    </xf>
    <xf numFmtId="0" fontId="1" fillId="0" borderId="3" xfId="20" applyFont="1" applyBorder="1">
      <alignment/>
      <protection/>
    </xf>
    <xf numFmtId="164" fontId="0" fillId="0" borderId="17" xfId="20" applyNumberFormat="1" applyFill="1" applyBorder="1">
      <alignment/>
      <protection/>
    </xf>
    <xf numFmtId="164" fontId="0" fillId="2" borderId="17" xfId="20" applyNumberFormat="1" applyFill="1" applyBorder="1">
      <alignment/>
      <protection/>
    </xf>
    <xf numFmtId="0" fontId="0" fillId="0" borderId="18" xfId="20" applyFont="1" applyBorder="1">
      <alignment/>
      <protection/>
    </xf>
    <xf numFmtId="0" fontId="0" fillId="0" borderId="19" xfId="20" applyFont="1" applyBorder="1">
      <alignment/>
      <protection/>
    </xf>
    <xf numFmtId="0" fontId="1" fillId="0" borderId="20" xfId="20" applyFont="1" applyBorder="1">
      <alignment/>
      <protection/>
    </xf>
    <xf numFmtId="0" fontId="0" fillId="0" borderId="21" xfId="20" applyFont="1" applyBorder="1">
      <alignment/>
      <protection/>
    </xf>
    <xf numFmtId="0" fontId="0" fillId="0" borderId="22" xfId="20" applyFont="1" applyBorder="1">
      <alignment/>
      <protection/>
    </xf>
    <xf numFmtId="0" fontId="0" fillId="0" borderId="22" xfId="20" applyFont="1" applyFill="1" applyBorder="1">
      <alignment/>
      <protection/>
    </xf>
    <xf numFmtId="0" fontId="0" fillId="0" borderId="23" xfId="20" applyFont="1" applyBorder="1">
      <alignment/>
      <protection/>
    </xf>
    <xf numFmtId="0" fontId="0" fillId="0" borderId="3" xfId="20" applyFont="1" applyBorder="1">
      <alignment/>
      <protection/>
    </xf>
    <xf numFmtId="164" fontId="0" fillId="2" borderId="24" xfId="20" applyNumberFormat="1" applyFill="1" applyBorder="1">
      <alignment/>
      <protection/>
    </xf>
    <xf numFmtId="0" fontId="0" fillId="0" borderId="0" xfId="20" applyAlignment="1">
      <alignment wrapText="1"/>
      <protection/>
    </xf>
    <xf numFmtId="0" fontId="0" fillId="0" borderId="0" xfId="20" applyAlignment="1">
      <alignment horizontal="center" wrapText="1"/>
      <protection/>
    </xf>
    <xf numFmtId="0" fontId="1" fillId="0" borderId="0" xfId="20" applyFont="1" applyAlignment="1">
      <alignment horizontal="center"/>
      <protection/>
    </xf>
    <xf numFmtId="0" fontId="1" fillId="0" borderId="1" xfId="20" applyFont="1" applyBorder="1" applyAlignment="1">
      <alignment horizontal="center"/>
      <protection/>
    </xf>
    <xf numFmtId="0" fontId="1" fillId="0" borderId="8" xfId="20" applyFont="1" applyBorder="1">
      <alignment/>
      <protection/>
    </xf>
    <xf numFmtId="0" fontId="1" fillId="0" borderId="7" xfId="20" applyFont="1" applyBorder="1" applyAlignment="1">
      <alignment horizontal="left"/>
      <protection/>
    </xf>
    <xf numFmtId="0" fontId="1" fillId="0" borderId="7" xfId="20" applyFont="1" applyBorder="1">
      <alignment/>
      <protection/>
    </xf>
    <xf numFmtId="164" fontId="0" fillId="0" borderId="1" xfId="20" applyNumberFormat="1" applyBorder="1" applyProtection="1">
      <alignment/>
      <protection locked="0"/>
    </xf>
    <xf numFmtId="164" fontId="0" fillId="0" borderId="17" xfId="20" applyNumberFormat="1" applyFill="1" applyBorder="1" applyProtection="1">
      <alignment/>
      <protection locked="0"/>
    </xf>
    <xf numFmtId="164" fontId="0" fillId="0" borderId="16" xfId="20" applyNumberFormat="1" applyFill="1" applyBorder="1" applyProtection="1">
      <alignment/>
      <protection locked="0"/>
    </xf>
    <xf numFmtId="0" fontId="0" fillId="0" borderId="0" xfId="0" applyBorder="1" applyAlignment="1" applyProtection="1">
      <alignment horizontal="left"/>
      <protection locked="0"/>
    </xf>
    <xf numFmtId="0" fontId="0" fillId="0" borderId="0" xfId="0" applyBorder="1" applyProtection="1">
      <protection locked="0"/>
    </xf>
    <xf numFmtId="0" fontId="0" fillId="0" borderId="9" xfId="0" applyBorder="1" applyProtection="1">
      <protection locked="0"/>
    </xf>
    <xf numFmtId="0" fontId="0" fillId="0" borderId="0" xfId="0" applyFont="1" applyBorder="1" applyAlignment="1" applyProtection="1">
      <alignment horizontal="left"/>
      <protection locked="0"/>
    </xf>
    <xf numFmtId="0" fontId="0" fillId="0" borderId="0" xfId="0" applyFont="1" applyBorder="1" applyProtection="1">
      <protection locked="0"/>
    </xf>
    <xf numFmtId="0" fontId="0" fillId="0" borderId="9" xfId="0" applyFont="1" applyBorder="1" applyProtection="1">
      <protection locked="0"/>
    </xf>
    <xf numFmtId="0" fontId="1" fillId="0" borderId="2" xfId="0" applyFont="1" applyBorder="1" applyAlignment="1">
      <alignment horizontal="left"/>
    </xf>
    <xf numFmtId="0" fontId="1" fillId="0" borderId="8" xfId="0" applyFont="1" applyBorder="1"/>
    <xf numFmtId="0" fontId="1" fillId="0" borderId="15" xfId="0" applyFont="1" applyBorder="1"/>
    <xf numFmtId="0" fontId="3" fillId="0" borderId="0" xfId="0" applyFont="1" applyAlignment="1">
      <alignment horizont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14" xfId="0" applyFont="1" applyBorder="1" applyAlignment="1">
      <alignment horizontal="center"/>
    </xf>
    <xf numFmtId="0" fontId="1" fillId="0" borderId="4"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pplyProtection="1">
      <alignment horizontal="center"/>
      <protection locked="0"/>
    </xf>
    <xf numFmtId="14" fontId="0" fillId="0" borderId="7" xfId="0" applyNumberFormat="1" applyBorder="1" applyAlignment="1" applyProtection="1">
      <alignment/>
      <protection locked="0"/>
    </xf>
    <xf numFmtId="0" fontId="0" fillId="0" borderId="7" xfId="0" applyBorder="1" applyAlignment="1" applyProtection="1">
      <alignment/>
      <protection locked="0"/>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3" fillId="0" borderId="0" xfId="0" applyFont="1" applyAlignment="1" applyProtection="1">
      <alignment horizontal="center" wrapText="1"/>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4"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2" xfId="0" applyFont="1" applyBorder="1" applyAlignment="1" applyProtection="1">
      <alignment horizontal="left"/>
      <protection/>
    </xf>
    <xf numFmtId="0" fontId="1" fillId="0" borderId="8" xfId="0" applyFont="1" applyBorder="1" applyProtection="1">
      <protection/>
    </xf>
    <xf numFmtId="0" fontId="1" fillId="0" borderId="15" xfId="0" applyFont="1" applyBorder="1" applyProtection="1">
      <protection/>
    </xf>
    <xf numFmtId="0" fontId="0" fillId="0" borderId="0" xfId="0" applyFont="1" applyBorder="1" applyAlignment="1" applyProtection="1">
      <alignment/>
      <protection locked="0"/>
    </xf>
    <xf numFmtId="0" fontId="0" fillId="0" borderId="0" xfId="0" applyAlignment="1" applyProtection="1">
      <alignment/>
      <protection locked="0"/>
    </xf>
    <xf numFmtId="0" fontId="0" fillId="0" borderId="9" xfId="0" applyBorder="1" applyAlignment="1" applyProtection="1">
      <alignment/>
      <protection locked="0"/>
    </xf>
    <xf numFmtId="0" fontId="0" fillId="0" borderId="10" xfId="0" applyFont="1" applyBorder="1" applyAlignment="1">
      <alignment horizontal="left"/>
    </xf>
    <xf numFmtId="0" fontId="0" fillId="0" borderId="7" xfId="0" applyFont="1" applyBorder="1" applyAlignment="1">
      <alignment horizontal="left"/>
    </xf>
    <xf numFmtId="0" fontId="0" fillId="0" borderId="14" xfId="0" applyFont="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14" fontId="0" fillId="0" borderId="0" xfId="0" applyNumberFormat="1" applyAlignment="1" applyProtection="1">
      <alignment/>
      <protection locked="0"/>
    </xf>
    <xf numFmtId="0" fontId="0" fillId="0" borderId="12" xfId="20" applyFont="1" applyBorder="1" applyAlignment="1">
      <alignment horizontal="left"/>
      <protection/>
    </xf>
    <xf numFmtId="0" fontId="1" fillId="0" borderId="11" xfId="20" applyFont="1" applyFill="1" applyBorder="1" applyAlignment="1">
      <alignment horizontal="left"/>
      <protection/>
    </xf>
    <xf numFmtId="0" fontId="1" fillId="0" borderId="12" xfId="20" applyFont="1" applyFill="1" applyBorder="1" applyAlignment="1">
      <alignment horizontal="left"/>
      <protection/>
    </xf>
    <xf numFmtId="14" fontId="0" fillId="0" borderId="7" xfId="20" applyNumberFormat="1" applyBorder="1" applyAlignment="1" applyProtection="1">
      <alignment/>
      <protection locked="0"/>
    </xf>
    <xf numFmtId="0" fontId="1" fillId="0" borderId="8" xfId="20" applyFont="1" applyBorder="1" applyAlignment="1">
      <alignment horizontal="center"/>
      <protection/>
    </xf>
    <xf numFmtId="0" fontId="1" fillId="0" borderId="7" xfId="20" applyFont="1" applyBorder="1" applyAlignment="1" applyProtection="1">
      <alignment horizontal="center"/>
      <protection locked="0"/>
    </xf>
    <xf numFmtId="0" fontId="1" fillId="0" borderId="4" xfId="20" applyFont="1" applyBorder="1" applyAlignment="1">
      <alignment horizontal="center" wrapText="1"/>
      <protection/>
    </xf>
    <xf numFmtId="0" fontId="1" fillId="0" borderId="6" xfId="20" applyFont="1" applyBorder="1" applyAlignment="1">
      <alignment horizontal="center" wrapText="1"/>
      <protection/>
    </xf>
    <xf numFmtId="0" fontId="3" fillId="0" borderId="0" xfId="20" applyFont="1" applyAlignment="1">
      <alignment horizontal="center" wrapText="1"/>
      <protection/>
    </xf>
    <xf numFmtId="0" fontId="1" fillId="0" borderId="2" xfId="20" applyFont="1" applyBorder="1" applyAlignment="1">
      <alignment horizontal="center"/>
      <protection/>
    </xf>
    <xf numFmtId="0" fontId="1" fillId="0" borderId="15" xfId="20" applyFont="1" applyBorder="1" applyAlignment="1">
      <alignment horizontal="center"/>
      <protection/>
    </xf>
    <xf numFmtId="0" fontId="1" fillId="0" borderId="3" xfId="20" applyFont="1" applyBorder="1" applyAlignment="1">
      <alignment horizontal="center"/>
      <protection/>
    </xf>
    <xf numFmtId="0" fontId="1" fillId="0" borderId="0" xfId="20" applyFont="1" applyBorder="1" applyAlignment="1">
      <alignment horizontal="center"/>
      <protection/>
    </xf>
    <xf numFmtId="0" fontId="1" fillId="0" borderId="9" xfId="20" applyFont="1" applyBorder="1" applyAlignment="1">
      <alignment horizontal="center"/>
      <protection/>
    </xf>
    <xf numFmtId="0" fontId="1" fillId="0" borderId="10" xfId="20" applyFont="1" applyBorder="1" applyAlignment="1">
      <alignment horizontal="center"/>
      <protection/>
    </xf>
    <xf numFmtId="0" fontId="1" fillId="0" borderId="7" xfId="20" applyFont="1" applyBorder="1" applyAlignment="1">
      <alignment horizontal="center"/>
      <protection/>
    </xf>
    <xf numFmtId="0" fontId="1" fillId="0" borderId="14" xfId="20" applyFont="1" applyBorder="1" applyAlignment="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4.xml" /><Relationship Id="rId16" Type="http://schemas.openxmlformats.org/officeDocument/2006/relationships/customXml" Target="../customXml/item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FSD\Fiscal\Mental%20Health%20Group\Mental%20Health\MHSA\Year%20End%20Submission\FY0910\Working%20Papers\Revised%20Final%20FY09-10%20MHSA%20Expenditure%20Tracking%20(as%20of%20Jan.%2020,%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D\Fiscal\Mental%20Health%20Group\Mental%20Health\MHSA\Year%20End%20Submission\FY0910\Working%20Papers\MHSA%20Admin%20Cost%20revised%201209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SD\Fiscal\Mental%20Health%20Group\Mental%20Health\MHSA\Year%20End%20Submission\FY0809\San%20Diego%20FY%2008-09%20MHSA%20Rev%20and%20Exp%20Report\Final%20Submission\SanDiego_Summary_0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D\Fiscal\Mental%20Health%20Group\Mental%20Health\MHSA\Year%20End%20Submission\FY0910\Working%20Papers\Revised%20Final%20FY09-10%20MHSA%20TF%20Reconciliation%20(as%20of%20Jan.%2020,%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2"/>
      <sheetName val="Program 1995 Totals"/>
      <sheetName val="MH 1995"/>
      <sheetName val="CSS Summary by Work Plan"/>
      <sheetName val="Revenue Summary"/>
      <sheetName val="CSS Summary-Consolidated"/>
      <sheetName val="CSS-Adult"/>
      <sheetName val="CSS-Children"/>
      <sheetName val="CSS-ALL"/>
      <sheetName val="PEI"/>
      <sheetName val="WET - updated"/>
      <sheetName val="WET-Orig"/>
      <sheetName val="WET"/>
      <sheetName val="CFTN Summary"/>
      <sheetName val="MIS"/>
      <sheetName val="INN"/>
      <sheetName val="ADMIN"/>
      <sheetName val="WrapAround"/>
      <sheetName val="Anasazi"/>
      <sheetName val="HP"/>
      <sheetName val="Housing"/>
      <sheetName val="PEI Projection"/>
      <sheetName val="Projection"/>
      <sheetName val="FB 1Q"/>
      <sheetName val="Add Funds"/>
      <sheetName val="HP Back Up"/>
      <sheetName val="Adult-Non PO"/>
      <sheetName val="Juvenile Forensics"/>
      <sheetName val="Pharm Issues"/>
      <sheetName val="PO 519916"/>
    </sheetNames>
    <sheetDataSet>
      <sheetData sheetId="0"/>
      <sheetData sheetId="1"/>
      <sheetData sheetId="2"/>
      <sheetData sheetId="3"/>
      <sheetData sheetId="4"/>
      <sheetData sheetId="5">
        <row r="10">
          <cell r="K10">
            <v>0</v>
          </cell>
          <cell r="M10">
            <v>3595574</v>
          </cell>
          <cell r="N10">
            <v>1746125</v>
          </cell>
          <cell r="O10">
            <v>4622371.5</v>
          </cell>
        </row>
        <row r="13">
          <cell r="K13">
            <v>34</v>
          </cell>
          <cell r="M13">
            <v>992963</v>
          </cell>
          <cell r="N13">
            <v>629801</v>
          </cell>
          <cell r="O13">
            <v>2108243.88</v>
          </cell>
        </row>
        <row r="21">
          <cell r="K21">
            <v>115.17</v>
          </cell>
          <cell r="M21">
            <v>1654773</v>
          </cell>
          <cell r="N21">
            <v>803608</v>
          </cell>
          <cell r="O21">
            <v>4341270.69</v>
          </cell>
        </row>
        <row r="30">
          <cell r="K30">
            <v>321125.25</v>
          </cell>
          <cell r="M30">
            <v>3794817</v>
          </cell>
          <cell r="N30">
            <v>152412</v>
          </cell>
          <cell r="O30">
            <v>17129553.419999998</v>
          </cell>
        </row>
        <row r="44">
          <cell r="K44">
            <v>616557.0499999999</v>
          </cell>
          <cell r="M44">
            <v>1866066</v>
          </cell>
          <cell r="N44">
            <v>57529</v>
          </cell>
          <cell r="O44">
            <v>13913591.09626699</v>
          </cell>
        </row>
        <row r="51">
          <cell r="K51">
            <v>1751</v>
          </cell>
          <cell r="M51">
            <v>77644</v>
          </cell>
          <cell r="N51">
            <v>24809</v>
          </cell>
          <cell r="O51">
            <v>1611149.77</v>
          </cell>
        </row>
        <row r="57">
          <cell r="K57">
            <v>0</v>
          </cell>
          <cell r="M57">
            <v>0</v>
          </cell>
          <cell r="N57">
            <v>0</v>
          </cell>
          <cell r="O57">
            <v>1821233.92</v>
          </cell>
        </row>
      </sheetData>
      <sheetData sheetId="6"/>
      <sheetData sheetId="7"/>
      <sheetData sheetId="8"/>
      <sheetData sheetId="9">
        <row r="30">
          <cell r="AJ30">
            <v>1929621.42</v>
          </cell>
        </row>
        <row r="35">
          <cell r="AJ35">
            <v>612734.3</v>
          </cell>
        </row>
        <row r="40">
          <cell r="AJ40">
            <v>377835</v>
          </cell>
        </row>
        <row r="45">
          <cell r="AJ45">
            <v>0</v>
          </cell>
        </row>
        <row r="50">
          <cell r="AJ50">
            <v>243200.88999999998</v>
          </cell>
        </row>
        <row r="55">
          <cell r="AJ55">
            <v>436220.97</v>
          </cell>
        </row>
        <row r="61">
          <cell r="AJ61">
            <v>1597193.9899999998</v>
          </cell>
        </row>
        <row r="67">
          <cell r="AJ67">
            <v>1475761.6400000001</v>
          </cell>
        </row>
        <row r="70">
          <cell r="AJ70">
            <v>1131000</v>
          </cell>
        </row>
        <row r="74">
          <cell r="AJ74">
            <v>227302.78</v>
          </cell>
        </row>
        <row r="80">
          <cell r="AJ80">
            <v>571827.45</v>
          </cell>
        </row>
        <row r="83">
          <cell r="AI83">
            <v>5</v>
          </cell>
          <cell r="AJ83">
            <v>1077684.4000000001</v>
          </cell>
        </row>
        <row r="84">
          <cell r="AJ84">
            <v>35000</v>
          </cell>
        </row>
        <row r="88">
          <cell r="AI88">
            <v>1392</v>
          </cell>
        </row>
        <row r="100">
          <cell r="AJ100">
            <v>549980</v>
          </cell>
        </row>
        <row r="104">
          <cell r="AJ104">
            <v>437811.98</v>
          </cell>
        </row>
        <row r="106">
          <cell r="AJ106">
            <v>405846.52</v>
          </cell>
        </row>
        <row r="108">
          <cell r="AJ108">
            <v>156498.97000000003</v>
          </cell>
        </row>
        <row r="110">
          <cell r="AJ110">
            <v>371072.49</v>
          </cell>
        </row>
        <row r="113">
          <cell r="AJ113">
            <v>107501.69</v>
          </cell>
        </row>
        <row r="114">
          <cell r="AJ114">
            <v>76635.7</v>
          </cell>
        </row>
        <row r="115">
          <cell r="AJ115">
            <v>77595.83</v>
          </cell>
        </row>
        <row r="123">
          <cell r="AM123">
            <v>16100</v>
          </cell>
        </row>
        <row r="128">
          <cell r="AM128">
            <v>67210</v>
          </cell>
        </row>
      </sheetData>
      <sheetData sheetId="10"/>
      <sheetData sheetId="11"/>
      <sheetData sheetId="12">
        <row r="8">
          <cell r="R8">
            <v>30300</v>
          </cell>
        </row>
        <row r="14">
          <cell r="R14">
            <v>434458.4800000001</v>
          </cell>
        </row>
        <row r="28">
          <cell r="R28">
            <v>490882.16000000003</v>
          </cell>
        </row>
        <row r="37">
          <cell r="R37">
            <v>0</v>
          </cell>
        </row>
        <row r="44">
          <cell r="R44">
            <v>0</v>
          </cell>
        </row>
        <row r="49">
          <cell r="R49">
            <v>264.5</v>
          </cell>
        </row>
      </sheetData>
      <sheetData sheetId="13">
        <row r="48">
          <cell r="I48">
            <v>874712.8056000001</v>
          </cell>
          <cell r="J48">
            <v>1386111.1944000002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Y09-10 MH 1960 copy"/>
      <sheetName val="FY09-10 ADMIN"/>
      <sheetName val="FY09-10 MHSA ADMIN "/>
      <sheetName val="Annual Update"/>
      <sheetName val="FY08-09 MH 1960 copy"/>
      <sheetName val="FY08-09 ADMIN copy"/>
      <sheetName val="FY08-09 MHSA ADMIN copy"/>
      <sheetName val="Sheet1"/>
    </sheetNames>
    <sheetDataSet>
      <sheetData sheetId="0" refreshError="1"/>
      <sheetData sheetId="1" refreshError="1"/>
      <sheetData sheetId="2">
        <row r="62">
          <cell r="C62">
            <v>12649654.289877728</v>
          </cell>
          <cell r="D62">
            <v>385300.91012226924</v>
          </cell>
        </row>
        <row r="103">
          <cell r="C103">
            <v>8551943.756821318</v>
          </cell>
          <cell r="D103">
            <v>221722.87336255022</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PATH NAME"/>
      <sheetName val="County Summary"/>
      <sheetName val="Unexpended"/>
    </sheetNames>
    <sheetDataSet>
      <sheetData sheetId="0" refreshError="1"/>
      <sheetData sheetId="1" refreshError="1"/>
      <sheetData sheetId="2">
        <row r="20">
          <cell r="F20">
            <v>27901014.69179526</v>
          </cell>
          <cell r="G20">
            <v>31924.162833182025</v>
          </cell>
          <cell r="H20">
            <v>0</v>
          </cell>
          <cell r="I20">
            <v>913265.7104889648</v>
          </cell>
          <cell r="J20">
            <v>27989124.927846603</v>
          </cell>
          <cell r="K20">
            <v>1448900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FY2010-2011"/>
      <sheetName val="FY1011 GL Activity Report"/>
      <sheetName val="MH1995 for FY0910"/>
      <sheetName val="FY0910 Per Component"/>
      <sheetName val="FY0910 Interest Distn"/>
      <sheetName val="FY0910 GL Activity Report"/>
      <sheetName val="MH1995 for FY0809"/>
      <sheetName val="FY2008-2009"/>
      <sheetName val="FY0809 Per Component"/>
      <sheetName val="FY0809 Interest Distn"/>
      <sheetName val="FY0809 GL Activity Report"/>
      <sheetName val="MH1995 for FY0708"/>
      <sheetName val="FY2007-2008"/>
      <sheetName val="MH1995 FY0607"/>
      <sheetName val="FY2006-2007 "/>
      <sheetName val="FY2005-2006"/>
      <sheetName val="FY2004-2005"/>
    </sheetNames>
    <sheetDataSet>
      <sheetData sheetId="0"/>
      <sheetData sheetId="1"/>
      <sheetData sheetId="2"/>
      <sheetData sheetId="3">
        <row r="77">
          <cell r="E77">
            <v>62497880.999999985</v>
          </cell>
          <cell r="F77">
            <v>951417.6874581731</v>
          </cell>
        </row>
        <row r="78">
          <cell r="E78">
            <v>0</v>
          </cell>
          <cell r="F78">
            <v>3410.520105528729</v>
          </cell>
        </row>
        <row r="79">
          <cell r="E79">
            <v>7726100</v>
          </cell>
          <cell r="F79">
            <v>65497.38360048283</v>
          </cell>
        </row>
        <row r="80">
          <cell r="E80">
            <v>17137550</v>
          </cell>
          <cell r="F80">
            <v>480857.83702281816</v>
          </cell>
        </row>
        <row r="81">
          <cell r="E81">
            <v>1017600</v>
          </cell>
          <cell r="F81">
            <v>8221.318219662333</v>
          </cell>
        </row>
        <row r="82">
          <cell r="E82">
            <v>16088210</v>
          </cell>
          <cell r="F82">
            <v>138152.5535933349</v>
          </cell>
        </row>
        <row r="83">
          <cell r="E83">
            <v>14812678</v>
          </cell>
        </row>
        <row r="84">
          <cell r="E84">
            <v>8527095</v>
          </cell>
        </row>
        <row r="86">
          <cell r="D86">
            <v>5664347</v>
          </cell>
        </row>
        <row r="87">
          <cell r="D87">
            <v>13189000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7"/>
  <sheetViews>
    <sheetView tabSelected="1" workbookViewId="0" topLeftCell="A1">
      <selection activeCell="I32" sqref="I32"/>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6" t="s">
        <v>62</v>
      </c>
      <c r="B1" s="106"/>
      <c r="C1" s="106"/>
      <c r="D1" s="106"/>
      <c r="E1" s="106"/>
      <c r="F1" s="106"/>
      <c r="G1" s="106"/>
      <c r="H1" s="106"/>
      <c r="I1" s="106"/>
    </row>
    <row r="2" spans="1:9" ht="20.1" customHeight="1">
      <c r="A2" s="11" t="s">
        <v>11</v>
      </c>
      <c r="B2" s="11"/>
      <c r="C2" s="35"/>
      <c r="D2" s="118" t="s">
        <v>75</v>
      </c>
      <c r="E2" s="118"/>
      <c r="G2" s="12" t="s">
        <v>12</v>
      </c>
      <c r="H2" s="119">
        <v>40933</v>
      </c>
      <c r="I2" s="120"/>
    </row>
    <row r="3" spans="1:5" ht="15" customHeight="1">
      <c r="A3" s="13"/>
      <c r="B3" s="13"/>
      <c r="C3" s="13"/>
      <c r="D3" s="108"/>
      <c r="E3" s="108"/>
    </row>
    <row r="5" spans="1:9" s="3" customFormat="1" ht="15" customHeight="1">
      <c r="A5" s="107"/>
      <c r="B5" s="108"/>
      <c r="C5" s="108"/>
      <c r="D5" s="108"/>
      <c r="E5" s="109"/>
      <c r="F5" s="4" t="s">
        <v>3</v>
      </c>
      <c r="G5" s="18" t="s">
        <v>4</v>
      </c>
      <c r="H5" s="18" t="s">
        <v>10</v>
      </c>
      <c r="I5" s="18" t="s">
        <v>5</v>
      </c>
    </row>
    <row r="6" spans="1:9" s="3" customFormat="1" ht="15" customHeight="1">
      <c r="A6" s="110"/>
      <c r="B6" s="111"/>
      <c r="C6" s="111"/>
      <c r="D6" s="111"/>
      <c r="E6" s="112"/>
      <c r="F6" s="116" t="s">
        <v>2</v>
      </c>
      <c r="G6" s="121" t="s">
        <v>13</v>
      </c>
      <c r="H6" s="122"/>
      <c r="I6" s="123"/>
    </row>
    <row r="7" spans="1:12" s="1" customFormat="1" ht="42" customHeight="1">
      <c r="A7" s="113"/>
      <c r="B7" s="114"/>
      <c r="C7" s="114"/>
      <c r="D7" s="114"/>
      <c r="E7" s="115"/>
      <c r="F7" s="117"/>
      <c r="G7" s="5" t="s">
        <v>0</v>
      </c>
      <c r="H7" s="5" t="s">
        <v>1</v>
      </c>
      <c r="I7" s="5" t="s">
        <v>24</v>
      </c>
      <c r="J7" s="2"/>
      <c r="K7" s="2"/>
      <c r="L7" s="2"/>
    </row>
    <row r="8" spans="1:9" ht="15" customHeight="1">
      <c r="A8" s="103" t="s">
        <v>32</v>
      </c>
      <c r="B8" s="104"/>
      <c r="C8" s="104"/>
      <c r="D8" s="104"/>
      <c r="E8" s="105"/>
      <c r="F8" s="8"/>
      <c r="G8" s="8"/>
      <c r="H8" s="8"/>
      <c r="I8" s="8"/>
    </row>
    <row r="9" spans="1:9" ht="15" customHeight="1">
      <c r="A9" s="7">
        <v>1</v>
      </c>
      <c r="B9" s="100" t="s">
        <v>76</v>
      </c>
      <c r="C9" s="98"/>
      <c r="D9" s="98"/>
      <c r="E9" s="99"/>
      <c r="F9" s="9">
        <f>SUM(G9:I9)</f>
        <v>9964070.5</v>
      </c>
      <c r="G9" s="36">
        <f>'[1]CSS Summary-Consolidated'!$O$10</f>
        <v>4622371.5</v>
      </c>
      <c r="H9" s="37">
        <f>'[1]CSS Summary-Consolidated'!$M$10</f>
        <v>3595574</v>
      </c>
      <c r="I9" s="36">
        <f>'[1]CSS Summary-Consolidated'!$N$10+'[1]CSS Summary-Consolidated'!$K$10</f>
        <v>1746125</v>
      </c>
    </row>
    <row r="10" spans="1:9" ht="15" customHeight="1">
      <c r="A10" s="7">
        <v>2</v>
      </c>
      <c r="B10" s="100" t="s">
        <v>77</v>
      </c>
      <c r="C10" s="98"/>
      <c r="D10" s="98"/>
      <c r="E10" s="99"/>
      <c r="F10" s="9">
        <f aca="true" t="shared" si="0" ref="F10:F36">SUM(G10:I10)</f>
        <v>21397907.669999998</v>
      </c>
      <c r="G10" s="36">
        <f>'[1]CSS Summary-Consolidated'!$O$30</f>
        <v>17129553.419999998</v>
      </c>
      <c r="H10" s="36">
        <f>'[1]CSS Summary-Consolidated'!$M$30</f>
        <v>3794817</v>
      </c>
      <c r="I10" s="36">
        <f>'[1]CSS Summary-Consolidated'!$N$30+'[1]CSS Summary-Consolidated'!$K$30</f>
        <v>473537.25</v>
      </c>
    </row>
    <row r="11" spans="1:9" ht="15" customHeight="1">
      <c r="A11" s="7">
        <v>3</v>
      </c>
      <c r="B11" s="97"/>
      <c r="C11" s="98"/>
      <c r="D11" s="98"/>
      <c r="E11" s="99"/>
      <c r="F11" s="9">
        <f t="shared" si="0"/>
        <v>0</v>
      </c>
      <c r="G11" s="36"/>
      <c r="H11" s="36"/>
      <c r="I11" s="36"/>
    </row>
    <row r="12" spans="1:9" ht="15" customHeight="1">
      <c r="A12" s="7">
        <v>4</v>
      </c>
      <c r="B12" s="97"/>
      <c r="C12" s="98"/>
      <c r="D12" s="98"/>
      <c r="E12" s="99"/>
      <c r="F12" s="9">
        <f t="shared" si="0"/>
        <v>0</v>
      </c>
      <c r="G12" s="36"/>
      <c r="H12" s="36"/>
      <c r="I12" s="36"/>
    </row>
    <row r="13" spans="1:9" ht="15" customHeight="1">
      <c r="A13" s="7">
        <v>5</v>
      </c>
      <c r="B13" s="97"/>
      <c r="C13" s="98"/>
      <c r="D13" s="98"/>
      <c r="E13" s="99"/>
      <c r="F13" s="9">
        <f t="shared" si="0"/>
        <v>0</v>
      </c>
      <c r="G13" s="36"/>
      <c r="H13" s="36"/>
      <c r="I13" s="36"/>
    </row>
    <row r="14" spans="1:9" ht="15" customHeight="1">
      <c r="A14" s="7">
        <v>6</v>
      </c>
      <c r="B14" s="97"/>
      <c r="C14" s="98"/>
      <c r="D14" s="98"/>
      <c r="E14" s="99"/>
      <c r="F14" s="9">
        <f t="shared" si="0"/>
        <v>0</v>
      </c>
      <c r="G14" s="36"/>
      <c r="H14" s="36"/>
      <c r="I14" s="36"/>
    </row>
    <row r="15" spans="1:9" ht="15" customHeight="1">
      <c r="A15" s="7">
        <v>7</v>
      </c>
      <c r="B15" s="97"/>
      <c r="C15" s="98"/>
      <c r="D15" s="98"/>
      <c r="E15" s="99"/>
      <c r="F15" s="9">
        <f t="shared" si="0"/>
        <v>0</v>
      </c>
      <c r="G15" s="36"/>
      <c r="H15" s="36"/>
      <c r="I15" s="36"/>
    </row>
    <row r="16" spans="1:9" ht="15" customHeight="1">
      <c r="A16" s="7">
        <v>8</v>
      </c>
      <c r="B16" s="97"/>
      <c r="C16" s="98"/>
      <c r="D16" s="98"/>
      <c r="E16" s="99"/>
      <c r="F16" s="9">
        <f t="shared" si="0"/>
        <v>0</v>
      </c>
      <c r="G16" s="36"/>
      <c r="H16" s="36"/>
      <c r="I16" s="36"/>
    </row>
    <row r="17" spans="1:9" ht="15" customHeight="1">
      <c r="A17" s="7">
        <v>9</v>
      </c>
      <c r="B17" s="97"/>
      <c r="C17" s="98"/>
      <c r="D17" s="98"/>
      <c r="E17" s="99"/>
      <c r="F17" s="9">
        <f t="shared" si="0"/>
        <v>0</v>
      </c>
      <c r="G17" s="36"/>
      <c r="H17" s="36"/>
      <c r="I17" s="36"/>
    </row>
    <row r="18" spans="1:9" ht="15" customHeight="1">
      <c r="A18" s="7">
        <v>10</v>
      </c>
      <c r="B18" s="97"/>
      <c r="C18" s="98"/>
      <c r="D18" s="98"/>
      <c r="E18" s="99"/>
      <c r="F18" s="9">
        <f t="shared" si="0"/>
        <v>0</v>
      </c>
      <c r="G18" s="36"/>
      <c r="H18" s="36"/>
      <c r="I18" s="36"/>
    </row>
    <row r="19" spans="1:9" ht="15" customHeight="1">
      <c r="A19" s="7">
        <v>11</v>
      </c>
      <c r="B19" s="97"/>
      <c r="C19" s="98"/>
      <c r="D19" s="98"/>
      <c r="E19" s="99"/>
      <c r="F19" s="9">
        <f t="shared" si="0"/>
        <v>0</v>
      </c>
      <c r="G19" s="36"/>
      <c r="H19" s="36"/>
      <c r="I19" s="36"/>
    </row>
    <row r="20" spans="1:9" ht="15" customHeight="1">
      <c r="A20" s="7">
        <v>12</v>
      </c>
      <c r="B20" s="97"/>
      <c r="C20" s="98"/>
      <c r="D20" s="98"/>
      <c r="E20" s="99"/>
      <c r="F20" s="9">
        <f t="shared" si="0"/>
        <v>0</v>
      </c>
      <c r="G20" s="36"/>
      <c r="H20" s="36"/>
      <c r="I20" s="36"/>
    </row>
    <row r="21" spans="1:9" ht="15" customHeight="1">
      <c r="A21" s="7">
        <v>13</v>
      </c>
      <c r="B21" s="97"/>
      <c r="C21" s="98"/>
      <c r="D21" s="98"/>
      <c r="E21" s="99"/>
      <c r="F21" s="9">
        <f t="shared" si="0"/>
        <v>0</v>
      </c>
      <c r="G21" s="36"/>
      <c r="H21" s="36"/>
      <c r="I21" s="36"/>
    </row>
    <row r="22" spans="1:9" ht="15" customHeight="1">
      <c r="A22" s="7">
        <v>14</v>
      </c>
      <c r="B22" s="97"/>
      <c r="C22" s="98"/>
      <c r="D22" s="98"/>
      <c r="E22" s="99"/>
      <c r="F22" s="9">
        <f t="shared" si="0"/>
        <v>0</v>
      </c>
      <c r="G22" s="36"/>
      <c r="H22" s="36"/>
      <c r="I22" s="36"/>
    </row>
    <row r="23" spans="1:9" ht="15" customHeight="1">
      <c r="A23" s="7">
        <v>15</v>
      </c>
      <c r="B23" s="97"/>
      <c r="C23" s="98"/>
      <c r="D23" s="98"/>
      <c r="E23" s="99"/>
      <c r="F23" s="9">
        <f t="shared" si="0"/>
        <v>0</v>
      </c>
      <c r="G23" s="36"/>
      <c r="H23" s="36"/>
      <c r="I23" s="36"/>
    </row>
    <row r="24" spans="1:9" ht="15" customHeight="1">
      <c r="A24" s="7">
        <v>16</v>
      </c>
      <c r="B24" s="97"/>
      <c r="C24" s="98"/>
      <c r="D24" s="98"/>
      <c r="E24" s="99"/>
      <c r="F24" s="9">
        <f t="shared" si="0"/>
        <v>0</v>
      </c>
      <c r="G24" s="36"/>
      <c r="H24" s="36"/>
      <c r="I24" s="36"/>
    </row>
    <row r="25" spans="1:9" ht="15" customHeight="1">
      <c r="A25" s="7">
        <v>17</v>
      </c>
      <c r="B25" s="97"/>
      <c r="C25" s="98"/>
      <c r="D25" s="98"/>
      <c r="E25" s="99"/>
      <c r="F25" s="9">
        <f t="shared" si="0"/>
        <v>0</v>
      </c>
      <c r="G25" s="36"/>
      <c r="H25" s="36"/>
      <c r="I25" s="36"/>
    </row>
    <row r="26" spans="1:9" ht="15" customHeight="1">
      <c r="A26" s="7">
        <v>18</v>
      </c>
      <c r="B26" s="97"/>
      <c r="C26" s="98"/>
      <c r="D26" s="98"/>
      <c r="E26" s="99"/>
      <c r="F26" s="9">
        <f t="shared" si="0"/>
        <v>0</v>
      </c>
      <c r="G26" s="36"/>
      <c r="H26" s="36"/>
      <c r="I26" s="36"/>
    </row>
    <row r="27" spans="1:9" ht="15" customHeight="1">
      <c r="A27" s="7">
        <v>19</v>
      </c>
      <c r="B27" s="97"/>
      <c r="C27" s="98"/>
      <c r="D27" s="98"/>
      <c r="E27" s="99"/>
      <c r="F27" s="9">
        <f t="shared" si="0"/>
        <v>0</v>
      </c>
      <c r="G27" s="36"/>
      <c r="H27" s="36"/>
      <c r="I27" s="36"/>
    </row>
    <row r="28" spans="1:9" ht="15" customHeight="1">
      <c r="A28" s="7">
        <v>20</v>
      </c>
      <c r="B28" s="97"/>
      <c r="C28" s="98"/>
      <c r="D28" s="98"/>
      <c r="E28" s="99"/>
      <c r="F28" s="9">
        <f t="shared" si="0"/>
        <v>0</v>
      </c>
      <c r="G28" s="36"/>
      <c r="H28" s="36"/>
      <c r="I28" s="36"/>
    </row>
    <row r="29" spans="1:9" ht="15" customHeight="1">
      <c r="A29" s="7">
        <v>21</v>
      </c>
      <c r="B29" s="97"/>
      <c r="C29" s="98"/>
      <c r="D29" s="98"/>
      <c r="E29" s="99"/>
      <c r="F29" s="9">
        <f t="shared" si="0"/>
        <v>0</v>
      </c>
      <c r="G29" s="36"/>
      <c r="H29" s="36"/>
      <c r="I29" s="36"/>
    </row>
    <row r="30" spans="1:9" ht="15" customHeight="1">
      <c r="A30" s="7">
        <v>22</v>
      </c>
      <c r="B30" s="97"/>
      <c r="C30" s="98"/>
      <c r="D30" s="98"/>
      <c r="E30" s="99"/>
      <c r="F30" s="9">
        <f t="shared" si="0"/>
        <v>0</v>
      </c>
      <c r="G30" s="36"/>
      <c r="H30" s="36"/>
      <c r="I30" s="36"/>
    </row>
    <row r="31" spans="1:9" ht="15" customHeight="1">
      <c r="A31" s="7">
        <v>23</v>
      </c>
      <c r="B31" s="97"/>
      <c r="C31" s="98"/>
      <c r="D31" s="98"/>
      <c r="E31" s="99"/>
      <c r="F31" s="9">
        <f t="shared" si="0"/>
        <v>0</v>
      </c>
      <c r="G31" s="36"/>
      <c r="H31" s="36"/>
      <c r="I31" s="36"/>
    </row>
    <row r="32" spans="1:9" ht="15" customHeight="1">
      <c r="A32" s="7">
        <v>24</v>
      </c>
      <c r="B32" s="97"/>
      <c r="C32" s="98"/>
      <c r="D32" s="98"/>
      <c r="E32" s="99"/>
      <c r="F32" s="9">
        <f t="shared" si="0"/>
        <v>0</v>
      </c>
      <c r="G32" s="36"/>
      <c r="H32" s="36"/>
      <c r="I32" s="36"/>
    </row>
    <row r="33" spans="1:9" s="15" customFormat="1" ht="15" customHeight="1">
      <c r="A33" s="14">
        <v>25</v>
      </c>
      <c r="B33" s="100"/>
      <c r="C33" s="101"/>
      <c r="D33" s="101"/>
      <c r="E33" s="102"/>
      <c r="F33" s="9">
        <f t="shared" si="0"/>
        <v>0</v>
      </c>
      <c r="G33" s="37"/>
      <c r="H33" s="37"/>
      <c r="I33" s="37"/>
    </row>
    <row r="34" spans="1:9" s="15" customFormat="1" ht="15" customHeight="1">
      <c r="A34" s="14" t="s">
        <v>56</v>
      </c>
      <c r="E34" s="16"/>
      <c r="F34" s="9">
        <f t="shared" si="0"/>
        <v>30521139.57626699</v>
      </c>
      <c r="G34" s="37">
        <f>'[1]CSS Summary-Consolidated'!$O$13+'[1]CSS Summary-Consolidated'!$O$21+'[1]CSS Summary-Consolidated'!$O$44+'[1]CSS Summary-Consolidated'!$O$51+'[1]CSS Summary-Consolidated'!$O$57</f>
        <v>23795489.35626699</v>
      </c>
      <c r="H34" s="37">
        <f>'[1]CSS Summary-Consolidated'!$M$13+'[1]CSS Summary-Consolidated'!$M$21+'[1]CSS Summary-Consolidated'!$M$44+'[1]CSS Summary-Consolidated'!$M$51+'[1]CSS Summary-Consolidated'!$M$57</f>
        <v>4591446</v>
      </c>
      <c r="I34" s="37">
        <f>'[1]CSS Summary-Consolidated'!$N$13+'[1]CSS Summary-Consolidated'!$N$21+'[1]CSS Summary-Consolidated'!$N$44+'[1]CSS Summary-Consolidated'!$N$51+'[1]CSS Summary-Consolidated'!$N$57+'[1]CSS Summary-Consolidated'!$K$13+'[1]CSS Summary-Consolidated'!$K$21+'[1]CSS Summary-Consolidated'!$K$44+'[1]CSS Summary-Consolidated'!$K$51+'[1]CSS Summary-Consolidated'!$K$57</f>
        <v>2134204.2199999997</v>
      </c>
    </row>
    <row r="35" spans="1:9" s="15" customFormat="1" ht="15" customHeight="1">
      <c r="A35" s="14" t="s">
        <v>33</v>
      </c>
      <c r="C35" s="23"/>
      <c r="E35" s="16"/>
      <c r="F35" s="9">
        <f>SUM(G35:I35)</f>
        <v>21201598.046699047</v>
      </c>
      <c r="G35" s="37">
        <f>'[2]FY09-10 MHSA ADMIN '!$C$62</f>
        <v>12649654.289877728</v>
      </c>
      <c r="H35" s="37">
        <f>'[2]FY09-10 MHSA ADMIN '!$C$103</f>
        <v>8551943.756821318</v>
      </c>
      <c r="I35" s="37"/>
    </row>
    <row r="36" spans="1:9" s="15" customFormat="1" ht="15" customHeight="1">
      <c r="A36" s="17" t="s">
        <v>57</v>
      </c>
      <c r="B36" s="24"/>
      <c r="C36" s="25"/>
      <c r="D36" s="24"/>
      <c r="E36" s="26"/>
      <c r="F36" s="10">
        <f t="shared" si="0"/>
        <v>0</v>
      </c>
      <c r="G36" s="38"/>
      <c r="H36" s="38"/>
      <c r="I36" s="38"/>
    </row>
    <row r="37" spans="1:9" ht="15" customHeight="1">
      <c r="A37" s="19" t="s">
        <v>37</v>
      </c>
      <c r="B37" s="20"/>
      <c r="C37" s="20"/>
      <c r="D37" s="20"/>
      <c r="E37" s="21"/>
      <c r="F37" s="22">
        <f>SUM(F8:F36)</f>
        <v>83084715.79296604</v>
      </c>
      <c r="G37" s="22">
        <f>SUM(G8:G36)</f>
        <v>58197068.56614472</v>
      </c>
      <c r="H37" s="22">
        <f>SUM(H8:H36)</f>
        <v>20533780.75682132</v>
      </c>
      <c r="I37" s="22">
        <f>SUM(I8:I36)</f>
        <v>4353866.47</v>
      </c>
    </row>
  </sheetData>
  <sheetProtection password="954B" sheet="1" objects="1" scenarios="1" selectLockedCells="1"/>
  <mergeCells count="33">
    <mergeCell ref="B13:E13"/>
    <mergeCell ref="B14:E14"/>
    <mergeCell ref="B15:E15"/>
    <mergeCell ref="B16:E16"/>
    <mergeCell ref="A1:I1"/>
    <mergeCell ref="A5:E7"/>
    <mergeCell ref="B9:E9"/>
    <mergeCell ref="F6:F7"/>
    <mergeCell ref="D3:E3"/>
    <mergeCell ref="D2:E2"/>
    <mergeCell ref="H2:I2"/>
    <mergeCell ref="G6:I6"/>
    <mergeCell ref="B32:E32"/>
    <mergeCell ref="B33:E33"/>
    <mergeCell ref="A8:E8"/>
    <mergeCell ref="B27:E27"/>
    <mergeCell ref="B28:E28"/>
    <mergeCell ref="B29:E29"/>
    <mergeCell ref="B30:E30"/>
    <mergeCell ref="B23:E23"/>
    <mergeCell ref="B24:E24"/>
    <mergeCell ref="B21:E21"/>
    <mergeCell ref="B22:E22"/>
    <mergeCell ref="B17:E17"/>
    <mergeCell ref="B18:E18"/>
    <mergeCell ref="B10:E10"/>
    <mergeCell ref="B11:E11"/>
    <mergeCell ref="B12:E12"/>
    <mergeCell ref="B25:E25"/>
    <mergeCell ref="B26:E26"/>
    <mergeCell ref="B19:E19"/>
    <mergeCell ref="B20:E20"/>
    <mergeCell ref="B31:E31"/>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zoomScaleSheetLayoutView="100" workbookViewId="0" topLeftCell="A1">
      <selection activeCell="H20" sqref="H20"/>
    </sheetView>
  </sheetViews>
  <sheetFormatPr defaultColWidth="9.140625" defaultRowHeight="12.75"/>
  <cols>
    <col min="1" max="4" width="3.7109375" style="39" customWidth="1"/>
    <col min="5" max="5" width="27.8515625" style="39" customWidth="1"/>
    <col min="6" max="9" width="14.7109375" style="39" customWidth="1"/>
    <col min="10" max="12" width="12.7109375" style="39" customWidth="1"/>
    <col min="13" max="16384" width="9.140625" style="39" customWidth="1"/>
  </cols>
  <sheetData>
    <row r="1" spans="1:9" ht="32.1" customHeight="1">
      <c r="A1" s="124" t="s">
        <v>63</v>
      </c>
      <c r="B1" s="124"/>
      <c r="C1" s="124"/>
      <c r="D1" s="124"/>
      <c r="E1" s="124"/>
      <c r="F1" s="124"/>
      <c r="G1" s="124"/>
      <c r="H1" s="124"/>
      <c r="I1" s="124"/>
    </row>
    <row r="2" spans="1:9" ht="20.1" customHeight="1">
      <c r="A2" s="35" t="s">
        <v>11</v>
      </c>
      <c r="B2" s="35"/>
      <c r="C2" s="35"/>
      <c r="D2" s="118" t="s">
        <v>75</v>
      </c>
      <c r="E2" s="118"/>
      <c r="F2" s="62"/>
      <c r="G2" s="40" t="s">
        <v>12</v>
      </c>
      <c r="H2" s="119">
        <v>40933</v>
      </c>
      <c r="I2" s="120"/>
    </row>
    <row r="3" spans="1:5" ht="15" customHeight="1">
      <c r="A3" s="41"/>
      <c r="B3" s="41"/>
      <c r="C3" s="41"/>
      <c r="D3" s="129"/>
      <c r="E3" s="129"/>
    </row>
    <row r="5" spans="1:9" s="44" customFormat="1" ht="15" customHeight="1">
      <c r="A5" s="128"/>
      <c r="B5" s="129"/>
      <c r="C5" s="129"/>
      <c r="D5" s="129"/>
      <c r="E5" s="130"/>
      <c r="F5" s="42" t="s">
        <v>3</v>
      </c>
      <c r="G5" s="43" t="s">
        <v>4</v>
      </c>
      <c r="H5" s="43" t="s">
        <v>10</v>
      </c>
      <c r="I5" s="43" t="s">
        <v>5</v>
      </c>
    </row>
    <row r="6" spans="1:9" s="44" customFormat="1" ht="15" customHeight="1">
      <c r="A6" s="131"/>
      <c r="B6" s="132"/>
      <c r="C6" s="132"/>
      <c r="D6" s="132"/>
      <c r="E6" s="133"/>
      <c r="F6" s="137" t="s">
        <v>2</v>
      </c>
      <c r="G6" s="125" t="s">
        <v>13</v>
      </c>
      <c r="H6" s="126"/>
      <c r="I6" s="127"/>
    </row>
    <row r="7" spans="1:12" s="47" customFormat="1" ht="42" customHeight="1">
      <c r="A7" s="134"/>
      <c r="B7" s="135"/>
      <c r="C7" s="135"/>
      <c r="D7" s="135"/>
      <c r="E7" s="136"/>
      <c r="F7" s="138"/>
      <c r="G7" s="45" t="s">
        <v>0</v>
      </c>
      <c r="H7" s="45" t="s">
        <v>1</v>
      </c>
      <c r="I7" s="45" t="s">
        <v>24</v>
      </c>
      <c r="J7" s="46"/>
      <c r="K7" s="46"/>
      <c r="L7" s="46"/>
    </row>
    <row r="8" spans="1:9" ht="15" customHeight="1">
      <c r="A8" s="139" t="s">
        <v>34</v>
      </c>
      <c r="B8" s="140"/>
      <c r="C8" s="140"/>
      <c r="D8" s="140"/>
      <c r="E8" s="141"/>
      <c r="F8" s="48"/>
      <c r="G8" s="48"/>
      <c r="H8" s="48"/>
      <c r="I8" s="48"/>
    </row>
    <row r="9" spans="1:9" ht="15" customHeight="1">
      <c r="A9" s="49">
        <v>1</v>
      </c>
      <c r="B9" s="100" t="s">
        <v>78</v>
      </c>
      <c r="C9" s="98"/>
      <c r="D9" s="98"/>
      <c r="E9" s="99"/>
      <c r="F9" s="50">
        <f>SUM(G9:I9)</f>
        <v>1929621.42</v>
      </c>
      <c r="G9" s="36">
        <f>'[1]PEI'!$AJ$30</f>
        <v>1929621.42</v>
      </c>
      <c r="H9" s="36"/>
      <c r="I9" s="36"/>
    </row>
    <row r="10" spans="1:9" ht="15" customHeight="1">
      <c r="A10" s="49">
        <v>2</v>
      </c>
      <c r="B10" s="100" t="s">
        <v>79</v>
      </c>
      <c r="C10" s="98"/>
      <c r="D10" s="98"/>
      <c r="E10" s="99"/>
      <c r="F10" s="50">
        <f aca="true" t="shared" si="0" ref="F10:F34">SUM(G10:I10)</f>
        <v>612734.3</v>
      </c>
      <c r="G10" s="36">
        <f>'[1]PEI'!$AJ$35</f>
        <v>612734.3</v>
      </c>
      <c r="H10" s="36"/>
      <c r="I10" s="36"/>
    </row>
    <row r="11" spans="1:9" ht="15" customHeight="1">
      <c r="A11" s="49">
        <v>3</v>
      </c>
      <c r="B11" s="100" t="s">
        <v>80</v>
      </c>
      <c r="C11" s="98"/>
      <c r="D11" s="98"/>
      <c r="E11" s="99"/>
      <c r="F11" s="50">
        <f t="shared" si="0"/>
        <v>377835</v>
      </c>
      <c r="G11" s="36">
        <f>'[1]PEI'!$AJ$40</f>
        <v>377835</v>
      </c>
      <c r="H11" s="36"/>
      <c r="I11" s="36"/>
    </row>
    <row r="12" spans="1:9" ht="15" customHeight="1">
      <c r="A12" s="49">
        <v>4</v>
      </c>
      <c r="B12" s="100" t="s">
        <v>81</v>
      </c>
      <c r="C12" s="98"/>
      <c r="D12" s="98"/>
      <c r="E12" s="99"/>
      <c r="F12" s="50">
        <f t="shared" si="0"/>
        <v>0</v>
      </c>
      <c r="G12" s="36">
        <f>'[1]PEI'!$AJ$45</f>
        <v>0</v>
      </c>
      <c r="H12" s="36"/>
      <c r="I12" s="36"/>
    </row>
    <row r="13" spans="1:9" ht="15" customHeight="1">
      <c r="A13" s="49">
        <v>5</v>
      </c>
      <c r="B13" s="100" t="s">
        <v>82</v>
      </c>
      <c r="C13" s="98"/>
      <c r="D13" s="98"/>
      <c r="E13" s="99"/>
      <c r="F13" s="50">
        <f t="shared" si="0"/>
        <v>243200.88999999998</v>
      </c>
      <c r="G13" s="36">
        <f>'[1]PEI'!$AJ$50</f>
        <v>243200.88999999998</v>
      </c>
      <c r="H13" s="36"/>
      <c r="I13" s="36"/>
    </row>
    <row r="14" spans="1:9" ht="15" customHeight="1">
      <c r="A14" s="49">
        <v>6</v>
      </c>
      <c r="B14" s="100" t="s">
        <v>83</v>
      </c>
      <c r="C14" s="98"/>
      <c r="D14" s="98"/>
      <c r="E14" s="99"/>
      <c r="F14" s="50">
        <f t="shared" si="0"/>
        <v>436220.97</v>
      </c>
      <c r="G14" s="36">
        <f>'[1]PEI'!$AJ$55</f>
        <v>436220.97</v>
      </c>
      <c r="H14" s="36"/>
      <c r="I14" s="36"/>
    </row>
    <row r="15" spans="1:9" ht="15" customHeight="1">
      <c r="A15" s="49">
        <v>7</v>
      </c>
      <c r="B15" s="100" t="s">
        <v>84</v>
      </c>
      <c r="C15" s="98"/>
      <c r="D15" s="98"/>
      <c r="E15" s="99"/>
      <c r="F15" s="50">
        <f t="shared" si="0"/>
        <v>1597193.9899999998</v>
      </c>
      <c r="G15" s="36">
        <f>'[1]PEI'!$AJ$61</f>
        <v>1597193.9899999998</v>
      </c>
      <c r="H15" s="36"/>
      <c r="I15" s="36"/>
    </row>
    <row r="16" spans="1:9" ht="15" customHeight="1">
      <c r="A16" s="49">
        <v>8</v>
      </c>
      <c r="B16" s="100" t="s">
        <v>85</v>
      </c>
      <c r="C16" s="98"/>
      <c r="D16" s="98"/>
      <c r="E16" s="99"/>
      <c r="F16" s="50">
        <f t="shared" si="0"/>
        <v>1475761.6400000001</v>
      </c>
      <c r="G16" s="36">
        <f>'[1]PEI'!$AJ$67</f>
        <v>1475761.6400000001</v>
      </c>
      <c r="H16" s="36"/>
      <c r="I16" s="36"/>
    </row>
    <row r="17" spans="1:9" ht="15" customHeight="1">
      <c r="A17" s="49">
        <v>9</v>
      </c>
      <c r="B17" s="100" t="s">
        <v>86</v>
      </c>
      <c r="C17" s="98"/>
      <c r="D17" s="98"/>
      <c r="E17" s="99"/>
      <c r="F17" s="50">
        <f t="shared" si="0"/>
        <v>1131000</v>
      </c>
      <c r="G17" s="36">
        <f>'[1]PEI'!$AJ$70</f>
        <v>1131000</v>
      </c>
      <c r="H17" s="36"/>
      <c r="I17" s="36"/>
    </row>
    <row r="18" spans="1:9" ht="15" customHeight="1">
      <c r="A18" s="49">
        <v>10</v>
      </c>
      <c r="B18" s="100" t="s">
        <v>94</v>
      </c>
      <c r="C18" s="98"/>
      <c r="D18" s="98"/>
      <c r="E18" s="99"/>
      <c r="F18" s="50">
        <f t="shared" si="0"/>
        <v>227302.78</v>
      </c>
      <c r="G18" s="36">
        <f>'[1]PEI'!$AJ$74</f>
        <v>227302.78</v>
      </c>
      <c r="H18" s="36"/>
      <c r="I18" s="36"/>
    </row>
    <row r="19" spans="1:9" ht="15" customHeight="1">
      <c r="A19" s="49">
        <v>11</v>
      </c>
      <c r="B19" s="100" t="s">
        <v>87</v>
      </c>
      <c r="C19" s="98"/>
      <c r="D19" s="98"/>
      <c r="E19" s="99"/>
      <c r="F19" s="50">
        <f t="shared" si="0"/>
        <v>571827.45</v>
      </c>
      <c r="G19" s="36">
        <f>'[1]PEI'!$AJ$80</f>
        <v>571827.45</v>
      </c>
      <c r="H19" s="36"/>
      <c r="I19" s="36"/>
    </row>
    <row r="20" spans="1:9" ht="15" customHeight="1">
      <c r="A20" s="49">
        <v>12</v>
      </c>
      <c r="B20" s="100" t="s">
        <v>88</v>
      </c>
      <c r="C20" s="98"/>
      <c r="D20" s="98"/>
      <c r="E20" s="99"/>
      <c r="F20" s="50">
        <f t="shared" si="0"/>
        <v>1112689.4000000001</v>
      </c>
      <c r="G20" s="36">
        <f>'[1]PEI'!$AJ$83+'[1]PEI'!$AJ$84</f>
        <v>1112684.4000000001</v>
      </c>
      <c r="H20" s="36"/>
      <c r="I20" s="36">
        <f>'[1]PEI'!$AI$83</f>
        <v>5</v>
      </c>
    </row>
    <row r="21" spans="1:9" ht="15" customHeight="1">
      <c r="A21" s="49">
        <v>13</v>
      </c>
      <c r="B21" s="100" t="s">
        <v>89</v>
      </c>
      <c r="C21" s="98"/>
      <c r="D21" s="98"/>
      <c r="E21" s="99"/>
      <c r="F21" s="50">
        <f t="shared" si="0"/>
        <v>551372</v>
      </c>
      <c r="G21" s="36">
        <f>'[1]PEI'!$AJ$100</f>
        <v>549980</v>
      </c>
      <c r="H21" s="36"/>
      <c r="I21" s="36">
        <f>'[1]PEI'!$AI$88</f>
        <v>1392</v>
      </c>
    </row>
    <row r="22" spans="1:9" ht="15" customHeight="1">
      <c r="A22" s="49">
        <v>14</v>
      </c>
      <c r="B22" s="100" t="s">
        <v>90</v>
      </c>
      <c r="C22" s="98"/>
      <c r="D22" s="98"/>
      <c r="E22" s="99"/>
      <c r="F22" s="50">
        <f t="shared" si="0"/>
        <v>405846.52</v>
      </c>
      <c r="G22" s="36">
        <f>'[1]PEI'!$AJ$106</f>
        <v>405846.52</v>
      </c>
      <c r="H22" s="36"/>
      <c r="I22" s="36"/>
    </row>
    <row r="23" spans="1:9" ht="15" customHeight="1">
      <c r="A23" s="49">
        <v>15</v>
      </c>
      <c r="B23" s="100" t="s">
        <v>91</v>
      </c>
      <c r="C23" s="98"/>
      <c r="D23" s="98"/>
      <c r="E23" s="99"/>
      <c r="F23" s="50">
        <f t="shared" si="0"/>
        <v>437811.98</v>
      </c>
      <c r="G23" s="36">
        <f>'[1]PEI'!$AJ$104</f>
        <v>437811.98</v>
      </c>
      <c r="H23" s="36"/>
      <c r="I23" s="36"/>
    </row>
    <row r="24" spans="1:9" ht="15" customHeight="1">
      <c r="A24" s="49">
        <v>16</v>
      </c>
      <c r="B24" s="100" t="s">
        <v>92</v>
      </c>
      <c r="C24" s="98"/>
      <c r="D24" s="98"/>
      <c r="E24" s="99"/>
      <c r="F24" s="50">
        <f t="shared" si="0"/>
        <v>156498.97000000003</v>
      </c>
      <c r="G24" s="36">
        <f>'[1]PEI'!$AJ$108</f>
        <v>156498.97000000003</v>
      </c>
      <c r="H24" s="36"/>
      <c r="I24" s="36"/>
    </row>
    <row r="25" spans="1:9" ht="15" customHeight="1">
      <c r="A25" s="49">
        <v>17</v>
      </c>
      <c r="B25" s="100" t="s">
        <v>93</v>
      </c>
      <c r="C25" s="98"/>
      <c r="D25" s="98"/>
      <c r="E25" s="99"/>
      <c r="F25" s="50">
        <f t="shared" si="0"/>
        <v>371072.49</v>
      </c>
      <c r="G25" s="36">
        <f>'[1]PEI'!$AJ$110</f>
        <v>371072.49</v>
      </c>
      <c r="H25" s="36"/>
      <c r="I25" s="36"/>
    </row>
    <row r="26" spans="1:9" ht="15" customHeight="1">
      <c r="A26" s="49">
        <v>18</v>
      </c>
      <c r="B26" s="100" t="s">
        <v>95</v>
      </c>
      <c r="C26" s="98"/>
      <c r="D26" s="98"/>
      <c r="E26" s="99"/>
      <c r="F26" s="50">
        <f t="shared" si="0"/>
        <v>261733.22000000003</v>
      </c>
      <c r="G26" s="36">
        <f>'[1]PEI'!$AJ$113+'[1]PEI'!$AJ$114+'[1]PEI'!$AJ$115</f>
        <v>261733.22000000003</v>
      </c>
      <c r="H26" s="36"/>
      <c r="I26" s="36"/>
    </row>
    <row r="27" spans="1:9" ht="15" customHeight="1">
      <c r="A27" s="49">
        <v>19</v>
      </c>
      <c r="B27" s="97"/>
      <c r="C27" s="98"/>
      <c r="D27" s="98"/>
      <c r="E27" s="99"/>
      <c r="F27" s="50">
        <f t="shared" si="0"/>
        <v>0</v>
      </c>
      <c r="G27" s="36"/>
      <c r="H27" s="36"/>
      <c r="I27" s="36"/>
    </row>
    <row r="28" spans="1:9" ht="15" customHeight="1">
      <c r="A28" s="49">
        <v>20</v>
      </c>
      <c r="B28" s="97"/>
      <c r="C28" s="98"/>
      <c r="D28" s="98"/>
      <c r="E28" s="99"/>
      <c r="F28" s="50">
        <f t="shared" si="0"/>
        <v>0</v>
      </c>
      <c r="G28" s="36"/>
      <c r="H28" s="36"/>
      <c r="I28" s="36"/>
    </row>
    <row r="29" spans="1:9" ht="15" customHeight="1">
      <c r="A29" s="49">
        <v>21</v>
      </c>
      <c r="B29" s="97"/>
      <c r="C29" s="98"/>
      <c r="D29" s="98"/>
      <c r="E29" s="99"/>
      <c r="F29" s="50">
        <f t="shared" si="0"/>
        <v>0</v>
      </c>
      <c r="G29" s="36"/>
      <c r="H29" s="36"/>
      <c r="I29" s="36"/>
    </row>
    <row r="30" spans="1:9" ht="15" customHeight="1">
      <c r="A30" s="49">
        <v>22</v>
      </c>
      <c r="B30" s="97"/>
      <c r="C30" s="98"/>
      <c r="D30" s="98"/>
      <c r="E30" s="99"/>
      <c r="F30" s="50">
        <f t="shared" si="0"/>
        <v>0</v>
      </c>
      <c r="G30" s="36"/>
      <c r="H30" s="36"/>
      <c r="I30" s="36"/>
    </row>
    <row r="31" spans="1:9" ht="15" customHeight="1">
      <c r="A31" s="49">
        <v>23</v>
      </c>
      <c r="B31" s="97"/>
      <c r="C31" s="98"/>
      <c r="D31" s="98"/>
      <c r="E31" s="99"/>
      <c r="F31" s="50">
        <f t="shared" si="0"/>
        <v>0</v>
      </c>
      <c r="G31" s="36"/>
      <c r="H31" s="36"/>
      <c r="I31" s="36"/>
    </row>
    <row r="32" spans="1:9" ht="15" customHeight="1">
      <c r="A32" s="49">
        <v>24</v>
      </c>
      <c r="B32" s="97"/>
      <c r="C32" s="98"/>
      <c r="D32" s="98"/>
      <c r="E32" s="99"/>
      <c r="F32" s="50">
        <f t="shared" si="0"/>
        <v>0</v>
      </c>
      <c r="G32" s="36"/>
      <c r="H32" s="36"/>
      <c r="I32" s="36"/>
    </row>
    <row r="33" spans="1:9" s="52" customFormat="1" ht="15" customHeight="1">
      <c r="A33" s="51">
        <v>25</v>
      </c>
      <c r="B33" s="100"/>
      <c r="C33" s="101"/>
      <c r="D33" s="101"/>
      <c r="E33" s="102"/>
      <c r="F33" s="50">
        <f t="shared" si="0"/>
        <v>0</v>
      </c>
      <c r="G33" s="37"/>
      <c r="H33" s="37"/>
      <c r="I33" s="37"/>
    </row>
    <row r="34" spans="1:9" s="52" customFormat="1" ht="15" customHeight="1">
      <c r="A34" s="53" t="s">
        <v>35</v>
      </c>
      <c r="B34" s="54"/>
      <c r="C34" s="55"/>
      <c r="D34" s="54"/>
      <c r="E34" s="56"/>
      <c r="F34" s="57">
        <f t="shared" si="0"/>
        <v>690333.7834848195</v>
      </c>
      <c r="G34" s="38">
        <f>'[2]FY09-10 MHSA ADMIN '!$D$62+'[1]PEI'!$AM$123+'[1]PEI'!$AM$128</f>
        <v>468610.91012226924</v>
      </c>
      <c r="H34" s="38">
        <f>'[2]FY09-10 MHSA ADMIN '!$D$103</f>
        <v>221722.87336255022</v>
      </c>
      <c r="I34" s="38"/>
    </row>
    <row r="35" spans="1:9" ht="15" customHeight="1">
      <c r="A35" s="58" t="s">
        <v>36</v>
      </c>
      <c r="B35" s="59"/>
      <c r="C35" s="59"/>
      <c r="D35" s="59"/>
      <c r="E35" s="60"/>
      <c r="F35" s="61">
        <f>SUM(F8:F34)</f>
        <v>12590056.803484824</v>
      </c>
      <c r="G35" s="61">
        <f>SUM(G8:G34)</f>
        <v>12366936.930122273</v>
      </c>
      <c r="H35" s="61">
        <f>SUM(H8:H34)</f>
        <v>221722.87336255022</v>
      </c>
      <c r="I35" s="61">
        <f>SUM(I8:I34)</f>
        <v>1397</v>
      </c>
    </row>
  </sheetData>
  <sheetProtection password="954B" sheet="1" objects="1" scenarios="1" selectLockedCells="1"/>
  <mergeCells count="33">
    <mergeCell ref="A1:I1"/>
    <mergeCell ref="G6:I6"/>
    <mergeCell ref="B13:E13"/>
    <mergeCell ref="A5:E7"/>
    <mergeCell ref="F6:F7"/>
    <mergeCell ref="D3:E3"/>
    <mergeCell ref="D2:E2"/>
    <mergeCell ref="A8:E8"/>
    <mergeCell ref="B9:E9"/>
    <mergeCell ref="B10:E10"/>
    <mergeCell ref="H2:I2"/>
    <mergeCell ref="B11:E11"/>
    <mergeCell ref="B12:E12"/>
    <mergeCell ref="B25:E25"/>
    <mergeCell ref="B14:E14"/>
    <mergeCell ref="B15:E15"/>
    <mergeCell ref="B16:E16"/>
    <mergeCell ref="B17:E17"/>
    <mergeCell ref="B18:E18"/>
    <mergeCell ref="B19:E19"/>
    <mergeCell ref="B20:E20"/>
    <mergeCell ref="B21:E21"/>
    <mergeCell ref="B22:E22"/>
    <mergeCell ref="B23:E23"/>
    <mergeCell ref="B24:E24"/>
    <mergeCell ref="B33:E33"/>
    <mergeCell ref="B26:E26"/>
    <mergeCell ref="B27:E27"/>
    <mergeCell ref="B28:E28"/>
    <mergeCell ref="B29:E29"/>
    <mergeCell ref="B30:E30"/>
    <mergeCell ref="B31:E31"/>
    <mergeCell ref="B32:E32"/>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workbookViewId="0" topLeftCell="A1">
      <selection activeCell="B14" sqref="B14:E14"/>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6" t="s">
        <v>64</v>
      </c>
      <c r="B1" s="106"/>
      <c r="C1" s="106"/>
      <c r="D1" s="106"/>
      <c r="E1" s="106"/>
      <c r="F1" s="106"/>
      <c r="G1" s="106"/>
      <c r="H1" s="106"/>
      <c r="I1" s="106"/>
    </row>
    <row r="2" spans="1:9" ht="20.1" customHeight="1">
      <c r="A2" s="11" t="s">
        <v>11</v>
      </c>
      <c r="B2" s="11"/>
      <c r="C2" s="11"/>
      <c r="D2" s="118" t="s">
        <v>75</v>
      </c>
      <c r="E2" s="118"/>
      <c r="G2" s="12" t="s">
        <v>12</v>
      </c>
      <c r="H2" s="119">
        <v>40933</v>
      </c>
      <c r="I2" s="120"/>
    </row>
    <row r="3" spans="1:5" ht="15" customHeight="1">
      <c r="A3" s="13"/>
      <c r="B3" s="13"/>
      <c r="C3" s="13"/>
      <c r="D3" s="108"/>
      <c r="E3" s="108"/>
    </row>
    <row r="5" spans="1:9" s="3" customFormat="1" ht="15" customHeight="1">
      <c r="A5" s="107"/>
      <c r="B5" s="108"/>
      <c r="C5" s="108"/>
      <c r="D5" s="108"/>
      <c r="E5" s="109"/>
      <c r="F5" s="4" t="s">
        <v>3</v>
      </c>
      <c r="G5" s="18" t="s">
        <v>4</v>
      </c>
      <c r="H5" s="18" t="s">
        <v>10</v>
      </c>
      <c r="I5" s="18" t="s">
        <v>5</v>
      </c>
    </row>
    <row r="6" spans="1:9" s="3" customFormat="1" ht="15" customHeight="1">
      <c r="A6" s="110"/>
      <c r="B6" s="111"/>
      <c r="C6" s="111"/>
      <c r="D6" s="111"/>
      <c r="E6" s="112"/>
      <c r="F6" s="116" t="s">
        <v>2</v>
      </c>
      <c r="G6" s="121" t="s">
        <v>13</v>
      </c>
      <c r="H6" s="122"/>
      <c r="I6" s="123"/>
    </row>
    <row r="7" spans="1:12" s="1" customFormat="1" ht="42" customHeight="1">
      <c r="A7" s="113"/>
      <c r="B7" s="114"/>
      <c r="C7" s="114"/>
      <c r="D7" s="114"/>
      <c r="E7" s="115"/>
      <c r="F7" s="117"/>
      <c r="G7" s="5" t="s">
        <v>0</v>
      </c>
      <c r="H7" s="5" t="s">
        <v>1</v>
      </c>
      <c r="I7" s="5" t="s">
        <v>24</v>
      </c>
      <c r="J7" s="2"/>
      <c r="K7" s="2"/>
      <c r="L7" s="2"/>
    </row>
    <row r="8" spans="1:9" ht="15" customHeight="1">
      <c r="A8" s="103" t="s">
        <v>50</v>
      </c>
      <c r="B8" s="104"/>
      <c r="C8" s="104"/>
      <c r="D8" s="104"/>
      <c r="E8" s="105"/>
      <c r="F8" s="8"/>
      <c r="G8" s="8"/>
      <c r="H8" s="8"/>
      <c r="I8" s="8"/>
    </row>
    <row r="9" spans="1:9" ht="15" customHeight="1">
      <c r="A9" s="7">
        <v>1</v>
      </c>
      <c r="B9" s="100" t="s">
        <v>96</v>
      </c>
      <c r="C9" s="98"/>
      <c r="D9" s="98"/>
      <c r="E9" s="99"/>
      <c r="F9" s="9">
        <f>SUM(G9:I9)</f>
        <v>0</v>
      </c>
      <c r="G9" s="36"/>
      <c r="H9" s="36"/>
      <c r="I9" s="36"/>
    </row>
    <row r="10" spans="1:9" ht="15" customHeight="1">
      <c r="A10" s="7">
        <v>2</v>
      </c>
      <c r="B10" s="100" t="s">
        <v>97</v>
      </c>
      <c r="C10" s="98"/>
      <c r="D10" s="98"/>
      <c r="E10" s="99"/>
      <c r="F10" s="9">
        <f aca="true" t="shared" si="0" ref="F10:F34">SUM(G10:I10)</f>
        <v>0</v>
      </c>
      <c r="G10" s="36"/>
      <c r="H10" s="36"/>
      <c r="I10" s="36"/>
    </row>
    <row r="11" spans="1:9" ht="15" customHeight="1">
      <c r="A11" s="7">
        <v>3</v>
      </c>
      <c r="B11" s="100" t="s">
        <v>98</v>
      </c>
      <c r="C11" s="98"/>
      <c r="D11" s="98"/>
      <c r="E11" s="99"/>
      <c r="F11" s="9">
        <f t="shared" si="0"/>
        <v>0</v>
      </c>
      <c r="G11" s="36"/>
      <c r="H11" s="36"/>
      <c r="I11" s="36"/>
    </row>
    <row r="12" spans="1:9" ht="15" customHeight="1">
      <c r="A12" s="7">
        <v>4</v>
      </c>
      <c r="B12" s="100" t="s">
        <v>99</v>
      </c>
      <c r="C12" s="98"/>
      <c r="D12" s="98"/>
      <c r="E12" s="99"/>
      <c r="F12" s="9">
        <f t="shared" si="0"/>
        <v>0</v>
      </c>
      <c r="G12" s="36"/>
      <c r="H12" s="36"/>
      <c r="I12" s="36"/>
    </row>
    <row r="13" spans="1:9" ht="15" customHeight="1">
      <c r="A13" s="7">
        <v>5</v>
      </c>
      <c r="B13" s="100" t="s">
        <v>100</v>
      </c>
      <c r="C13" s="98"/>
      <c r="D13" s="98"/>
      <c r="E13" s="99"/>
      <c r="F13" s="9">
        <f t="shared" si="0"/>
        <v>0</v>
      </c>
      <c r="G13" s="36"/>
      <c r="H13" s="36"/>
      <c r="I13" s="36"/>
    </row>
    <row r="14" spans="1:9" ht="15" customHeight="1">
      <c r="A14" s="7">
        <v>6</v>
      </c>
      <c r="B14" s="97"/>
      <c r="C14" s="98"/>
      <c r="D14" s="98"/>
      <c r="E14" s="99"/>
      <c r="F14" s="9">
        <f t="shared" si="0"/>
        <v>0</v>
      </c>
      <c r="G14" s="36"/>
      <c r="H14" s="36"/>
      <c r="I14" s="36"/>
    </row>
    <row r="15" spans="1:9" ht="15" customHeight="1">
      <c r="A15" s="7">
        <v>7</v>
      </c>
      <c r="B15" s="97"/>
      <c r="C15" s="98"/>
      <c r="D15" s="98"/>
      <c r="E15" s="99"/>
      <c r="F15" s="9">
        <f t="shared" si="0"/>
        <v>0</v>
      </c>
      <c r="G15" s="36"/>
      <c r="H15" s="36"/>
      <c r="I15" s="36"/>
    </row>
    <row r="16" spans="1:9" ht="15" customHeight="1">
      <c r="A16" s="7">
        <v>8</v>
      </c>
      <c r="B16" s="97"/>
      <c r="C16" s="98"/>
      <c r="D16" s="98"/>
      <c r="E16" s="99"/>
      <c r="F16" s="9">
        <f t="shared" si="0"/>
        <v>0</v>
      </c>
      <c r="G16" s="36"/>
      <c r="H16" s="36"/>
      <c r="I16" s="36"/>
    </row>
    <row r="17" spans="1:9" ht="15" customHeight="1">
      <c r="A17" s="7">
        <v>9</v>
      </c>
      <c r="B17" s="97"/>
      <c r="C17" s="98"/>
      <c r="D17" s="98"/>
      <c r="E17" s="99"/>
      <c r="F17" s="9">
        <f t="shared" si="0"/>
        <v>0</v>
      </c>
      <c r="G17" s="36"/>
      <c r="H17" s="36"/>
      <c r="I17" s="36"/>
    </row>
    <row r="18" spans="1:9" ht="15" customHeight="1">
      <c r="A18" s="7">
        <v>10</v>
      </c>
      <c r="B18" s="97"/>
      <c r="C18" s="98"/>
      <c r="D18" s="98"/>
      <c r="E18" s="99"/>
      <c r="F18" s="9">
        <f t="shared" si="0"/>
        <v>0</v>
      </c>
      <c r="G18" s="36"/>
      <c r="H18" s="36"/>
      <c r="I18" s="36"/>
    </row>
    <row r="19" spans="1:9" ht="15" customHeight="1">
      <c r="A19" s="7">
        <v>11</v>
      </c>
      <c r="B19" s="97"/>
      <c r="C19" s="98"/>
      <c r="D19" s="98"/>
      <c r="E19" s="99"/>
      <c r="F19" s="9">
        <f t="shared" si="0"/>
        <v>0</v>
      </c>
      <c r="G19" s="36"/>
      <c r="H19" s="36"/>
      <c r="I19" s="36"/>
    </row>
    <row r="20" spans="1:9" ht="15" customHeight="1">
      <c r="A20" s="7">
        <v>12</v>
      </c>
      <c r="B20" s="97"/>
      <c r="C20" s="98"/>
      <c r="D20" s="98"/>
      <c r="E20" s="99"/>
      <c r="F20" s="9">
        <f t="shared" si="0"/>
        <v>0</v>
      </c>
      <c r="G20" s="36"/>
      <c r="H20" s="36"/>
      <c r="I20" s="36"/>
    </row>
    <row r="21" spans="1:9" ht="15" customHeight="1">
      <c r="A21" s="7">
        <v>13</v>
      </c>
      <c r="B21" s="97"/>
      <c r="C21" s="98"/>
      <c r="D21" s="98"/>
      <c r="E21" s="99"/>
      <c r="F21" s="9">
        <f t="shared" si="0"/>
        <v>0</v>
      </c>
      <c r="G21" s="36"/>
      <c r="H21" s="36"/>
      <c r="I21" s="36"/>
    </row>
    <row r="22" spans="1:9" ht="15" customHeight="1">
      <c r="A22" s="7">
        <v>14</v>
      </c>
      <c r="B22" s="97"/>
      <c r="C22" s="98"/>
      <c r="D22" s="98"/>
      <c r="E22" s="99"/>
      <c r="F22" s="9">
        <f t="shared" si="0"/>
        <v>0</v>
      </c>
      <c r="G22" s="36"/>
      <c r="H22" s="36"/>
      <c r="I22" s="36"/>
    </row>
    <row r="23" spans="1:9" ht="15" customHeight="1">
      <c r="A23" s="7">
        <v>15</v>
      </c>
      <c r="B23" s="97"/>
      <c r="C23" s="98"/>
      <c r="D23" s="98"/>
      <c r="E23" s="99"/>
      <c r="F23" s="9">
        <f t="shared" si="0"/>
        <v>0</v>
      </c>
      <c r="G23" s="36"/>
      <c r="H23" s="36"/>
      <c r="I23" s="36"/>
    </row>
    <row r="24" spans="1:9" ht="15" customHeight="1">
      <c r="A24" s="7">
        <v>16</v>
      </c>
      <c r="B24" s="97"/>
      <c r="C24" s="98"/>
      <c r="D24" s="98"/>
      <c r="E24" s="99"/>
      <c r="F24" s="9">
        <f t="shared" si="0"/>
        <v>0</v>
      </c>
      <c r="G24" s="36"/>
      <c r="H24" s="36"/>
      <c r="I24" s="36"/>
    </row>
    <row r="25" spans="1:9" ht="15" customHeight="1">
      <c r="A25" s="7">
        <v>17</v>
      </c>
      <c r="B25" s="97"/>
      <c r="C25" s="98"/>
      <c r="D25" s="98"/>
      <c r="E25" s="99"/>
      <c r="F25" s="9">
        <f t="shared" si="0"/>
        <v>0</v>
      </c>
      <c r="G25" s="36"/>
      <c r="H25" s="36"/>
      <c r="I25" s="36"/>
    </row>
    <row r="26" spans="1:9" ht="15" customHeight="1">
      <c r="A26" s="7">
        <v>18</v>
      </c>
      <c r="B26" s="97"/>
      <c r="C26" s="98"/>
      <c r="D26" s="98"/>
      <c r="E26" s="99"/>
      <c r="F26" s="9">
        <f t="shared" si="0"/>
        <v>0</v>
      </c>
      <c r="G26" s="36"/>
      <c r="H26" s="36"/>
      <c r="I26" s="36"/>
    </row>
    <row r="27" spans="1:9" ht="15" customHeight="1">
      <c r="A27" s="7">
        <v>19</v>
      </c>
      <c r="B27" s="97"/>
      <c r="C27" s="98"/>
      <c r="D27" s="98"/>
      <c r="E27" s="99"/>
      <c r="F27" s="9">
        <f t="shared" si="0"/>
        <v>0</v>
      </c>
      <c r="G27" s="36"/>
      <c r="H27" s="36"/>
      <c r="I27" s="36"/>
    </row>
    <row r="28" spans="1:9" ht="15" customHeight="1">
      <c r="A28" s="7">
        <v>20</v>
      </c>
      <c r="B28" s="97"/>
      <c r="C28" s="98"/>
      <c r="D28" s="98"/>
      <c r="E28" s="99"/>
      <c r="F28" s="9">
        <f t="shared" si="0"/>
        <v>0</v>
      </c>
      <c r="G28" s="36"/>
      <c r="H28" s="36"/>
      <c r="I28" s="36"/>
    </row>
    <row r="29" spans="1:9" ht="15" customHeight="1">
      <c r="A29" s="7">
        <v>21</v>
      </c>
      <c r="B29" s="97"/>
      <c r="C29" s="98"/>
      <c r="D29" s="98"/>
      <c r="E29" s="99"/>
      <c r="F29" s="9">
        <f t="shared" si="0"/>
        <v>0</v>
      </c>
      <c r="G29" s="36"/>
      <c r="H29" s="36"/>
      <c r="I29" s="36"/>
    </row>
    <row r="30" spans="1:9" ht="15" customHeight="1">
      <c r="A30" s="7">
        <v>22</v>
      </c>
      <c r="B30" s="97"/>
      <c r="C30" s="98"/>
      <c r="D30" s="98"/>
      <c r="E30" s="99"/>
      <c r="F30" s="9">
        <f t="shared" si="0"/>
        <v>0</v>
      </c>
      <c r="G30" s="36"/>
      <c r="H30" s="36"/>
      <c r="I30" s="36"/>
    </row>
    <row r="31" spans="1:9" ht="15" customHeight="1">
      <c r="A31" s="7">
        <v>23</v>
      </c>
      <c r="B31" s="97"/>
      <c r="C31" s="98"/>
      <c r="D31" s="98"/>
      <c r="E31" s="99"/>
      <c r="F31" s="9">
        <f t="shared" si="0"/>
        <v>0</v>
      </c>
      <c r="G31" s="36"/>
      <c r="H31" s="36"/>
      <c r="I31" s="36"/>
    </row>
    <row r="32" spans="1:9" ht="15" customHeight="1">
      <c r="A32" s="7">
        <v>24</v>
      </c>
      <c r="B32" s="97"/>
      <c r="C32" s="98"/>
      <c r="D32" s="98"/>
      <c r="E32" s="99"/>
      <c r="F32" s="9">
        <f t="shared" si="0"/>
        <v>0</v>
      </c>
      <c r="G32" s="36"/>
      <c r="H32" s="36"/>
      <c r="I32" s="36"/>
    </row>
    <row r="33" spans="1:9" s="15" customFormat="1" ht="15" customHeight="1">
      <c r="A33" s="14">
        <v>25</v>
      </c>
      <c r="B33" s="100"/>
      <c r="C33" s="101"/>
      <c r="D33" s="101"/>
      <c r="E33" s="102"/>
      <c r="F33" s="9">
        <f t="shared" si="0"/>
        <v>0</v>
      </c>
      <c r="G33" s="37"/>
      <c r="H33" s="37"/>
      <c r="I33" s="37"/>
    </row>
    <row r="34" spans="1:9" s="15" customFormat="1" ht="15" customHeight="1">
      <c r="A34" s="17" t="s">
        <v>40</v>
      </c>
      <c r="B34" s="24"/>
      <c r="C34" s="25"/>
      <c r="D34" s="24"/>
      <c r="E34" s="26"/>
      <c r="F34" s="10">
        <f t="shared" si="0"/>
        <v>0</v>
      </c>
      <c r="G34" s="38"/>
      <c r="H34" s="38"/>
      <c r="I34" s="38"/>
    </row>
    <row r="35" spans="1:9" ht="15" customHeight="1">
      <c r="A35" s="19" t="s">
        <v>41</v>
      </c>
      <c r="B35" s="20"/>
      <c r="C35" s="20"/>
      <c r="D35" s="20"/>
      <c r="E35" s="21"/>
      <c r="F35" s="22">
        <f>SUM(F8:F34)</f>
        <v>0</v>
      </c>
      <c r="G35" s="22">
        <f>SUM(G8:G34)</f>
        <v>0</v>
      </c>
      <c r="H35" s="22">
        <f>SUM(H8:H34)</f>
        <v>0</v>
      </c>
      <c r="I35" s="22">
        <f>SUM(I8:I34)</f>
        <v>0</v>
      </c>
    </row>
  </sheetData>
  <sheetProtection password="954B" sheet="1" objects="1" scenarios="1" selectLockedCells="1"/>
  <mergeCells count="33">
    <mergeCell ref="A1:I1"/>
    <mergeCell ref="D2:E2"/>
    <mergeCell ref="D3:E3"/>
    <mergeCell ref="A5:E7"/>
    <mergeCell ref="F6:F7"/>
    <mergeCell ref="G6:I6"/>
    <mergeCell ref="H2:I2"/>
    <mergeCell ref="B25:E25"/>
    <mergeCell ref="B14:E14"/>
    <mergeCell ref="B15:E15"/>
    <mergeCell ref="B16:E16"/>
    <mergeCell ref="B17:E17"/>
    <mergeCell ref="B18:E18"/>
    <mergeCell ref="B19:E19"/>
    <mergeCell ref="B23:E23"/>
    <mergeCell ref="B24:E24"/>
    <mergeCell ref="B13:E13"/>
    <mergeCell ref="A8:E8"/>
    <mergeCell ref="B20:E20"/>
    <mergeCell ref="B21:E21"/>
    <mergeCell ref="B22:E22"/>
    <mergeCell ref="B11:E11"/>
    <mergeCell ref="B12:E12"/>
    <mergeCell ref="B9:E9"/>
    <mergeCell ref="B10:E10"/>
    <mergeCell ref="B32:E32"/>
    <mergeCell ref="B33:E33"/>
    <mergeCell ref="B26:E26"/>
    <mergeCell ref="B27:E27"/>
    <mergeCell ref="B28:E28"/>
    <mergeCell ref="B29:E29"/>
    <mergeCell ref="B30:E30"/>
    <mergeCell ref="B31:E31"/>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5"/>
  <sheetViews>
    <sheetView workbookViewId="0" topLeftCell="A1">
      <selection activeCell="H2" sqref="H2:I2"/>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6" t="s">
        <v>65</v>
      </c>
      <c r="B1" s="106"/>
      <c r="C1" s="106"/>
      <c r="D1" s="106"/>
      <c r="E1" s="106"/>
      <c r="F1" s="106"/>
      <c r="G1" s="106"/>
      <c r="H1" s="106"/>
      <c r="I1" s="106"/>
    </row>
    <row r="2" spans="1:9" ht="20.1" customHeight="1">
      <c r="A2" s="11" t="s">
        <v>11</v>
      </c>
      <c r="B2" s="11"/>
      <c r="C2" s="11"/>
      <c r="D2" s="118" t="s">
        <v>75</v>
      </c>
      <c r="E2" s="118"/>
      <c r="G2" s="12" t="s">
        <v>12</v>
      </c>
      <c r="H2" s="119">
        <v>40933</v>
      </c>
      <c r="I2" s="120"/>
    </row>
    <row r="3" spans="1:5" ht="15" customHeight="1">
      <c r="A3" s="13"/>
      <c r="B3" s="13"/>
      <c r="C3" s="13"/>
      <c r="D3" s="108"/>
      <c r="E3" s="108"/>
    </row>
    <row r="5" spans="1:9" s="3" customFormat="1" ht="15" customHeight="1">
      <c r="A5" s="107"/>
      <c r="B5" s="108"/>
      <c r="C5" s="108"/>
      <c r="D5" s="108"/>
      <c r="E5" s="109"/>
      <c r="F5" s="4" t="s">
        <v>3</v>
      </c>
      <c r="G5" s="18" t="s">
        <v>4</v>
      </c>
      <c r="H5" s="18" t="s">
        <v>10</v>
      </c>
      <c r="I5" s="18" t="s">
        <v>5</v>
      </c>
    </row>
    <row r="6" spans="1:9" s="3" customFormat="1" ht="15" customHeight="1">
      <c r="A6" s="110"/>
      <c r="B6" s="111"/>
      <c r="C6" s="111"/>
      <c r="D6" s="111"/>
      <c r="E6" s="112"/>
      <c r="F6" s="116" t="s">
        <v>2</v>
      </c>
      <c r="G6" s="121" t="s">
        <v>13</v>
      </c>
      <c r="H6" s="122"/>
      <c r="I6" s="123"/>
    </row>
    <row r="7" spans="1:12" s="1" customFormat="1" ht="42" customHeight="1">
      <c r="A7" s="113"/>
      <c r="B7" s="114"/>
      <c r="C7" s="114"/>
      <c r="D7" s="114"/>
      <c r="E7" s="115"/>
      <c r="F7" s="117"/>
      <c r="G7" s="5" t="s">
        <v>0</v>
      </c>
      <c r="H7" s="5" t="s">
        <v>1</v>
      </c>
      <c r="I7" s="5" t="s">
        <v>24</v>
      </c>
      <c r="J7" s="2"/>
      <c r="K7" s="2"/>
      <c r="L7" s="2"/>
    </row>
    <row r="8" spans="1:9" ht="15" customHeight="1">
      <c r="A8" s="34" t="s">
        <v>55</v>
      </c>
      <c r="B8" s="27"/>
      <c r="C8" s="27"/>
      <c r="D8" s="27"/>
      <c r="E8" s="28"/>
      <c r="F8" s="8"/>
      <c r="G8" s="8"/>
      <c r="H8" s="8"/>
      <c r="I8" s="8"/>
    </row>
    <row r="9" spans="1:9" ht="15" customHeight="1">
      <c r="A9" s="7"/>
      <c r="B9" s="29" t="s">
        <v>14</v>
      </c>
      <c r="C9" s="29"/>
      <c r="D9" s="29"/>
      <c r="E9" s="30"/>
      <c r="F9" s="9">
        <f aca="true" t="shared" si="0" ref="F9:F14">SUM(G9:I9)</f>
        <v>30300</v>
      </c>
      <c r="G9" s="36">
        <f>'[1]WET'!$R$8</f>
        <v>30300</v>
      </c>
      <c r="H9" s="36"/>
      <c r="I9" s="36"/>
    </row>
    <row r="10" spans="1:9" ht="15" customHeight="1">
      <c r="A10" s="7"/>
      <c r="B10" s="29" t="s">
        <v>15</v>
      </c>
      <c r="C10" s="29"/>
      <c r="D10" s="29"/>
      <c r="E10" s="30"/>
      <c r="F10" s="9">
        <f t="shared" si="0"/>
        <v>434458.4800000001</v>
      </c>
      <c r="G10" s="36">
        <f>'[1]WET'!$R$14</f>
        <v>434458.4800000001</v>
      </c>
      <c r="H10" s="36"/>
      <c r="I10" s="36"/>
    </row>
    <row r="11" spans="1:9" ht="15" customHeight="1">
      <c r="A11" s="7"/>
      <c r="B11" s="29" t="s">
        <v>16</v>
      </c>
      <c r="C11" s="29"/>
      <c r="D11" s="29"/>
      <c r="E11" s="30"/>
      <c r="F11" s="9">
        <f t="shared" si="0"/>
        <v>490882.16000000003</v>
      </c>
      <c r="G11" s="36">
        <f>'[1]WET'!$R$28</f>
        <v>490882.16000000003</v>
      </c>
      <c r="H11" s="36"/>
      <c r="I11" s="36"/>
    </row>
    <row r="12" spans="1:9" ht="15" customHeight="1">
      <c r="A12" s="7"/>
      <c r="B12" s="29" t="s">
        <v>17</v>
      </c>
      <c r="C12" s="29"/>
      <c r="D12" s="29"/>
      <c r="E12" s="30"/>
      <c r="F12" s="9">
        <f t="shared" si="0"/>
        <v>0</v>
      </c>
      <c r="G12" s="36">
        <f>'[1]WET'!$R$37</f>
        <v>0</v>
      </c>
      <c r="H12" s="36"/>
      <c r="I12" s="36"/>
    </row>
    <row r="13" spans="1:9" ht="15" customHeight="1">
      <c r="A13" s="7"/>
      <c r="B13" s="29" t="s">
        <v>18</v>
      </c>
      <c r="C13" s="29"/>
      <c r="D13" s="29"/>
      <c r="E13" s="30"/>
      <c r="F13" s="9">
        <f t="shared" si="0"/>
        <v>0</v>
      </c>
      <c r="G13" s="36">
        <f>'[1]WET'!$R$44</f>
        <v>0</v>
      </c>
      <c r="H13" s="36"/>
      <c r="I13" s="36"/>
    </row>
    <row r="14" spans="1:9" s="15" customFormat="1" ht="15" customHeight="1">
      <c r="A14" s="17" t="s">
        <v>38</v>
      </c>
      <c r="B14" s="24"/>
      <c r="C14" s="25"/>
      <c r="D14" s="24"/>
      <c r="E14" s="26"/>
      <c r="F14" s="10">
        <f t="shared" si="0"/>
        <v>264.5</v>
      </c>
      <c r="G14" s="38">
        <f>'[1]WET'!$R$49</f>
        <v>264.5</v>
      </c>
      <c r="H14" s="38"/>
      <c r="I14" s="38"/>
    </row>
    <row r="15" spans="1:9" ht="15" customHeight="1">
      <c r="A15" s="19" t="s">
        <v>39</v>
      </c>
      <c r="B15" s="20"/>
      <c r="C15" s="20"/>
      <c r="D15" s="20"/>
      <c r="E15" s="21"/>
      <c r="F15" s="22">
        <f>SUM(F8:F14)</f>
        <v>955905.1400000001</v>
      </c>
      <c r="G15" s="22">
        <f>SUM(G8:G14)</f>
        <v>955905.1400000001</v>
      </c>
      <c r="H15" s="22">
        <f>SUM(H8:H14)</f>
        <v>0</v>
      </c>
      <c r="I15" s="22">
        <f>SUM(I8:I14)</f>
        <v>0</v>
      </c>
    </row>
  </sheetData>
  <sheetProtection password="954B" sheet="1" objects="1" scenarios="1" selectLockedCells="1"/>
  <mergeCells count="7">
    <mergeCell ref="A1:I1"/>
    <mergeCell ref="G6:I6"/>
    <mergeCell ref="H2:I2"/>
    <mergeCell ref="A5:E7"/>
    <mergeCell ref="F6:F7"/>
    <mergeCell ref="D3:E3"/>
    <mergeCell ref="D2:E2"/>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workbookViewId="0" topLeftCell="A7">
      <selection activeCell="H25" sqref="H25"/>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6" t="s">
        <v>66</v>
      </c>
      <c r="B1" s="106"/>
      <c r="C1" s="106"/>
      <c r="D1" s="106"/>
      <c r="E1" s="106"/>
      <c r="F1" s="106"/>
      <c r="G1" s="106"/>
      <c r="H1" s="106"/>
      <c r="I1" s="106"/>
    </row>
    <row r="2" spans="1:9" ht="20.1" customHeight="1">
      <c r="A2" s="11" t="s">
        <v>11</v>
      </c>
      <c r="B2" s="11"/>
      <c r="C2" s="11"/>
      <c r="D2" s="118" t="s">
        <v>75</v>
      </c>
      <c r="E2" s="118"/>
      <c r="G2" s="12" t="s">
        <v>12</v>
      </c>
      <c r="H2" s="151">
        <v>40933</v>
      </c>
      <c r="I2" s="143"/>
    </row>
    <row r="3" spans="1:5" ht="15" customHeight="1">
      <c r="A3" s="13"/>
      <c r="B3" s="13"/>
      <c r="C3" s="13"/>
      <c r="D3" s="108"/>
      <c r="E3" s="108"/>
    </row>
    <row r="5" spans="1:9" s="3" customFormat="1" ht="15" customHeight="1">
      <c r="A5" s="107"/>
      <c r="B5" s="108"/>
      <c r="C5" s="108"/>
      <c r="D5" s="108"/>
      <c r="E5" s="109"/>
      <c r="F5" s="4" t="s">
        <v>3</v>
      </c>
      <c r="G5" s="18" t="s">
        <v>4</v>
      </c>
      <c r="H5" s="18" t="s">
        <v>10</v>
      </c>
      <c r="I5" s="18" t="s">
        <v>5</v>
      </c>
    </row>
    <row r="6" spans="1:9" s="3" customFormat="1" ht="15" customHeight="1">
      <c r="A6" s="110"/>
      <c r="B6" s="111"/>
      <c r="C6" s="111"/>
      <c r="D6" s="111"/>
      <c r="E6" s="112"/>
      <c r="F6" s="116" t="s">
        <v>2</v>
      </c>
      <c r="G6" s="121" t="s">
        <v>13</v>
      </c>
      <c r="H6" s="122"/>
      <c r="I6" s="123"/>
    </row>
    <row r="7" spans="1:12" s="1" customFormat="1" ht="42" customHeight="1">
      <c r="A7" s="113"/>
      <c r="B7" s="114"/>
      <c r="C7" s="114"/>
      <c r="D7" s="114"/>
      <c r="E7" s="115"/>
      <c r="F7" s="117"/>
      <c r="G7" s="5" t="s">
        <v>0</v>
      </c>
      <c r="H7" s="5" t="s">
        <v>1</v>
      </c>
      <c r="I7" s="5" t="s">
        <v>24</v>
      </c>
      <c r="J7" s="2"/>
      <c r="K7" s="2"/>
      <c r="L7" s="2"/>
    </row>
    <row r="8" spans="1:9" ht="15" customHeight="1">
      <c r="A8" s="103" t="s">
        <v>51</v>
      </c>
      <c r="B8" s="104"/>
      <c r="C8" s="104"/>
      <c r="D8" s="104"/>
      <c r="E8" s="105"/>
      <c r="F8" s="8"/>
      <c r="G8" s="8"/>
      <c r="H8" s="8"/>
      <c r="I8" s="8"/>
    </row>
    <row r="9" spans="1:9" ht="15" customHeight="1">
      <c r="A9" s="7">
        <v>1</v>
      </c>
      <c r="B9" s="97"/>
      <c r="C9" s="98"/>
      <c r="D9" s="98"/>
      <c r="E9" s="99"/>
      <c r="F9" s="9">
        <f>SUM(G9:I9)</f>
        <v>0</v>
      </c>
      <c r="G9" s="36"/>
      <c r="H9" s="36"/>
      <c r="I9" s="36"/>
    </row>
    <row r="10" spans="1:9" ht="15" customHeight="1">
      <c r="A10" s="7">
        <v>2</v>
      </c>
      <c r="B10" s="97"/>
      <c r="C10" s="98"/>
      <c r="D10" s="98"/>
      <c r="E10" s="99"/>
      <c r="F10" s="9">
        <f aca="true" t="shared" si="0" ref="F10:F37">SUM(G10:I10)</f>
        <v>0</v>
      </c>
      <c r="G10" s="36"/>
      <c r="H10" s="36"/>
      <c r="I10" s="36"/>
    </row>
    <row r="11" spans="1:9" ht="15" customHeight="1">
      <c r="A11" s="7">
        <v>3</v>
      </c>
      <c r="B11" s="97"/>
      <c r="C11" s="98"/>
      <c r="D11" s="98"/>
      <c r="E11" s="99"/>
      <c r="F11" s="9">
        <f t="shared" si="0"/>
        <v>0</v>
      </c>
      <c r="G11" s="36"/>
      <c r="H11" s="36"/>
      <c r="I11" s="36"/>
    </row>
    <row r="12" spans="1:9" ht="15" customHeight="1">
      <c r="A12" s="7">
        <v>4</v>
      </c>
      <c r="B12" s="97"/>
      <c r="C12" s="98"/>
      <c r="D12" s="98"/>
      <c r="E12" s="99"/>
      <c r="F12" s="9">
        <f t="shared" si="0"/>
        <v>0</v>
      </c>
      <c r="G12" s="36"/>
      <c r="H12" s="36"/>
      <c r="I12" s="36"/>
    </row>
    <row r="13" spans="1:9" ht="15" customHeight="1">
      <c r="A13" s="7">
        <v>5</v>
      </c>
      <c r="B13" s="97"/>
      <c r="C13" s="98"/>
      <c r="D13" s="98"/>
      <c r="E13" s="99"/>
      <c r="F13" s="9">
        <f t="shared" si="0"/>
        <v>0</v>
      </c>
      <c r="G13" s="36"/>
      <c r="H13" s="36"/>
      <c r="I13" s="36"/>
    </row>
    <row r="14" spans="1:9" ht="15" customHeight="1">
      <c r="A14" s="7">
        <v>6</v>
      </c>
      <c r="B14" s="97"/>
      <c r="C14" s="98"/>
      <c r="D14" s="98"/>
      <c r="E14" s="99"/>
      <c r="F14" s="9">
        <f t="shared" si="0"/>
        <v>0</v>
      </c>
      <c r="G14" s="36"/>
      <c r="H14" s="36"/>
      <c r="I14" s="36"/>
    </row>
    <row r="15" spans="1:9" ht="15" customHeight="1">
      <c r="A15" s="7">
        <v>7</v>
      </c>
      <c r="B15" s="97"/>
      <c r="C15" s="98"/>
      <c r="D15" s="98"/>
      <c r="E15" s="99"/>
      <c r="F15" s="9">
        <f t="shared" si="0"/>
        <v>0</v>
      </c>
      <c r="G15" s="36"/>
      <c r="H15" s="36"/>
      <c r="I15" s="36"/>
    </row>
    <row r="16" spans="1:9" ht="15" customHeight="1">
      <c r="A16" s="7">
        <v>8</v>
      </c>
      <c r="B16" s="97"/>
      <c r="C16" s="98"/>
      <c r="D16" s="98"/>
      <c r="E16" s="99"/>
      <c r="F16" s="9">
        <f t="shared" si="0"/>
        <v>0</v>
      </c>
      <c r="G16" s="36"/>
      <c r="H16" s="36"/>
      <c r="I16" s="36"/>
    </row>
    <row r="17" spans="1:9" ht="15" customHeight="1">
      <c r="A17" s="7">
        <v>9</v>
      </c>
      <c r="B17" s="97"/>
      <c r="C17" s="98"/>
      <c r="D17" s="98"/>
      <c r="E17" s="99"/>
      <c r="F17" s="9">
        <f t="shared" si="0"/>
        <v>0</v>
      </c>
      <c r="G17" s="36"/>
      <c r="H17" s="36"/>
      <c r="I17" s="36"/>
    </row>
    <row r="18" spans="1:9" ht="15" customHeight="1">
      <c r="A18" s="7">
        <v>10</v>
      </c>
      <c r="B18" s="97"/>
      <c r="C18" s="98"/>
      <c r="D18" s="98"/>
      <c r="E18" s="99"/>
      <c r="F18" s="9">
        <f t="shared" si="0"/>
        <v>0</v>
      </c>
      <c r="G18" s="36"/>
      <c r="H18" s="36"/>
      <c r="I18" s="36"/>
    </row>
    <row r="19" spans="1:9" ht="15" customHeight="1">
      <c r="A19" s="7">
        <v>11</v>
      </c>
      <c r="B19" s="97"/>
      <c r="C19" s="98"/>
      <c r="D19" s="98"/>
      <c r="E19" s="99"/>
      <c r="F19" s="9">
        <f t="shared" si="0"/>
        <v>0</v>
      </c>
      <c r="G19" s="36"/>
      <c r="H19" s="36"/>
      <c r="I19" s="36"/>
    </row>
    <row r="20" spans="1:9" ht="15" customHeight="1">
      <c r="A20" s="7">
        <v>12</v>
      </c>
      <c r="B20" s="97"/>
      <c r="C20" s="98"/>
      <c r="D20" s="98"/>
      <c r="E20" s="99"/>
      <c r="F20" s="9">
        <f t="shared" si="0"/>
        <v>0</v>
      </c>
      <c r="G20" s="36"/>
      <c r="H20" s="36"/>
      <c r="I20" s="36"/>
    </row>
    <row r="21" spans="1:9" ht="15" customHeight="1">
      <c r="A21" s="14" t="s">
        <v>48</v>
      </c>
      <c r="B21" s="31"/>
      <c r="C21" s="29"/>
      <c r="D21" s="29"/>
      <c r="E21" s="30"/>
      <c r="F21" s="9">
        <f t="shared" si="0"/>
        <v>0</v>
      </c>
      <c r="G21" s="36"/>
      <c r="H21" s="36"/>
      <c r="I21" s="36"/>
    </row>
    <row r="22" spans="1:9" ht="15" customHeight="1">
      <c r="A22" s="145" t="s">
        <v>49</v>
      </c>
      <c r="B22" s="146"/>
      <c r="C22" s="146"/>
      <c r="D22" s="146"/>
      <c r="E22" s="147"/>
      <c r="F22" s="10">
        <f>SUM(F9:F21)</f>
        <v>0</v>
      </c>
      <c r="G22" s="10">
        <f>SUM(G9:G21)</f>
        <v>0</v>
      </c>
      <c r="H22" s="10">
        <f>SUM(H9:H21)</f>
        <v>0</v>
      </c>
      <c r="I22" s="10">
        <f>SUM(I9:I21)</f>
        <v>0</v>
      </c>
    </row>
    <row r="23" spans="1:9" ht="15" customHeight="1">
      <c r="A23" s="6" t="s">
        <v>43</v>
      </c>
      <c r="B23" s="32"/>
      <c r="C23" s="32"/>
      <c r="D23" s="32"/>
      <c r="E23" s="33"/>
      <c r="F23" s="8"/>
      <c r="G23" s="8"/>
      <c r="H23" s="8"/>
      <c r="I23" s="8"/>
    </row>
    <row r="24" spans="1:9" ht="15" customHeight="1">
      <c r="A24" s="7">
        <v>13</v>
      </c>
      <c r="B24" s="100" t="s">
        <v>101</v>
      </c>
      <c r="C24" s="98"/>
      <c r="D24" s="98"/>
      <c r="E24" s="99"/>
      <c r="F24" s="9">
        <f t="shared" si="0"/>
        <v>2260824</v>
      </c>
      <c r="G24" s="36">
        <f>'[1]CFTN Summary'!$J$48</f>
        <v>1386111.1944000002</v>
      </c>
      <c r="H24" s="36">
        <f>'[1]CFTN Summary'!$I$48</f>
        <v>874712.8056000001</v>
      </c>
      <c r="I24" s="36"/>
    </row>
    <row r="25" spans="1:9" ht="15" customHeight="1">
      <c r="A25" s="7">
        <v>14</v>
      </c>
      <c r="B25" s="97"/>
      <c r="C25" s="98"/>
      <c r="D25" s="98"/>
      <c r="E25" s="99"/>
      <c r="F25" s="9">
        <f t="shared" si="0"/>
        <v>0</v>
      </c>
      <c r="G25" s="36"/>
      <c r="H25" s="36"/>
      <c r="I25" s="36"/>
    </row>
    <row r="26" spans="1:9" ht="15" customHeight="1">
      <c r="A26" s="7">
        <v>15</v>
      </c>
      <c r="B26" s="97"/>
      <c r="C26" s="98"/>
      <c r="D26" s="98"/>
      <c r="E26" s="99"/>
      <c r="F26" s="9">
        <f t="shared" si="0"/>
        <v>0</v>
      </c>
      <c r="G26" s="36"/>
      <c r="H26" s="36"/>
      <c r="I26" s="36"/>
    </row>
    <row r="27" spans="1:9" ht="15" customHeight="1">
      <c r="A27" s="7">
        <v>16</v>
      </c>
      <c r="B27" s="97"/>
      <c r="C27" s="98"/>
      <c r="D27" s="98"/>
      <c r="E27" s="99"/>
      <c r="F27" s="9">
        <f t="shared" si="0"/>
        <v>0</v>
      </c>
      <c r="G27" s="36"/>
      <c r="H27" s="36"/>
      <c r="I27" s="36"/>
    </row>
    <row r="28" spans="1:9" ht="15" customHeight="1">
      <c r="A28" s="7">
        <v>17</v>
      </c>
      <c r="B28" s="97"/>
      <c r="C28" s="98"/>
      <c r="D28" s="98"/>
      <c r="E28" s="99"/>
      <c r="F28" s="9">
        <f t="shared" si="0"/>
        <v>0</v>
      </c>
      <c r="G28" s="36"/>
      <c r="H28" s="36"/>
      <c r="I28" s="36"/>
    </row>
    <row r="29" spans="1:9" ht="15" customHeight="1">
      <c r="A29" s="7">
        <v>18</v>
      </c>
      <c r="B29" s="97"/>
      <c r="C29" s="98"/>
      <c r="D29" s="98"/>
      <c r="E29" s="99"/>
      <c r="F29" s="9">
        <f t="shared" si="0"/>
        <v>0</v>
      </c>
      <c r="G29" s="36"/>
      <c r="H29" s="36"/>
      <c r="I29" s="36"/>
    </row>
    <row r="30" spans="1:9" ht="15" customHeight="1">
      <c r="A30" s="7">
        <v>19</v>
      </c>
      <c r="B30" s="97"/>
      <c r="C30" s="98"/>
      <c r="D30" s="98"/>
      <c r="E30" s="99"/>
      <c r="F30" s="9">
        <f t="shared" si="0"/>
        <v>0</v>
      </c>
      <c r="G30" s="36"/>
      <c r="H30" s="36"/>
      <c r="I30" s="36"/>
    </row>
    <row r="31" spans="1:9" ht="15" customHeight="1">
      <c r="A31" s="7">
        <v>20</v>
      </c>
      <c r="B31" s="97"/>
      <c r="C31" s="98"/>
      <c r="D31" s="98"/>
      <c r="E31" s="99"/>
      <c r="F31" s="9">
        <f t="shared" si="0"/>
        <v>0</v>
      </c>
      <c r="G31" s="36"/>
      <c r="H31" s="36"/>
      <c r="I31" s="36"/>
    </row>
    <row r="32" spans="1:9" ht="15" customHeight="1">
      <c r="A32" s="7">
        <v>21</v>
      </c>
      <c r="B32" s="97"/>
      <c r="C32" s="98"/>
      <c r="D32" s="98"/>
      <c r="E32" s="99"/>
      <c r="F32" s="9">
        <f t="shared" si="0"/>
        <v>0</v>
      </c>
      <c r="G32" s="36"/>
      <c r="H32" s="36"/>
      <c r="I32" s="36"/>
    </row>
    <row r="33" spans="1:9" ht="15" customHeight="1">
      <c r="A33" s="7">
        <v>22</v>
      </c>
      <c r="B33" s="97"/>
      <c r="C33" s="98"/>
      <c r="D33" s="98"/>
      <c r="E33" s="99"/>
      <c r="F33" s="9">
        <f t="shared" si="0"/>
        <v>0</v>
      </c>
      <c r="G33" s="36"/>
      <c r="H33" s="36"/>
      <c r="I33" s="36"/>
    </row>
    <row r="34" spans="1:9" ht="15" customHeight="1">
      <c r="A34" s="7">
        <v>23</v>
      </c>
      <c r="B34" s="97"/>
      <c r="C34" s="98"/>
      <c r="D34" s="98"/>
      <c r="E34" s="99"/>
      <c r="F34" s="9">
        <f t="shared" si="0"/>
        <v>0</v>
      </c>
      <c r="G34" s="36"/>
      <c r="H34" s="36"/>
      <c r="I34" s="36"/>
    </row>
    <row r="35" spans="1:9" s="15" customFormat="1" ht="15" customHeight="1">
      <c r="A35" s="7">
        <v>24</v>
      </c>
      <c r="B35" s="100"/>
      <c r="C35" s="101"/>
      <c r="D35" s="101"/>
      <c r="E35" s="102"/>
      <c r="F35" s="9">
        <f t="shared" si="0"/>
        <v>0</v>
      </c>
      <c r="G35" s="37"/>
      <c r="H35" s="37"/>
      <c r="I35" s="37"/>
    </row>
    <row r="36" spans="1:9" s="15" customFormat="1" ht="15" customHeight="1">
      <c r="A36" s="14">
        <v>25</v>
      </c>
      <c r="B36" s="142"/>
      <c r="C36" s="143"/>
      <c r="D36" s="143"/>
      <c r="E36" s="144"/>
      <c r="F36" s="9">
        <f t="shared" si="0"/>
        <v>0</v>
      </c>
      <c r="G36" s="37"/>
      <c r="H36" s="37"/>
      <c r="I36" s="37"/>
    </row>
    <row r="37" spans="1:9" ht="15" customHeight="1">
      <c r="A37" s="148" t="s">
        <v>52</v>
      </c>
      <c r="B37" s="149"/>
      <c r="C37" s="149"/>
      <c r="D37" s="149"/>
      <c r="E37" s="150"/>
      <c r="F37" s="9">
        <f t="shared" si="0"/>
        <v>0</v>
      </c>
      <c r="G37" s="36"/>
      <c r="H37" s="36"/>
      <c r="I37" s="36"/>
    </row>
    <row r="38" spans="1:9" ht="15" customHeight="1">
      <c r="A38" s="145" t="s">
        <v>53</v>
      </c>
      <c r="B38" s="146"/>
      <c r="C38" s="146"/>
      <c r="D38" s="146"/>
      <c r="E38" s="147"/>
      <c r="F38" s="10">
        <f>SUM(F24:F37)</f>
        <v>2260824</v>
      </c>
      <c r="G38" s="10">
        <f>SUM(G24:G37)</f>
        <v>1386111.1944000002</v>
      </c>
      <c r="H38" s="10">
        <f>SUM(H24:H37)</f>
        <v>874712.8056000001</v>
      </c>
      <c r="I38" s="10">
        <f>SUM(I24:I37)</f>
        <v>0</v>
      </c>
    </row>
    <row r="39" spans="1:9" ht="12.75">
      <c r="A39" s="19" t="s">
        <v>42</v>
      </c>
      <c r="B39" s="20"/>
      <c r="C39" s="20"/>
      <c r="D39" s="20"/>
      <c r="E39" s="20"/>
      <c r="F39" s="22">
        <f>F38+F22</f>
        <v>2260824</v>
      </c>
      <c r="G39" s="22">
        <f>G38+G22</f>
        <v>1386111.1944000002</v>
      </c>
      <c r="H39" s="22">
        <f>H38+H22</f>
        <v>874712.8056000001</v>
      </c>
      <c r="I39" s="22">
        <f>I38+I22</f>
        <v>0</v>
      </c>
    </row>
  </sheetData>
  <sheetProtection password="954B" sheet="1" objects="1" scenarios="1" selectLockedCells="1"/>
  <mergeCells count="36">
    <mergeCell ref="B13:E13"/>
    <mergeCell ref="B14:E14"/>
    <mergeCell ref="B15:E15"/>
    <mergeCell ref="B16:E16"/>
    <mergeCell ref="A1:I1"/>
    <mergeCell ref="D2:E2"/>
    <mergeCell ref="D3:E3"/>
    <mergeCell ref="A5:E7"/>
    <mergeCell ref="F6:F7"/>
    <mergeCell ref="G6:I6"/>
    <mergeCell ref="H2:I2"/>
    <mergeCell ref="A8:E8"/>
    <mergeCell ref="B9:E9"/>
    <mergeCell ref="B10:E10"/>
    <mergeCell ref="B11:E11"/>
    <mergeCell ref="B12:E12"/>
    <mergeCell ref="B17:E17"/>
    <mergeCell ref="B18:E18"/>
    <mergeCell ref="B20:E20"/>
    <mergeCell ref="B24:E24"/>
    <mergeCell ref="A22:E22"/>
    <mergeCell ref="B19:E19"/>
    <mergeCell ref="A38:E38"/>
    <mergeCell ref="B34:E34"/>
    <mergeCell ref="B35:E35"/>
    <mergeCell ref="A37:E37"/>
    <mergeCell ref="B28:E28"/>
    <mergeCell ref="B29:E29"/>
    <mergeCell ref="B30:E30"/>
    <mergeCell ref="B31:E31"/>
    <mergeCell ref="B32:E32"/>
    <mergeCell ref="B33:E33"/>
    <mergeCell ref="B36:E36"/>
    <mergeCell ref="B25:E25"/>
    <mergeCell ref="B26:E26"/>
    <mergeCell ref="B27:E27"/>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workbookViewId="0" topLeftCell="E1">
      <selection activeCell="M16" sqref="M16"/>
    </sheetView>
  </sheetViews>
  <sheetFormatPr defaultColWidth="9.140625" defaultRowHeight="12.75"/>
  <cols>
    <col min="1" max="4" width="3.7109375" style="63" customWidth="1"/>
    <col min="5" max="5" width="43.28125" style="63" customWidth="1"/>
    <col min="6" max="14" width="14.7109375" style="63" customWidth="1"/>
    <col min="15" max="16384" width="9.140625" style="63" customWidth="1"/>
  </cols>
  <sheetData>
    <row r="1" spans="1:14" ht="32.1" customHeight="1">
      <c r="A1" s="160" t="s">
        <v>67</v>
      </c>
      <c r="B1" s="160"/>
      <c r="C1" s="160"/>
      <c r="D1" s="160"/>
      <c r="E1" s="160"/>
      <c r="F1" s="160"/>
      <c r="G1" s="160"/>
      <c r="H1" s="160"/>
      <c r="I1" s="160"/>
      <c r="J1" s="160"/>
      <c r="K1" s="160"/>
      <c r="L1" s="160"/>
      <c r="M1" s="160"/>
      <c r="N1" s="160"/>
    </row>
    <row r="2" spans="1:14" ht="20.1" customHeight="1">
      <c r="A2" s="93" t="s">
        <v>11</v>
      </c>
      <c r="B2" s="93"/>
      <c r="C2" s="93"/>
      <c r="D2" s="157" t="s">
        <v>75</v>
      </c>
      <c r="E2" s="157"/>
      <c r="L2" s="92" t="s">
        <v>12</v>
      </c>
      <c r="M2" s="155">
        <v>40933</v>
      </c>
      <c r="N2" s="120"/>
    </row>
    <row r="3" spans="1:5" ht="15" customHeight="1">
      <c r="A3" s="91"/>
      <c r="B3" s="91"/>
      <c r="C3" s="91"/>
      <c r="D3" s="156"/>
      <c r="E3" s="156"/>
    </row>
    <row r="5" spans="1:14" s="89" customFormat="1" ht="15" customHeight="1">
      <c r="A5" s="161" t="s">
        <v>68</v>
      </c>
      <c r="B5" s="156"/>
      <c r="C5" s="156"/>
      <c r="D5" s="156"/>
      <c r="E5" s="162"/>
      <c r="F5" s="90" t="s">
        <v>3</v>
      </c>
      <c r="G5" s="90" t="s">
        <v>4</v>
      </c>
      <c r="H5" s="90" t="s">
        <v>10</v>
      </c>
      <c r="I5" s="90" t="s">
        <v>5</v>
      </c>
      <c r="J5" s="90" t="s">
        <v>6</v>
      </c>
      <c r="K5" s="90" t="s">
        <v>7</v>
      </c>
      <c r="L5" s="90" t="s">
        <v>8</v>
      </c>
      <c r="M5" s="90" t="s">
        <v>9</v>
      </c>
      <c r="N5" s="90" t="s">
        <v>58</v>
      </c>
    </row>
    <row r="6" spans="1:14" s="89" customFormat="1" ht="15" customHeight="1">
      <c r="A6" s="163"/>
      <c r="B6" s="164"/>
      <c r="C6" s="164"/>
      <c r="D6" s="164"/>
      <c r="E6" s="165"/>
      <c r="F6" s="158" t="s">
        <v>19</v>
      </c>
      <c r="G6" s="158" t="s">
        <v>21</v>
      </c>
      <c r="H6" s="158" t="s">
        <v>54</v>
      </c>
      <c r="I6" s="158" t="s">
        <v>20</v>
      </c>
      <c r="J6" s="158" t="s">
        <v>22</v>
      </c>
      <c r="K6" s="158" t="s">
        <v>44</v>
      </c>
      <c r="L6" s="158" t="s">
        <v>45</v>
      </c>
      <c r="M6" s="158" t="s">
        <v>59</v>
      </c>
      <c r="N6" s="158" t="s">
        <v>23</v>
      </c>
    </row>
    <row r="7" spans="1:17" s="87" customFormat="1" ht="42" customHeight="1">
      <c r="A7" s="166"/>
      <c r="B7" s="167"/>
      <c r="C7" s="167"/>
      <c r="D7" s="167"/>
      <c r="E7" s="168"/>
      <c r="F7" s="159"/>
      <c r="G7" s="159"/>
      <c r="H7" s="159"/>
      <c r="I7" s="159"/>
      <c r="J7" s="159"/>
      <c r="K7" s="159"/>
      <c r="L7" s="159"/>
      <c r="M7" s="159"/>
      <c r="N7" s="159"/>
      <c r="O7" s="88"/>
      <c r="P7" s="88"/>
      <c r="Q7" s="88"/>
    </row>
    <row r="8" spans="1:14" ht="24.95" customHeight="1">
      <c r="A8" s="75" t="s">
        <v>31</v>
      </c>
      <c r="B8" s="74"/>
      <c r="C8" s="74"/>
      <c r="D8" s="74"/>
      <c r="E8" s="73"/>
      <c r="F8" s="86"/>
      <c r="G8" s="86"/>
      <c r="H8" s="86"/>
      <c r="I8" s="86"/>
      <c r="J8" s="86"/>
      <c r="K8" s="86"/>
      <c r="L8" s="86"/>
      <c r="M8" s="86"/>
      <c r="N8" s="86"/>
    </row>
    <row r="9" spans="1:14" ht="24.95" customHeight="1">
      <c r="A9" s="84"/>
      <c r="B9" s="82" t="s">
        <v>30</v>
      </c>
      <c r="C9" s="82"/>
      <c r="D9" s="82"/>
      <c r="E9" s="81"/>
      <c r="F9" s="95">
        <f>'[3]Unexpended'!$F$20</f>
        <v>27901014.69179526</v>
      </c>
      <c r="G9" s="95">
        <f>'[3]Unexpended'!$J$20</f>
        <v>27989124.927846603</v>
      </c>
      <c r="H9" s="95">
        <f>'[3]Unexpended'!$K$20</f>
        <v>1448900</v>
      </c>
      <c r="I9" s="95">
        <f>'[3]Unexpended'!$G$20</f>
        <v>31924.162833182025</v>
      </c>
      <c r="J9" s="95">
        <f>'[3]Unexpended'!$H$20+'[3]Unexpended'!$I$20</f>
        <v>913265.7104889648</v>
      </c>
      <c r="K9" s="95">
        <v>0</v>
      </c>
      <c r="L9" s="95">
        <v>0</v>
      </c>
      <c r="M9" s="95">
        <v>0</v>
      </c>
      <c r="N9" s="76">
        <f>SUM(F9:M9)</f>
        <v>58284229.492964014</v>
      </c>
    </row>
    <row r="10" spans="1:14" ht="24.95" customHeight="1">
      <c r="A10" s="75" t="s">
        <v>69</v>
      </c>
      <c r="B10" s="74"/>
      <c r="C10" s="74"/>
      <c r="D10" s="74"/>
      <c r="E10" s="73"/>
      <c r="F10" s="77"/>
      <c r="G10" s="77"/>
      <c r="H10" s="77"/>
      <c r="I10" s="77"/>
      <c r="J10" s="77"/>
      <c r="K10" s="77"/>
      <c r="L10" s="77"/>
      <c r="M10" s="77"/>
      <c r="N10" s="77"/>
    </row>
    <row r="11" spans="1:14" ht="24.95" customHeight="1">
      <c r="A11" s="85"/>
      <c r="B11" s="74" t="s">
        <v>46</v>
      </c>
      <c r="C11" s="74"/>
      <c r="D11" s="74"/>
      <c r="E11" s="73"/>
      <c r="F11" s="77"/>
      <c r="G11" s="77"/>
      <c r="H11" s="77"/>
      <c r="I11" s="77"/>
      <c r="J11" s="77"/>
      <c r="K11" s="77"/>
      <c r="L11" s="77"/>
      <c r="M11" s="77"/>
      <c r="N11" s="77"/>
    </row>
    <row r="12" spans="1:14" ht="24.95" customHeight="1">
      <c r="A12" s="85"/>
      <c r="B12" s="74" t="s">
        <v>25</v>
      </c>
      <c r="C12" s="74"/>
      <c r="D12" s="74"/>
      <c r="E12" s="73"/>
      <c r="F12" s="95">
        <f>'[4]FY0910 Per Component'!$E$77+'[4]FY0910 Per Component'!$E$83</f>
        <v>77310558.99999999</v>
      </c>
      <c r="G12" s="95">
        <f>'[4]FY0910 Per Component'!$E$80+'[4]FY0910 Per Component'!$E$84</f>
        <v>25664645</v>
      </c>
      <c r="H12" s="95">
        <f>'[4]FY0910 Per Component'!$E$79</f>
        <v>7726100</v>
      </c>
      <c r="I12" s="95">
        <f>'[4]FY0910 Per Component'!$E$82</f>
        <v>16088210</v>
      </c>
      <c r="J12" s="95">
        <f>'[4]FY0910 Per Component'!$E$78</f>
        <v>0</v>
      </c>
      <c r="K12" s="95">
        <f>'[4]FY0910 Per Component'!$E$81</f>
        <v>1017600</v>
      </c>
      <c r="L12" s="95">
        <v>0</v>
      </c>
      <c r="M12" s="95">
        <v>0</v>
      </c>
      <c r="N12" s="76">
        <f>SUM(F12:M12)</f>
        <v>127807113.99999999</v>
      </c>
    </row>
    <row r="13" spans="1:14" ht="24.95" customHeight="1">
      <c r="A13" s="85"/>
      <c r="B13" s="74" t="s">
        <v>26</v>
      </c>
      <c r="C13" s="74"/>
      <c r="D13" s="74"/>
      <c r="E13" s="73"/>
      <c r="F13" s="95">
        <f>'[4]FY0910 Per Component'!$F$77</f>
        <v>951417.6874581731</v>
      </c>
      <c r="G13" s="95">
        <f>'[4]FY0910 Per Component'!$F$80</f>
        <v>480857.83702281816</v>
      </c>
      <c r="H13" s="95">
        <f>'[4]FY0910 Per Component'!$F$79</f>
        <v>65497.38360048283</v>
      </c>
      <c r="I13" s="95">
        <f>'[4]FY0910 Per Component'!$F$82</f>
        <v>138152.5535933349</v>
      </c>
      <c r="J13" s="95">
        <f>'[4]FY0910 Per Component'!$F$78</f>
        <v>3410.520105528729</v>
      </c>
      <c r="K13" s="95">
        <f>'[4]FY0910 Per Component'!$F$81</f>
        <v>8221.318219662333</v>
      </c>
      <c r="L13" s="95">
        <v>0</v>
      </c>
      <c r="M13" s="95">
        <v>0</v>
      </c>
      <c r="N13" s="76">
        <f>SUM(F13:M13)</f>
        <v>1647557.3000000003</v>
      </c>
    </row>
    <row r="14" spans="1:14" ht="24.95" customHeight="1">
      <c r="A14" s="84"/>
      <c r="B14" s="83" t="s">
        <v>27</v>
      </c>
      <c r="C14" s="83"/>
      <c r="D14" s="82"/>
      <c r="E14" s="81"/>
      <c r="F14" s="76">
        <f aca="true" t="shared" si="0" ref="F14:M14">SUM(F12:F13)</f>
        <v>78261976.68745816</v>
      </c>
      <c r="G14" s="76">
        <f t="shared" si="0"/>
        <v>26145502.83702282</v>
      </c>
      <c r="H14" s="76">
        <f t="shared" si="0"/>
        <v>7791597.383600483</v>
      </c>
      <c r="I14" s="76">
        <f t="shared" si="0"/>
        <v>16226362.553593336</v>
      </c>
      <c r="J14" s="76">
        <f t="shared" si="0"/>
        <v>3410.520105528729</v>
      </c>
      <c r="K14" s="76">
        <f t="shared" si="0"/>
        <v>1025821.3182196623</v>
      </c>
      <c r="L14" s="76">
        <f t="shared" si="0"/>
        <v>0</v>
      </c>
      <c r="M14" s="76">
        <f t="shared" si="0"/>
        <v>0</v>
      </c>
      <c r="N14" s="76">
        <f>SUM(F14:M14)</f>
        <v>129454671.29999998</v>
      </c>
    </row>
    <row r="15" spans="1:14" ht="24.95" customHeight="1">
      <c r="A15" s="80" t="s">
        <v>70</v>
      </c>
      <c r="B15" s="79"/>
      <c r="C15" s="79"/>
      <c r="D15" s="79"/>
      <c r="E15" s="78"/>
      <c r="F15" s="77"/>
      <c r="G15" s="77"/>
      <c r="H15" s="77"/>
      <c r="I15" s="77"/>
      <c r="J15" s="77"/>
      <c r="K15" s="77"/>
      <c r="L15" s="77"/>
      <c r="M15" s="77"/>
      <c r="N15" s="77"/>
    </row>
    <row r="16" spans="1:14" ht="24.95" customHeight="1">
      <c r="A16" s="80"/>
      <c r="B16" s="79" t="s">
        <v>47</v>
      </c>
      <c r="C16" s="79"/>
      <c r="D16" s="79"/>
      <c r="E16" s="78"/>
      <c r="F16" s="76">
        <f>CSS!G37</f>
        <v>58197068.56614472</v>
      </c>
      <c r="G16" s="76">
        <f>PEI!G35</f>
        <v>12366936.930122273</v>
      </c>
      <c r="H16" s="76">
        <f>INN!G35</f>
        <v>0</v>
      </c>
      <c r="I16" s="76">
        <f>WET!G15</f>
        <v>955905.1400000001</v>
      </c>
      <c r="J16" s="76">
        <f>CFTN!G39</f>
        <v>1386111.1944000002</v>
      </c>
      <c r="K16" s="95"/>
      <c r="L16" s="95"/>
      <c r="M16" s="95"/>
      <c r="N16" s="76">
        <f>SUM(F16:M16)</f>
        <v>72906021.83066699</v>
      </c>
    </row>
    <row r="17" spans="1:14" ht="24.95" customHeight="1">
      <c r="A17" s="80" t="s">
        <v>71</v>
      </c>
      <c r="B17" s="79"/>
      <c r="C17" s="79"/>
      <c r="D17" s="79"/>
      <c r="E17" s="78"/>
      <c r="F17" s="95">
        <f>'[4]FY0910 Per Component'!$E$83</f>
        <v>14812678</v>
      </c>
      <c r="G17" s="95">
        <f>'[4]FY0910 Per Component'!$E$84</f>
        <v>8527095</v>
      </c>
      <c r="H17" s="77"/>
      <c r="I17" s="77"/>
      <c r="J17" s="77"/>
      <c r="K17" s="77"/>
      <c r="L17" s="77"/>
      <c r="M17" s="77"/>
      <c r="N17" s="76">
        <f>SUM(F17:M17)</f>
        <v>23339773</v>
      </c>
    </row>
    <row r="18" spans="1:14" ht="24.95" customHeight="1">
      <c r="A18" s="75" t="s">
        <v>28</v>
      </c>
      <c r="B18" s="74"/>
      <c r="C18" s="74"/>
      <c r="D18" s="74"/>
      <c r="E18" s="73"/>
      <c r="F18" s="96">
        <v>0</v>
      </c>
      <c r="G18" s="96"/>
      <c r="H18" s="72"/>
      <c r="I18" s="72"/>
      <c r="J18" s="72"/>
      <c r="K18" s="72"/>
      <c r="L18" s="72"/>
      <c r="M18" s="72"/>
      <c r="N18" s="71">
        <f>SUM(F18:M18)</f>
        <v>0</v>
      </c>
    </row>
    <row r="19" spans="1:14" ht="24.95" customHeight="1">
      <c r="A19" s="70" t="s">
        <v>29</v>
      </c>
      <c r="B19" s="69"/>
      <c r="C19" s="69"/>
      <c r="D19" s="69"/>
      <c r="E19" s="68"/>
      <c r="F19" s="67">
        <f>F9+F14-F16-F17-F18</f>
        <v>33153244.813108698</v>
      </c>
      <c r="G19" s="67">
        <f>G9+G14-G16-G17-G18</f>
        <v>33240595.83474715</v>
      </c>
      <c r="H19" s="67">
        <f aca="true" t="shared" si="1" ref="H19:M19">H9+H14-H16</f>
        <v>9240497.383600483</v>
      </c>
      <c r="I19" s="67">
        <f t="shared" si="1"/>
        <v>15302381.576426517</v>
      </c>
      <c r="J19" s="67">
        <f t="shared" si="1"/>
        <v>-469434.9638055066</v>
      </c>
      <c r="K19" s="67">
        <f t="shared" si="1"/>
        <v>1025821.3182196623</v>
      </c>
      <c r="L19" s="67">
        <f t="shared" si="1"/>
        <v>0</v>
      </c>
      <c r="M19" s="67">
        <f t="shared" si="1"/>
        <v>0</v>
      </c>
      <c r="N19" s="67">
        <f>SUM(F19:M19)</f>
        <v>91493105.962297</v>
      </c>
    </row>
    <row r="22" spans="1:6" ht="24.95" customHeight="1">
      <c r="A22" s="153" t="s">
        <v>60</v>
      </c>
      <c r="B22" s="154"/>
      <c r="C22" s="154"/>
      <c r="D22" s="154"/>
      <c r="E22" s="154"/>
      <c r="F22" s="66"/>
    </row>
    <row r="23" spans="1:6" ht="24.95" customHeight="1">
      <c r="A23" s="65"/>
      <c r="B23" s="152" t="s">
        <v>61</v>
      </c>
      <c r="C23" s="152"/>
      <c r="D23" s="152"/>
      <c r="E23" s="152"/>
      <c r="F23" s="94">
        <f>'[4]FY0910 Per Component'!$D$86+'[4]FY0910 Per Component'!$D$87</f>
        <v>18853347</v>
      </c>
    </row>
    <row r="24" spans="1:6" ht="24.95" customHeight="1">
      <c r="A24" s="65"/>
      <c r="B24" s="152" t="s">
        <v>72</v>
      </c>
      <c r="C24" s="152"/>
      <c r="D24" s="152"/>
      <c r="E24" s="152"/>
      <c r="F24" s="64">
        <f>SUM(F11:G11)</f>
        <v>0</v>
      </c>
    </row>
    <row r="25" spans="1:6" ht="24.95" customHeight="1">
      <c r="A25" s="65"/>
      <c r="B25" s="152" t="s">
        <v>73</v>
      </c>
      <c r="C25" s="152"/>
      <c r="D25" s="152"/>
      <c r="E25" s="152"/>
      <c r="F25" s="64">
        <f>SUM(F17:G17)</f>
        <v>23339773</v>
      </c>
    </row>
    <row r="26" spans="1:6" ht="24.95" customHeight="1">
      <c r="A26" s="65"/>
      <c r="B26" s="152" t="s">
        <v>74</v>
      </c>
      <c r="C26" s="152"/>
      <c r="D26" s="152"/>
      <c r="E26" s="152"/>
      <c r="F26" s="64">
        <f>F23-F24+F25</f>
        <v>42193120</v>
      </c>
    </row>
  </sheetData>
  <sheetProtection password="954B" sheet="1" objects="1" scenarios="1" selectLockedCells="1"/>
  <mergeCells count="19">
    <mergeCell ref="A1:N1"/>
    <mergeCell ref="J6:J7"/>
    <mergeCell ref="G6:G7"/>
    <mergeCell ref="N6:N7"/>
    <mergeCell ref="I6:I7"/>
    <mergeCell ref="A5:E7"/>
    <mergeCell ref="F6:F7"/>
    <mergeCell ref="L6:L7"/>
    <mergeCell ref="K6:K7"/>
    <mergeCell ref="B26:E26"/>
    <mergeCell ref="A22:E22"/>
    <mergeCell ref="M2:N2"/>
    <mergeCell ref="D3:E3"/>
    <mergeCell ref="D2:E2"/>
    <mergeCell ref="M6:M7"/>
    <mergeCell ref="B23:E23"/>
    <mergeCell ref="B24:E24"/>
    <mergeCell ref="B25:E25"/>
    <mergeCell ref="H6:H7"/>
  </mergeCells>
  <printOptions horizontalCentered="1"/>
  <pageMargins left="0.5" right="0.5" top="0.75" bottom="0.75" header="0.5" footer="0.5"/>
  <pageSetup fitToHeight="1" fitToWidth="1" horizontalDpi="600" verticalDpi="600" orientation="landscape" scale="6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E626F176-F78C-4EFE-A13E-3BE4742C555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799260C5-4CD6-4691-9BD6-B50455F517B0}">
  <ds:schemaRefs>
    <ds:schemaRef ds:uri="http://schemas.microsoft.com/sharepoint/v3/contenttype/forms"/>
  </ds:schemaRefs>
</ds:datastoreItem>
</file>

<file path=customXml/itemProps3.xml><?xml version="1.0" encoding="utf-8"?>
<ds:datastoreItem xmlns:ds="http://schemas.openxmlformats.org/officeDocument/2006/customXml" ds:itemID="{FD568AA9-DE6D-4793-8E68-31EA5359E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74A9CD-E17A-4776-BF1E-E2CE6FBA6F03}"/>
</file>

<file path=customXml/itemProps5.xml><?xml version="1.0" encoding="utf-8"?>
<ds:datastoreItem xmlns:ds="http://schemas.openxmlformats.org/officeDocument/2006/customXml" ds:itemID="{E5CCD17C-0C7C-40D5-93AD-EB2671D2408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SanDiego_FY09-10_RER_ADA</dc:title>
  <dc:subject/>
  <dc:creator>Mike Geiss</dc:creator>
  <cp:keywords>SanDiego_FY09-10_RER_ADA</cp:keywords>
  <dc:description/>
  <cp:lastModifiedBy>westj</cp:lastModifiedBy>
  <cp:lastPrinted>2012-09-13T20:12:45Z</cp:lastPrinted>
  <dcterms:created xsi:type="dcterms:W3CDTF">2007-09-20T19:02:25Z</dcterms:created>
  <dcterms:modified xsi:type="dcterms:W3CDTF">2020-11-09T04:54:54Z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System Account</vt:lpwstr>
  </property>
  <property fmtid="{D5CDD505-2E9C-101B-9397-08002B2CF9AE}" pid="4" name="display_urn:schemas-microsoft-com:office:office#Author">
    <vt:lpwstr>John SS01. Trapper</vt:lpwstr>
  </property>
  <property fmtid="{D5CDD505-2E9C-101B-9397-08002B2CF9AE}" pid="5" name="_dlc_DocId">
    <vt:lpwstr>DHCSDOC-1363137784-3280</vt:lpwstr>
  </property>
  <property fmtid="{D5CDD505-2E9C-101B-9397-08002B2CF9AE}" pid="6" name="_dlc_DocIdItemGuid">
    <vt:lpwstr>26c519d3-48d5-4abf-ada5-7ab179b07d68</vt:lpwstr>
  </property>
  <property fmtid="{D5CDD505-2E9C-101B-9397-08002B2CF9AE}" pid="7" name="_dlc_DocIdUrl">
    <vt:lpwstr>http://dhcs2016prod:88/services/MH/_layouts/15/DocIdRedir.aspx?ID=DHCSDOC-1363137784-3280, DHCSDOC-1363137784-3280</vt:lpwstr>
  </property>
  <property fmtid="{D5CDD505-2E9C-101B-9397-08002B2CF9AE}" pid="8" name="ContentTypeId">
    <vt:lpwstr>0x0101000DD778A44A894D44A57135C48A267F0A</vt:lpwstr>
  </property>
</Properties>
</file>