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2AZ7HSlYDwSZKAol96Ztjx3S6e5luP/YZVIaZ/cNzJDf5jplYrMV+I7tliTgH/fMzLQG382IfqLCkMbWpDT2RA==" workbookSaltValue="GZpyxis1I1DpqGcyHuFJHA==" workbookSpinCount="100000" lockStructure="1"/>
  <bookViews>
    <workbookView xWindow="0" yWindow="0" windowWidth="28800" windowHeight="11475"/>
  </bookViews>
  <sheets>
    <sheet name="Supplemental Chart 2" sheetId="2" r:id="rId1"/>
  </sheets>
  <definedNames>
    <definedName name="_xlnm.Print_Area" localSheetId="0">'Supplemental Chart 2'!$A$1:$R$122</definedName>
    <definedName name="_xlnm.Print_Titles" localSheetId="0">'Supplemental Chart 2'!$1:$4</definedName>
    <definedName name="TitleRegion1.a6.r43.1">'Supplemental Chart 2'!$A$6</definedName>
    <definedName name="TitleRegion2.a53.90.1">'Supplemental Chart 2'!$A$44</definedName>
    <definedName name="TitleRegion3.a99.r138.1">'Supplemental Chart 2'!$A$81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2" i="2" l="1"/>
  <c r="Q112" i="2"/>
  <c r="P112" i="2"/>
  <c r="O112" i="2"/>
  <c r="N112" i="2"/>
  <c r="M112" i="2"/>
  <c r="L112" i="2"/>
  <c r="K112" i="2"/>
  <c r="J112" i="2"/>
  <c r="I112" i="2"/>
  <c r="H112" i="2"/>
  <c r="G112" i="2"/>
  <c r="F112" i="2"/>
  <c r="E112" i="2"/>
  <c r="R90" i="2"/>
  <c r="Q90" i="2"/>
  <c r="P90" i="2"/>
  <c r="O90" i="2"/>
  <c r="N90" i="2"/>
  <c r="M90" i="2"/>
  <c r="L90" i="2"/>
  <c r="K90" i="2"/>
  <c r="J90" i="2"/>
  <c r="I90" i="2"/>
  <c r="H90" i="2"/>
  <c r="G90" i="2"/>
  <c r="F90" i="2"/>
  <c r="E90" i="2"/>
  <c r="E115" i="2"/>
  <c r="E114" i="2"/>
  <c r="E113" i="2"/>
  <c r="D115" i="2"/>
  <c r="D114" i="2"/>
  <c r="D113" i="2"/>
  <c r="D112" i="2"/>
  <c r="N111" i="2"/>
  <c r="N110" i="2"/>
  <c r="N109" i="2"/>
  <c r="I111" i="2"/>
  <c r="I110" i="2"/>
  <c r="I109" i="2"/>
  <c r="D111" i="2"/>
  <c r="D110" i="2"/>
  <c r="D109" i="2"/>
  <c r="R103" i="2"/>
  <c r="Q103" i="2"/>
  <c r="P103" i="2"/>
  <c r="O103" i="2"/>
  <c r="N103" i="2"/>
  <c r="M103" i="2"/>
  <c r="L103" i="2"/>
  <c r="K103" i="2"/>
  <c r="J103" i="2"/>
  <c r="I103" i="2"/>
  <c r="H103" i="2"/>
  <c r="G103" i="2"/>
  <c r="F103" i="2"/>
  <c r="E103" i="2"/>
  <c r="D103" i="2"/>
  <c r="R100" i="2"/>
  <c r="Q100" i="2"/>
  <c r="P100" i="2"/>
  <c r="O100" i="2"/>
  <c r="N100" i="2"/>
  <c r="M100" i="2"/>
  <c r="L100" i="2"/>
  <c r="K100" i="2"/>
  <c r="J100" i="2"/>
  <c r="I100" i="2"/>
  <c r="H100" i="2"/>
  <c r="G100" i="2"/>
  <c r="F100" i="2"/>
  <c r="E100" i="2"/>
  <c r="D100" i="2"/>
  <c r="R95" i="2"/>
  <c r="Q95" i="2"/>
  <c r="P95" i="2"/>
  <c r="O95" i="2"/>
  <c r="N95" i="2"/>
  <c r="M95" i="2"/>
  <c r="L95" i="2"/>
  <c r="K95" i="2"/>
  <c r="J95" i="2"/>
  <c r="I95" i="2"/>
  <c r="H95" i="2"/>
  <c r="G95" i="2"/>
  <c r="F95" i="2"/>
  <c r="E95" i="2"/>
  <c r="D95" i="2"/>
  <c r="D90" i="2"/>
  <c r="R85" i="2"/>
  <c r="Q85" i="2"/>
  <c r="P85" i="2"/>
  <c r="O85" i="2"/>
  <c r="N85" i="2"/>
  <c r="M85" i="2"/>
  <c r="L85" i="2"/>
  <c r="K85" i="2"/>
  <c r="J85" i="2"/>
  <c r="I85" i="2"/>
  <c r="H85" i="2"/>
  <c r="G85" i="2"/>
  <c r="F85" i="2"/>
  <c r="E85" i="2"/>
  <c r="D85" i="2"/>
  <c r="N73" i="2"/>
  <c r="N72" i="2"/>
  <c r="N71" i="2"/>
  <c r="I73" i="2"/>
  <c r="I72" i="2"/>
  <c r="I71" i="2"/>
  <c r="I77" i="2" s="1"/>
  <c r="D73" i="2"/>
  <c r="D71" i="2"/>
  <c r="D72" i="2"/>
  <c r="R65" i="2"/>
  <c r="Q65" i="2"/>
  <c r="P65" i="2"/>
  <c r="O65" i="2"/>
  <c r="N65" i="2"/>
  <c r="M65" i="2"/>
  <c r="L65" i="2"/>
  <c r="K65" i="2"/>
  <c r="J65" i="2"/>
  <c r="I65" i="2"/>
  <c r="H65" i="2"/>
  <c r="G65" i="2"/>
  <c r="F65" i="2"/>
  <c r="E65" i="2"/>
  <c r="D65" i="2"/>
  <c r="R62" i="2"/>
  <c r="Q62" i="2"/>
  <c r="P62" i="2"/>
  <c r="O62" i="2"/>
  <c r="N62" i="2"/>
  <c r="M62" i="2"/>
  <c r="L62" i="2"/>
  <c r="K62" i="2"/>
  <c r="J62" i="2"/>
  <c r="I62" i="2"/>
  <c r="H62" i="2"/>
  <c r="G62" i="2"/>
  <c r="F62" i="2"/>
  <c r="E62" i="2"/>
  <c r="D62" i="2"/>
  <c r="R57" i="2"/>
  <c r="Q57" i="2"/>
  <c r="P57" i="2"/>
  <c r="O57" i="2"/>
  <c r="N57" i="2"/>
  <c r="M57" i="2"/>
  <c r="L57" i="2"/>
  <c r="K57" i="2"/>
  <c r="J57" i="2"/>
  <c r="I57" i="2"/>
  <c r="H57" i="2"/>
  <c r="G57" i="2"/>
  <c r="F57" i="2"/>
  <c r="E57" i="2"/>
  <c r="D57" i="2"/>
  <c r="R52" i="2"/>
  <c r="Q52" i="2"/>
  <c r="P52" i="2"/>
  <c r="O52" i="2"/>
  <c r="N52" i="2"/>
  <c r="M52" i="2"/>
  <c r="L52" i="2"/>
  <c r="K52" i="2"/>
  <c r="J52" i="2"/>
  <c r="I52" i="2"/>
  <c r="H52" i="2"/>
  <c r="G52" i="2"/>
  <c r="F52" i="2"/>
  <c r="E52" i="2"/>
  <c r="D52" i="2"/>
  <c r="R47" i="2"/>
  <c r="Q47" i="2"/>
  <c r="P47" i="2"/>
  <c r="O47" i="2"/>
  <c r="N47" i="2"/>
  <c r="M47" i="2"/>
  <c r="L47" i="2"/>
  <c r="K47" i="2"/>
  <c r="J47" i="2"/>
  <c r="I47" i="2"/>
  <c r="H47" i="2"/>
  <c r="G47" i="2"/>
  <c r="F47" i="2"/>
  <c r="E47" i="2"/>
  <c r="D47" i="2"/>
  <c r="R77" i="2"/>
  <c r="Q77" i="2"/>
  <c r="P77" i="2"/>
  <c r="O77" i="2"/>
  <c r="M77" i="2"/>
  <c r="L77" i="2"/>
  <c r="K77" i="2"/>
  <c r="J77" i="2"/>
  <c r="H77" i="2"/>
  <c r="G77" i="2"/>
  <c r="F77" i="2"/>
  <c r="E77" i="2"/>
  <c r="R76" i="2"/>
  <c r="Q76" i="2"/>
  <c r="P76" i="2"/>
  <c r="O76" i="2"/>
  <c r="N76" i="2"/>
  <c r="M76" i="2"/>
  <c r="L76" i="2"/>
  <c r="K76" i="2"/>
  <c r="J76" i="2"/>
  <c r="I76" i="2"/>
  <c r="H76" i="2"/>
  <c r="G76" i="2"/>
  <c r="F76" i="2"/>
  <c r="E76" i="2"/>
  <c r="D76" i="2"/>
  <c r="R75" i="2"/>
  <c r="Q75" i="2"/>
  <c r="P75" i="2"/>
  <c r="O75" i="2"/>
  <c r="N75" i="2"/>
  <c r="M75" i="2"/>
  <c r="L75" i="2"/>
  <c r="K75" i="2"/>
  <c r="J75" i="2"/>
  <c r="I75" i="2"/>
  <c r="H75" i="2"/>
  <c r="G75" i="2"/>
  <c r="F75" i="2"/>
  <c r="E75" i="2"/>
  <c r="D75" i="2"/>
  <c r="R39" i="2"/>
  <c r="Q39" i="2"/>
  <c r="P39" i="2"/>
  <c r="O39" i="2"/>
  <c r="M39" i="2"/>
  <c r="L39" i="2"/>
  <c r="K39" i="2"/>
  <c r="J39" i="2"/>
  <c r="H39" i="2"/>
  <c r="G39" i="2"/>
  <c r="F39" i="2"/>
  <c r="E39" i="2"/>
  <c r="R38" i="2"/>
  <c r="Q38" i="2"/>
  <c r="P38" i="2"/>
  <c r="O38" i="2"/>
  <c r="N38" i="2"/>
  <c r="M38" i="2"/>
  <c r="L38" i="2"/>
  <c r="K38" i="2"/>
  <c r="J38" i="2"/>
  <c r="I38" i="2"/>
  <c r="H38" i="2"/>
  <c r="G38" i="2"/>
  <c r="F38" i="2"/>
  <c r="E38" i="2"/>
  <c r="R37" i="2"/>
  <c r="Q37" i="2"/>
  <c r="P37" i="2"/>
  <c r="O37" i="2"/>
  <c r="N37" i="2"/>
  <c r="M37" i="2"/>
  <c r="L37" i="2"/>
  <c r="K37" i="2"/>
  <c r="J37" i="2"/>
  <c r="I37" i="2"/>
  <c r="H37" i="2"/>
  <c r="G37" i="2"/>
  <c r="F37" i="2"/>
  <c r="E37" i="2"/>
  <c r="D38" i="2"/>
  <c r="D37" i="2"/>
  <c r="N35" i="2"/>
  <c r="N34" i="2"/>
  <c r="N33" i="2"/>
  <c r="I35" i="2"/>
  <c r="I34" i="2"/>
  <c r="I33" i="2"/>
  <c r="D35" i="2"/>
  <c r="D34" i="2"/>
  <c r="D33" i="2"/>
  <c r="R27" i="2"/>
  <c r="Q27" i="2"/>
  <c r="P27" i="2"/>
  <c r="O27" i="2"/>
  <c r="N27" i="2"/>
  <c r="M27" i="2"/>
  <c r="L27" i="2"/>
  <c r="K27" i="2"/>
  <c r="J27" i="2"/>
  <c r="I27" i="2"/>
  <c r="H27" i="2"/>
  <c r="G27" i="2"/>
  <c r="F27" i="2"/>
  <c r="E27" i="2"/>
  <c r="D27" i="2"/>
  <c r="R24" i="2"/>
  <c r="Q24" i="2"/>
  <c r="P24" i="2"/>
  <c r="O24" i="2"/>
  <c r="N24" i="2"/>
  <c r="M24" i="2"/>
  <c r="L24" i="2"/>
  <c r="K24" i="2"/>
  <c r="J24" i="2"/>
  <c r="I24" i="2"/>
  <c r="H24" i="2"/>
  <c r="G24" i="2"/>
  <c r="F24" i="2"/>
  <c r="E24" i="2"/>
  <c r="D24" i="2"/>
  <c r="R19" i="2"/>
  <c r="Q19" i="2"/>
  <c r="P19" i="2"/>
  <c r="O19" i="2"/>
  <c r="N19" i="2"/>
  <c r="M19" i="2"/>
  <c r="L19" i="2"/>
  <c r="K19" i="2"/>
  <c r="J19" i="2"/>
  <c r="I19" i="2"/>
  <c r="H19" i="2"/>
  <c r="G19" i="2"/>
  <c r="F19" i="2"/>
  <c r="E19" i="2"/>
  <c r="D19" i="2"/>
  <c r="R14" i="2"/>
  <c r="Q14" i="2"/>
  <c r="P14" i="2"/>
  <c r="O14" i="2"/>
  <c r="N14" i="2"/>
  <c r="M14" i="2"/>
  <c r="L14" i="2"/>
  <c r="K14" i="2"/>
  <c r="J14" i="2"/>
  <c r="I14" i="2"/>
  <c r="H14" i="2"/>
  <c r="G14" i="2"/>
  <c r="F14" i="2"/>
  <c r="E14" i="2"/>
  <c r="D14" i="2"/>
  <c r="R9" i="2"/>
  <c r="Q9" i="2"/>
  <c r="P9" i="2"/>
  <c r="O9" i="2"/>
  <c r="N9" i="2"/>
  <c r="M9" i="2"/>
  <c r="L9" i="2"/>
  <c r="K9" i="2"/>
  <c r="J9" i="2"/>
  <c r="I9" i="2"/>
  <c r="H9" i="2"/>
  <c r="G9" i="2"/>
  <c r="F9" i="2"/>
  <c r="E9" i="2"/>
  <c r="D9" i="2"/>
  <c r="P74" i="2" l="1"/>
  <c r="J74" i="2"/>
  <c r="R74" i="2"/>
  <c r="D74" i="2"/>
  <c r="I74" i="2"/>
  <c r="Q74" i="2"/>
  <c r="H74" i="2"/>
  <c r="D77" i="2"/>
  <c r="N77" i="2"/>
  <c r="F74" i="2"/>
  <c r="N74" i="2"/>
  <c r="G74" i="2"/>
  <c r="O74" i="2"/>
  <c r="K74" i="2"/>
  <c r="L74" i="2"/>
  <c r="M74" i="2"/>
  <c r="E74" i="2"/>
  <c r="H36" i="2"/>
  <c r="P36" i="2"/>
  <c r="J36" i="2"/>
  <c r="R36" i="2"/>
  <c r="I39" i="2"/>
  <c r="N39" i="2"/>
  <c r="K36" i="2"/>
  <c r="D36" i="2"/>
  <c r="F36" i="2"/>
  <c r="N36" i="2"/>
  <c r="G36" i="2"/>
  <c r="E36" i="2"/>
  <c r="L36" i="2"/>
  <c r="O36" i="2"/>
  <c r="M36" i="2"/>
  <c r="I36" i="2"/>
  <c r="Q36" i="2"/>
  <c r="D39" i="2"/>
  <c r="A101" i="2" l="1"/>
  <c r="A100" i="2" l="1"/>
  <c r="A110" i="2"/>
  <c r="A111" i="2"/>
</calcChain>
</file>

<file path=xl/sharedStrings.xml><?xml version="1.0" encoding="utf-8"?>
<sst xmlns="http://schemas.openxmlformats.org/spreadsheetml/2006/main" count="314" uniqueCount="83">
  <si>
    <t>Notes:</t>
  </si>
  <si>
    <t>*Amounts may differ due to rounding.</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</si>
  <si>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</si>
  <si>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</si>
  <si>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</si>
  <si>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</si>
  <si>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</si>
  <si>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</si>
  <si>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</si>
  <si>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</si>
  <si>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</si>
  <si>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</si>
  <si>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</si>
  <si>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</si>
  <si>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</si>
  <si>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</si>
  <si>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</si>
  <si>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</si>
  <si>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</si>
  <si>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</si>
  <si>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</si>
  <si>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</si>
  <si>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</si>
  <si>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</si>
  <si>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r>
      <t>NARCOTIC TREATMENT PROGRAM</t>
    </r>
    <r>
      <rPr>
        <b/>
        <vertAlign val="superscript"/>
        <sz val="12"/>
        <rFont val="Arial"/>
        <family val="2"/>
      </rPr>
      <t>2</t>
    </r>
  </si>
  <si>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</si>
  <si>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</si>
  <si>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</si>
  <si>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</si>
  <si>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</si>
  <si>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</si>
  <si>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</si>
  <si>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</si>
  <si>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</si>
  <si>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</si>
  <si>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DRUG MEDI-CAL PROGRAM COST SETTLEMENT </t>
  </si>
  <si>
    <t>OA 10</t>
  </si>
  <si>
    <t>OA 53</t>
  </si>
  <si>
    <t>*Residential Treatment Services Expansion PC does not have caseload data.  The fiscal is based on available bed days.</t>
  </si>
  <si>
    <t xml:space="preserve">Regular </t>
  </si>
  <si>
    <t xml:space="preserve">OUTPATIENT DRUG FREE TREATMENT SERVICES </t>
  </si>
  <si>
    <t xml:space="preserve">Perinatal </t>
  </si>
  <si>
    <t>Amounts may differ due to rounding.</t>
  </si>
  <si>
    <t>Diff GF</t>
  </si>
  <si>
    <t>Fiscal Year 2017-18, November 2017 Estimate Compared to May 2018 Estimate</t>
  </si>
  <si>
    <t>Nov 2017 (N17) Estimate for FY 2017-18</t>
  </si>
  <si>
    <t>N17 TF</t>
  </si>
  <si>
    <t>N17 GF</t>
  </si>
  <si>
    <t>N17 FF</t>
  </si>
  <si>
    <t>N17 CF</t>
  </si>
  <si>
    <t xml:space="preserve">N17 CASELOAD </t>
  </si>
  <si>
    <t>May 2018 (M18) Estimate for FY 2017-18</t>
  </si>
  <si>
    <t xml:space="preserve">M18 TF </t>
  </si>
  <si>
    <t>M18 FF</t>
  </si>
  <si>
    <t>M18 GF</t>
  </si>
  <si>
    <r>
      <t>M18 CF</t>
    </r>
    <r>
      <rPr>
        <b/>
        <vertAlign val="superscript"/>
        <sz val="12"/>
        <rFont val="Arial"/>
        <family val="2"/>
      </rPr>
      <t xml:space="preserve"> </t>
    </r>
  </si>
  <si>
    <t>M18 CASELOAD</t>
  </si>
  <si>
    <t>Base 57</t>
  </si>
  <si>
    <t>Base 58</t>
  </si>
  <si>
    <t>Base 60</t>
  </si>
  <si>
    <t>Base  62</t>
  </si>
  <si>
    <r>
      <t>DRUG MEDI-CAL ORGANIZED DELIVERY SYSTEM WAIVER</t>
    </r>
    <r>
      <rPr>
        <b/>
        <vertAlign val="superscript"/>
        <sz val="12"/>
        <rFont val="Arial"/>
        <family val="2"/>
      </rPr>
      <t>1</t>
    </r>
  </si>
  <si>
    <t>Regular 56</t>
  </si>
  <si>
    <t>General Fund</t>
  </si>
  <si>
    <t>Claims Payment Error</t>
  </si>
  <si>
    <t>DRUG MEDI-CAL PROGRAM COST SETTLEMENT</t>
  </si>
  <si>
    <t>Regular 61</t>
  </si>
  <si>
    <t>OA 27</t>
  </si>
  <si>
    <t>OA 24</t>
  </si>
  <si>
    <t>May 2018 POLICY CHANGE</t>
  </si>
  <si>
    <t>Fiscal Year 2018-19, November 2017 Estimate Compared to May 2018 Estimate</t>
  </si>
  <si>
    <t>Nov 2017 (N17) Estimate for FY 2018-19</t>
  </si>
  <si>
    <t>May 2018 (M18) Estimate for FY 2018-19</t>
  </si>
  <si>
    <t>M18 TF</t>
  </si>
  <si>
    <t>M18 CF</t>
  </si>
  <si>
    <t xml:space="preserve">M18 CASELOAD </t>
  </si>
  <si>
    <t>Diff FF</t>
  </si>
  <si>
    <t>Base 62</t>
  </si>
  <si>
    <t>1/</t>
  </si>
  <si>
    <t xml:space="preserve">The Drug Medi-Cal Organized Delivery System Waiver estimate does not include caseload; the estimate is based on county specific rates and estimated utilization. </t>
  </si>
  <si>
    <r>
      <t>DRUG MEDI-CAL ORGANIZED DELIVERY SYSTEM WAIVER</t>
    </r>
    <r>
      <rPr>
        <b/>
        <vertAlign val="superscript"/>
        <sz val="12"/>
        <rFont val="Arial"/>
        <family val="2"/>
      </rPr>
      <t>1</t>
    </r>
    <r>
      <rPr>
        <b/>
        <sz val="12"/>
        <rFont val="Arial"/>
        <family val="2"/>
      </rPr>
      <t xml:space="preserve"> </t>
    </r>
  </si>
  <si>
    <t>May 2018 Estimate, FY 2017-18 Compared to FY 2018-19</t>
  </si>
  <si>
    <t xml:space="preserve">INTENSIVE OUTPATIENT TREATMENT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</si>
</sst>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2"/>
      <color rgb="FFFF0000"/>
      <name val="Arial"/>
      <family val="2"/>
    </font>
    <font>
      <b/>
      <sz val="11"/>
      <color theme="1"/>
      <name val="Calibri"/>
      <family val="2"/>
      <scheme val="minor"/>
    </font>
    <font>
      <sz val="11"/>
      <name val="Arial"/>
      <family val="2"/>
    </font>
    <font>
      <b/>
      <sz val="11"/>
      <name val="Arial"/>
      <family val="2"/>
    </font>
    <font>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cellStyleXfs>
  <cellXfs count="268">
    <xf numFmtId="0" fontId="0" fillId="0" borderId="0" xfId="0"/>
    <xf numFmtId="0" fontId="3" fillId="0" borderId="0" xfId="1" applyFont="1" applyFill="1" applyAlignment="1" applyProtection="1">
      <alignment horizontal="centerContinuous"/>
    </xf>
    <xf numFmtId="0" fontId="4" fillId="0" borderId="0" xfId="1" applyFont="1" applyProtection="1"/>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165" fontId="2" fillId="0" borderId="0" xfId="1" applyNumberFormat="1" applyFont="1" applyFill="1" applyAlignment="1" applyProtection="1">
      <alignment horizontal="left"/>
    </xf>
    <xf numFmtId="5" fontId="3" fillId="0" borderId="0" xfId="1" applyNumberFormat="1" applyFont="1" applyFill="1" applyAlignment="1" applyProtection="1"/>
    <xf numFmtId="5" fontId="4" fillId="0" borderId="0" xfId="1" applyNumberFormat="1" applyFont="1" applyAlignment="1" applyProtection="1"/>
    <xf numFmtId="164" fontId="4" fillId="0" borderId="0" xfId="2" applyNumberFormat="1" applyFont="1" applyProtection="1"/>
    <xf numFmtId="49" fontId="2" fillId="0" borderId="0" xfId="1" applyNumberFormat="1" applyFont="1" applyFill="1" applyAlignment="1" applyProtection="1">
      <alignment horizontal="left"/>
    </xf>
    <xf numFmtId="0" fontId="11" fillId="0" borderId="0" xfId="1" applyFont="1" applyAlignment="1" applyProtection="1"/>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164" fontId="3" fillId="3" borderId="2" xfId="2" applyNumberFormat="1" applyFont="1" applyFill="1" applyBorder="1" applyAlignment="1" applyProtection="1">
      <alignment horizontal="center"/>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3" fillId="0" borderId="14"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0" fontId="3" fillId="0" borderId="19" xfId="1" applyFont="1" applyFill="1" applyBorder="1" applyProtection="1">
      <protection locked="0"/>
    </xf>
    <xf numFmtId="0" fontId="3" fillId="0" borderId="20"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10" fillId="0" borderId="13" xfId="1" applyNumberFormat="1" applyFont="1" applyBorder="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6" fillId="0" borderId="0" xfId="1" applyFont="1" applyAlignment="1" applyProtection="1">
      <alignment horizontal="left"/>
      <protection locked="0"/>
    </xf>
    <xf numFmtId="0" fontId="5" fillId="0" borderId="8" xfId="1" applyFont="1" applyFill="1" applyBorder="1" applyAlignment="1" applyProtection="1">
      <protection locked="0"/>
    </xf>
    <xf numFmtId="0" fontId="3" fillId="3" borderId="8" xfId="1" applyFont="1" applyFill="1" applyBorder="1" applyAlignment="1" applyProtection="1">
      <alignment horizontal="centerContinuous"/>
      <protection locked="0"/>
    </xf>
    <xf numFmtId="5" fontId="3" fillId="3" borderId="8" xfId="1" applyNumberFormat="1" applyFont="1" applyFill="1" applyBorder="1" applyAlignment="1" applyProtection="1">
      <alignment horizontal="centerContinuous"/>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8" fillId="3" borderId="1" xfId="2" applyNumberFormat="1" applyFont="1" applyFill="1" applyBorder="1" applyAlignment="1" applyProtection="1">
      <alignment horizontal="center"/>
      <protection locked="0"/>
    </xf>
    <xf numFmtId="164" fontId="4" fillId="0" borderId="0" xfId="1" applyNumberFormat="1" applyFont="1" applyFill="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12" xfId="1" applyFont="1" applyFill="1" applyBorder="1" applyAlignment="1" applyProtection="1">
      <alignment horizontal="left"/>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0" fontId="3" fillId="0" borderId="19" xfId="1" applyFont="1" applyFill="1" applyBorder="1" applyAlignment="1" applyProtection="1">
      <protection locked="0"/>
    </xf>
    <xf numFmtId="0" fontId="2" fillId="0" borderId="18" xfId="1" applyFont="1" applyFill="1" applyBorder="1" applyAlignment="1" applyProtection="1">
      <alignment horizontal="left" wrapText="1"/>
      <protection locked="0"/>
    </xf>
    <xf numFmtId="5" fontId="2" fillId="0" borderId="19" xfId="1" applyNumberFormat="1" applyFont="1" applyFill="1" applyBorder="1" applyAlignment="1" applyProtection="1">
      <protection locked="0"/>
    </xf>
    <xf numFmtId="165" fontId="3" fillId="0" borderId="12" xfId="1" applyNumberFormat="1" applyFont="1" applyFill="1" applyBorder="1" applyAlignment="1" applyProtection="1">
      <alignment horizontal="left"/>
      <protection locked="0"/>
    </xf>
    <xf numFmtId="165" fontId="3" fillId="0" borderId="13" xfId="1"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49" fontId="2" fillId="0" borderId="0" xfId="1" applyNumberFormat="1" applyFont="1" applyFill="1" applyAlignment="1" applyProtection="1">
      <protection locked="0"/>
    </xf>
    <xf numFmtId="0" fontId="2" fillId="0" borderId="11" xfId="1" applyFont="1" applyFill="1" applyBorder="1" applyAlignment="1" applyProtection="1">
      <alignment horizontal="left"/>
      <protection locked="0"/>
    </xf>
    <xf numFmtId="0" fontId="3" fillId="0" borderId="15" xfId="1" applyFont="1" applyFill="1" applyBorder="1" applyAlignment="1" applyProtection="1">
      <alignment horizontal="left"/>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164" fontId="8" fillId="3" borderId="17" xfId="2" applyNumberFormat="1" applyFont="1" applyFill="1" applyBorder="1" applyAlignment="1" applyProtection="1">
      <alignment horizontal="center"/>
      <protection locked="0"/>
    </xf>
    <xf numFmtId="0" fontId="4" fillId="0" borderId="0" xfId="1" applyFont="1" applyBorder="1" applyProtection="1">
      <protection locked="0"/>
    </xf>
    <xf numFmtId="5" fontId="3" fillId="0" borderId="8" xfId="1" applyNumberFormat="1" applyFont="1" applyFill="1" applyBorder="1" applyAlignment="1" applyProtection="1">
      <protection locked="0"/>
    </xf>
    <xf numFmtId="5" fontId="3" fillId="0" borderId="7" xfId="1" applyNumberFormat="1" applyFont="1" applyFill="1" applyBorder="1" applyAlignment="1" applyProtection="1">
      <protection locked="0"/>
    </xf>
    <xf numFmtId="0" fontId="2" fillId="0" borderId="0" xfId="1" applyFont="1" applyFill="1" applyBorder="1" applyAlignment="1" applyProtection="1">
      <alignment horizontal="right" indent="1"/>
      <protection locked="0"/>
    </xf>
    <xf numFmtId="5" fontId="12" fillId="0" borderId="0" xfId="1" applyNumberFormat="1" applyFont="1" applyFill="1" applyBorder="1" applyAlignment="1" applyProtection="1">
      <protection locked="0"/>
    </xf>
    <xf numFmtId="164" fontId="12"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0" fontId="4" fillId="2" borderId="0" xfId="1" applyFont="1" applyFill="1" applyBorder="1" applyProtection="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165" fontId="10" fillId="0" borderId="13" xfId="1" applyNumberFormat="1" applyFont="1" applyBorder="1" applyProtection="1"/>
    <xf numFmtId="0" fontId="9" fillId="0" borderId="0" xfId="1" applyFont="1" applyBorder="1" applyProtection="1"/>
    <xf numFmtId="0" fontId="11" fillId="0" borderId="0" xfId="1" applyFont="1" applyProtection="1"/>
    <xf numFmtId="49" fontId="2" fillId="0" borderId="0" xfId="1" applyNumberFormat="1" applyFont="1" applyFill="1" applyAlignment="1" applyProtection="1"/>
    <xf numFmtId="0" fontId="2" fillId="0" borderId="10" xfId="1" applyFont="1" applyFill="1" applyBorder="1" applyProtection="1"/>
    <xf numFmtId="0" fontId="2" fillId="0" borderId="10" xfId="1" applyFont="1" applyFill="1" applyBorder="1" applyAlignment="1" applyProtection="1">
      <alignment horizontal="left"/>
    </xf>
    <xf numFmtId="5" fontId="2" fillId="0" borderId="10" xfId="1" applyNumberFormat="1" applyFont="1" applyFill="1" applyBorder="1" applyAlignment="1" applyProtection="1"/>
    <xf numFmtId="164" fontId="4" fillId="0" borderId="9" xfId="2" applyNumberFormat="1" applyFont="1" applyBorder="1" applyProtection="1"/>
    <xf numFmtId="164" fontId="2" fillId="0" borderId="0" xfId="2" applyNumberFormat="1" applyFont="1" applyProtection="1"/>
    <xf numFmtId="0" fontId="2" fillId="0" borderId="0" xfId="1" applyFont="1" applyFill="1" applyAlignment="1" applyProtection="1">
      <alignment horizontal="centerContinuous"/>
      <protection locked="0"/>
    </xf>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3" fillId="0" borderId="0" xfId="1" applyFont="1" applyFill="1" applyAlignment="1" applyProtection="1">
      <protection locked="0"/>
    </xf>
    <xf numFmtId="5" fontId="11" fillId="0" borderId="0" xfId="1" applyNumberFormat="1" applyFont="1" applyAlignment="1" applyProtection="1">
      <protection locked="0"/>
    </xf>
    <xf numFmtId="0" fontId="2" fillId="0" borderId="0" xfId="1" applyFont="1" applyFill="1" applyProtection="1">
      <protection locked="0"/>
    </xf>
    <xf numFmtId="0" fontId="5" fillId="0" borderId="7" xfId="1" applyFont="1" applyFill="1" applyBorder="1" applyAlignment="1" applyProtection="1">
      <protection locked="0"/>
    </xf>
    <xf numFmtId="0" fontId="5" fillId="0" borderId="6" xfId="1" applyFont="1" applyFill="1" applyBorder="1" applyAlignment="1" applyProtection="1">
      <protection locked="0"/>
    </xf>
    <xf numFmtId="0" fontId="3" fillId="3" borderId="7" xfId="1" applyFont="1" applyFill="1" applyBorder="1" applyAlignment="1" applyProtection="1">
      <alignment horizontal="centerContinuous"/>
      <protection locked="0"/>
    </xf>
    <xf numFmtId="0" fontId="3" fillId="3" borderId="6" xfId="1" applyFont="1" applyFill="1" applyBorder="1" applyAlignment="1" applyProtection="1">
      <alignment horizontal="centerContinuous"/>
      <protection locked="0"/>
    </xf>
    <xf numFmtId="5" fontId="3" fillId="3" borderId="7" xfId="1" applyNumberFormat="1" applyFont="1" applyFill="1" applyBorder="1" applyAlignment="1" applyProtection="1">
      <alignment horizontal="centerContinuous"/>
      <protection locked="0"/>
    </xf>
    <xf numFmtId="5" fontId="3" fillId="3" borderId="6" xfId="1" applyNumberFormat="1" applyFont="1" applyFill="1" applyBorder="1" applyAlignment="1" applyProtection="1">
      <alignment horizontal="centerContinuous"/>
      <protection locked="0"/>
    </xf>
    <xf numFmtId="0" fontId="3" fillId="0" borderId="13" xfId="1" applyFont="1" applyFill="1" applyBorder="1" applyAlignment="1" applyProtection="1">
      <alignment horizontal="centerContinuous"/>
      <protection locked="0"/>
    </xf>
    <xf numFmtId="0" fontId="2" fillId="0" borderId="14" xfId="1" applyFont="1" applyFill="1" applyBorder="1" applyProtection="1">
      <protection locked="0"/>
    </xf>
    <xf numFmtId="0" fontId="3" fillId="0" borderId="20" xfId="1" applyFont="1" applyFill="1" applyBorder="1" applyAlignment="1" applyProtection="1">
      <protection locked="0"/>
    </xf>
    <xf numFmtId="0" fontId="9" fillId="0" borderId="16" xfId="1" applyFont="1" applyFill="1" applyBorder="1" applyProtection="1">
      <protection locked="0"/>
    </xf>
    <xf numFmtId="0" fontId="2" fillId="0" borderId="10" xfId="1" applyFont="1" applyFill="1" applyBorder="1" applyProtection="1">
      <protection locked="0"/>
    </xf>
    <xf numFmtId="0" fontId="4" fillId="0" borderId="4" xfId="1" applyFont="1" applyBorder="1" applyProtection="1">
      <protection locked="0"/>
    </xf>
    <xf numFmtId="0" fontId="9" fillId="0" borderId="20" xfId="1" applyFont="1" applyBorder="1" applyProtection="1">
      <protection locked="0"/>
    </xf>
    <xf numFmtId="165" fontId="3" fillId="0" borderId="18" xfId="1" applyNumberFormat="1" applyFont="1" applyFill="1" applyBorder="1" applyAlignment="1" applyProtection="1">
      <alignment horizontal="left"/>
      <protection locked="0"/>
    </xf>
    <xf numFmtId="165" fontId="3" fillId="0" borderId="19" xfId="1" applyNumberFormat="1" applyFont="1" applyFill="1" applyBorder="1" applyAlignment="1" applyProtection="1">
      <alignment horizontal="right" indent="1"/>
      <protection locked="0"/>
    </xf>
    <xf numFmtId="165" fontId="3" fillId="0" borderId="5" xfId="1" applyNumberFormat="1" applyFont="1" applyFill="1" applyBorder="1" applyAlignment="1" applyProtection="1">
      <alignment horizontal="left"/>
      <protection locked="0"/>
    </xf>
    <xf numFmtId="165" fontId="3" fillId="0" borderId="0" xfId="1" applyNumberFormat="1" applyFont="1" applyFill="1" applyBorder="1" applyAlignment="1" applyProtection="1">
      <alignment horizontal="right" indent="1"/>
      <protection locked="0"/>
    </xf>
    <xf numFmtId="165" fontId="2" fillId="0" borderId="5" xfId="1" applyNumberFormat="1" applyFont="1" applyFill="1" applyBorder="1" applyAlignment="1" applyProtection="1">
      <alignment horizontal="left"/>
      <protection locked="0"/>
    </xf>
    <xf numFmtId="165" fontId="9" fillId="0" borderId="15" xfId="1" applyNumberFormat="1" applyFont="1" applyBorder="1" applyAlignment="1" applyProtection="1">
      <alignment horizontal="left"/>
      <protection locked="0"/>
    </xf>
    <xf numFmtId="0" fontId="9" fillId="0" borderId="16" xfId="1" applyFont="1" applyBorder="1" applyProtection="1">
      <protection locked="0"/>
    </xf>
    <xf numFmtId="0" fontId="4" fillId="0" borderId="14" xfId="1" applyFont="1" applyFill="1" applyBorder="1" applyProtection="1">
      <protection locked="0"/>
    </xf>
    <xf numFmtId="0" fontId="8" fillId="0" borderId="13" xfId="1" applyFont="1" applyFill="1" applyBorder="1" applyProtection="1">
      <protection locked="0"/>
    </xf>
    <xf numFmtId="0" fontId="2" fillId="0" borderId="4" xfId="1" applyFont="1" applyFill="1" applyBorder="1" applyAlignment="1" applyProtection="1">
      <alignment horizontal="left"/>
      <protection locked="0"/>
    </xf>
    <xf numFmtId="165" fontId="14" fillId="0" borderId="0" xfId="1" applyNumberFormat="1" applyFont="1" applyFill="1" applyAlignment="1">
      <alignment horizontal="left"/>
    </xf>
    <xf numFmtId="0" fontId="1" fillId="0" borderId="0" xfId="1"/>
    <xf numFmtId="5" fontId="1" fillId="0" borderId="0" xfId="1" applyNumberFormat="1" applyAlignment="1"/>
    <xf numFmtId="0" fontId="1" fillId="0" borderId="0" xfId="1" applyAlignment="1">
      <alignment horizontal="left"/>
    </xf>
    <xf numFmtId="0" fontId="2" fillId="0" borderId="0" xfId="1" applyNumberFormat="1" applyFont="1" applyBorder="1" applyAlignment="1" applyProtection="1">
      <protection locked="0"/>
    </xf>
    <xf numFmtId="0" fontId="3" fillId="0" borderId="13" xfId="1" applyNumberFormat="1" applyFont="1" applyBorder="1" applyAlignment="1" applyProtection="1">
      <protection locked="0"/>
    </xf>
    <xf numFmtId="0" fontId="2" fillId="0" borderId="13" xfId="1" applyFont="1" applyFill="1" applyBorder="1" applyAlignment="1" applyProtection="1">
      <alignment horizontal="left"/>
    </xf>
    <xf numFmtId="0" fontId="3" fillId="0" borderId="0" xfId="1" applyNumberFormat="1" applyFont="1" applyBorder="1" applyAlignment="1" applyProtection="1">
      <protection locked="0"/>
    </xf>
    <xf numFmtId="0" fontId="2" fillId="0" borderId="12" xfId="1" applyFont="1" applyFill="1" applyBorder="1" applyAlignment="1" applyProtection="1">
      <alignment horizontal="left"/>
    </xf>
    <xf numFmtId="0" fontId="2" fillId="0" borderId="14" xfId="1" applyFont="1" applyFill="1" applyBorder="1" applyAlignment="1" applyProtection="1">
      <alignment horizontal="left"/>
      <protection locked="0"/>
    </xf>
    <xf numFmtId="0" fontId="13" fillId="0" borderId="0" xfId="1" applyFont="1" applyAlignment="1">
      <alignment horizontal="left"/>
    </xf>
    <xf numFmtId="5" fontId="3" fillId="0" borderId="8" xfId="1" applyNumberFormat="1" applyFont="1" applyFill="1" applyBorder="1" applyAlignment="1"/>
    <xf numFmtId="5" fontId="3" fillId="0" borderId="7" xfId="1" applyNumberFormat="1" applyFont="1" applyFill="1" applyBorder="1" applyAlignment="1"/>
    <xf numFmtId="5" fontId="2" fillId="0" borderId="5" xfId="1" applyNumberFormat="1" applyFont="1" applyFill="1" applyBorder="1" applyAlignment="1"/>
    <xf numFmtId="5" fontId="2" fillId="0" borderId="0" xfId="1" applyNumberFormat="1" applyFont="1" applyFill="1" applyBorder="1" applyAlignment="1"/>
    <xf numFmtId="165" fontId="3" fillId="0" borderId="0" xfId="1" applyNumberFormat="1" applyFont="1" applyFill="1" applyBorder="1" applyAlignment="1" applyProtection="1">
      <alignment horizontal="left"/>
    </xf>
    <xf numFmtId="165" fontId="10" fillId="0" borderId="0" xfId="1" applyNumberFormat="1" applyFont="1" applyBorder="1" applyProtection="1"/>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xf>
    <xf numFmtId="5" fontId="1" fillId="0" borderId="0" xfId="1" applyNumberFormat="1" applyAlignment="1" applyProtection="1"/>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5" fillId="0" borderId="8" xfId="1" applyNumberFormat="1" applyFont="1" applyFill="1" applyBorder="1" applyAlignment="1" applyProtection="1">
      <protection locked="0"/>
    </xf>
    <xf numFmtId="5" fontId="15" fillId="0" borderId="7" xfId="1" applyNumberFormat="1" applyFont="1" applyFill="1" applyBorder="1" applyAlignment="1" applyProtection="1">
      <protection locked="0"/>
    </xf>
    <xf numFmtId="5" fontId="15" fillId="0" borderId="8" xfId="1" applyNumberFormat="1" applyFont="1" applyFill="1" applyBorder="1" applyAlignment="1"/>
    <xf numFmtId="5" fontId="15" fillId="0" borderId="0" xfId="1" applyNumberFormat="1" applyFont="1" applyFill="1" applyBorder="1" applyAlignment="1"/>
    <xf numFmtId="5" fontId="15" fillId="0" borderId="7" xfId="1" applyNumberFormat="1" applyFont="1" applyFill="1" applyBorder="1" applyAlignment="1"/>
    <xf numFmtId="5" fontId="14" fillId="0" borderId="5" xfId="1" applyNumberFormat="1" applyFont="1" applyFill="1" applyBorder="1" applyAlignment="1" applyProtection="1">
      <protection locked="0"/>
    </xf>
    <xf numFmtId="5" fontId="14" fillId="0" borderId="0" xfId="1" applyNumberFormat="1" applyFont="1" applyFill="1" applyBorder="1" applyAlignment="1" applyProtection="1">
      <protection locked="0"/>
    </xf>
    <xf numFmtId="5" fontId="14" fillId="0" borderId="5" xfId="1" applyNumberFormat="1" applyFont="1" applyFill="1" applyBorder="1" applyAlignment="1"/>
    <xf numFmtId="5" fontId="14" fillId="0" borderId="0" xfId="1" applyNumberFormat="1" applyFont="1" applyFill="1" applyBorder="1" applyAlignment="1"/>
    <xf numFmtId="5" fontId="14" fillId="0" borderId="3" xfId="1" applyNumberFormat="1" applyFont="1" applyFill="1" applyBorder="1" applyAlignment="1" applyProtection="1">
      <protection locked="0"/>
    </xf>
    <xf numFmtId="5" fontId="14" fillId="0" borderId="2" xfId="1" applyNumberFormat="1" applyFont="1" applyFill="1" applyBorder="1" applyAlignment="1" applyProtection="1">
      <protection locked="0"/>
    </xf>
    <xf numFmtId="5" fontId="14" fillId="0" borderId="3" xfId="1" applyNumberFormat="1" applyFont="1" applyFill="1" applyBorder="1" applyAlignment="1"/>
    <xf numFmtId="5" fontId="14" fillId="0" borderId="2" xfId="1" applyNumberFormat="1" applyFont="1" applyFill="1" applyBorder="1" applyAlignment="1"/>
    <xf numFmtId="0" fontId="14" fillId="0" borderId="4" xfId="1" applyFont="1" applyFill="1" applyBorder="1"/>
    <xf numFmtId="0" fontId="3" fillId="0" borderId="16" xfId="1" applyFont="1" applyFill="1" applyBorder="1" applyAlignment="1" applyProtection="1">
      <protection locked="0"/>
    </xf>
    <xf numFmtId="0" fontId="16" fillId="0" borderId="4" xfId="1" applyFont="1" applyFill="1" applyBorder="1"/>
    <xf numFmtId="0" fontId="2" fillId="0" borderId="20" xfId="1" applyFont="1" applyFill="1" applyBorder="1" applyProtection="1">
      <protection locked="0"/>
    </xf>
    <xf numFmtId="5" fontId="3" fillId="0" borderId="15" xfId="1" applyNumberFormat="1" applyFont="1" applyFill="1" applyBorder="1" applyAlignment="1" applyProtection="1">
      <protection locked="0"/>
    </xf>
    <xf numFmtId="5" fontId="3" fillId="0" borderId="16" xfId="1" applyNumberFormat="1" applyFont="1" applyFill="1" applyBorder="1" applyAlignment="1" applyProtection="1">
      <protection locked="0"/>
    </xf>
    <xf numFmtId="0" fontId="16" fillId="0" borderId="0" xfId="1" applyFont="1" applyAlignment="1">
      <alignment horizontal="right"/>
    </xf>
    <xf numFmtId="0" fontId="16" fillId="0" borderId="0" xfId="1" applyFont="1"/>
    <xf numFmtId="5" fontId="16" fillId="0" borderId="0" xfId="1" applyNumberFormat="1" applyFont="1" applyAlignment="1"/>
    <xf numFmtId="5" fontId="15" fillId="0" borderId="6" xfId="3" applyNumberFormat="1" applyFont="1" applyFill="1" applyBorder="1" applyAlignment="1" applyProtection="1">
      <alignment horizontal="right" indent="1"/>
      <protection locked="0"/>
    </xf>
    <xf numFmtId="5" fontId="15" fillId="0" borderId="6" xfId="3" applyNumberFormat="1" applyFont="1" applyFill="1" applyBorder="1" applyAlignment="1">
      <alignment horizontal="right" indent="1"/>
    </xf>
    <xf numFmtId="5" fontId="14" fillId="0" borderId="4" xfId="3" applyNumberFormat="1" applyFont="1" applyFill="1" applyBorder="1" applyAlignment="1" applyProtection="1">
      <alignment horizontal="right" indent="1"/>
      <protection locked="0"/>
    </xf>
    <xf numFmtId="5" fontId="14" fillId="0" borderId="4" xfId="3" applyNumberFormat="1" applyFont="1" applyFill="1" applyBorder="1" applyAlignment="1">
      <alignment horizontal="right" indent="1"/>
    </xf>
    <xf numFmtId="5" fontId="14" fillId="0" borderId="1" xfId="3" applyNumberFormat="1" applyFont="1" applyFill="1" applyBorder="1" applyAlignment="1" applyProtection="1">
      <alignment horizontal="right" indent="1"/>
      <protection locked="0"/>
    </xf>
    <xf numFmtId="5" fontId="14" fillId="0" borderId="1" xfId="3" applyNumberFormat="1" applyFont="1" applyFill="1" applyBorder="1" applyAlignment="1">
      <alignment horizontal="right" indent="1"/>
    </xf>
    <xf numFmtId="5" fontId="3" fillId="0" borderId="14" xfId="3" applyNumberFormat="1" applyFont="1" applyFill="1" applyBorder="1" applyAlignment="1" applyProtection="1">
      <alignment horizontal="right" indent="1"/>
      <protection locked="0"/>
    </xf>
    <xf numFmtId="5" fontId="3" fillId="0" borderId="13" xfId="3" applyNumberFormat="1" applyFont="1" applyFill="1" applyBorder="1" applyAlignment="1" applyProtection="1">
      <alignment horizontal="right" indent="1"/>
      <protection locked="0"/>
    </xf>
    <xf numFmtId="5" fontId="2" fillId="0" borderId="4" xfId="3" applyNumberFormat="1" applyFont="1" applyFill="1" applyBorder="1" applyAlignment="1" applyProtection="1">
      <alignment horizontal="right" indent="1"/>
      <protection locked="0"/>
    </xf>
    <xf numFmtId="5" fontId="2" fillId="0" borderId="0" xfId="3" applyNumberFormat="1" applyFont="1" applyFill="1" applyBorder="1" applyAlignment="1" applyProtection="1">
      <alignment horizontal="right" indent="1"/>
      <protection locked="0"/>
    </xf>
    <xf numFmtId="5" fontId="2" fillId="0" borderId="17" xfId="3" applyNumberFormat="1" applyFont="1" applyFill="1" applyBorder="1" applyAlignment="1" applyProtection="1">
      <alignment horizontal="right" indent="1"/>
      <protection locked="0"/>
    </xf>
    <xf numFmtId="5" fontId="2" fillId="0" borderId="16" xfId="3" applyNumberFormat="1" applyFont="1" applyFill="1" applyBorder="1" applyAlignment="1" applyProtection="1">
      <alignment horizontal="right" indent="1"/>
      <protection locked="0"/>
    </xf>
    <xf numFmtId="5" fontId="3" fillId="0" borderId="14" xfId="3" applyNumberFormat="1" applyFont="1" applyFill="1" applyBorder="1" applyAlignment="1" applyProtection="1">
      <protection locked="0"/>
    </xf>
    <xf numFmtId="5" fontId="3" fillId="0" borderId="13" xfId="3" applyNumberFormat="1" applyFont="1" applyFill="1" applyBorder="1" applyAlignment="1" applyProtection="1">
      <protection locked="0"/>
    </xf>
    <xf numFmtId="5" fontId="2" fillId="0" borderId="0" xfId="3" applyNumberFormat="1" applyFont="1" applyFill="1" applyBorder="1" applyAlignment="1" applyProtection="1">
      <protection locked="0"/>
    </xf>
    <xf numFmtId="5" fontId="2" fillId="0" borderId="16" xfId="3" applyNumberFormat="1" applyFont="1" applyFill="1" applyBorder="1" applyAlignment="1" applyProtection="1">
      <protection locked="0"/>
    </xf>
    <xf numFmtId="5" fontId="3" fillId="0" borderId="6" xfId="2" applyNumberFormat="1" applyFont="1" applyFill="1" applyBorder="1" applyAlignment="1" applyProtection="1">
      <alignment horizontal="right" indent="1"/>
      <protection locked="0"/>
    </xf>
    <xf numFmtId="5" fontId="3" fillId="0" borderId="6" xfId="2" applyNumberFormat="1" applyFont="1" applyFill="1" applyBorder="1" applyAlignment="1">
      <alignment horizontal="right" indent="1"/>
    </xf>
    <xf numFmtId="5" fontId="2" fillId="0" borderId="4" xfId="2" applyNumberFormat="1" applyFont="1" applyFill="1" applyBorder="1" applyAlignment="1" applyProtection="1">
      <alignment horizontal="right" indent="1"/>
      <protection locked="0"/>
    </xf>
    <xf numFmtId="5" fontId="2" fillId="0" borderId="4" xfId="2" applyNumberFormat="1" applyFont="1" applyFill="1" applyBorder="1" applyAlignment="1">
      <alignment horizontal="right" indent="1"/>
    </xf>
    <xf numFmtId="5" fontId="2" fillId="0" borderId="13" xfId="3" applyNumberFormat="1" applyFont="1" applyFill="1" applyBorder="1" applyAlignment="1" applyProtection="1">
      <alignment horizontal="right" indent="1"/>
      <protection locked="0"/>
    </xf>
    <xf numFmtId="5" fontId="3" fillId="0" borderId="20" xfId="3" applyNumberFormat="1" applyFont="1" applyFill="1" applyBorder="1" applyAlignment="1" applyProtection="1">
      <alignment horizontal="right" indent="1"/>
      <protection locked="0"/>
    </xf>
    <xf numFmtId="5" fontId="3" fillId="0" borderId="19" xfId="3" applyNumberFormat="1" applyFont="1" applyFill="1" applyBorder="1" applyAlignment="1" applyProtection="1">
      <alignment horizontal="right" indent="1"/>
      <protection locked="0"/>
    </xf>
    <xf numFmtId="5" fontId="3" fillId="0" borderId="4" xfId="3" applyNumberFormat="1" applyFont="1" applyFill="1" applyBorder="1" applyAlignment="1" applyProtection="1">
      <protection locked="0"/>
    </xf>
    <xf numFmtId="5" fontId="3" fillId="0" borderId="0" xfId="3" applyNumberFormat="1" applyFont="1" applyFill="1" applyBorder="1" applyAlignment="1" applyProtection="1">
      <protection locked="0"/>
    </xf>
    <xf numFmtId="5" fontId="2" fillId="0" borderId="13" xfId="3" applyNumberFormat="1" applyFont="1" applyFill="1" applyBorder="1" applyAlignment="1" applyProtection="1">
      <protection locked="0"/>
    </xf>
    <xf numFmtId="5" fontId="2" fillId="0" borderId="4" xfId="3" applyNumberFormat="1" applyFont="1" applyFill="1" applyBorder="1" applyAlignment="1" applyProtection="1">
      <protection locked="0"/>
    </xf>
    <xf numFmtId="5" fontId="2" fillId="0" borderId="17" xfId="3" applyNumberFormat="1" applyFont="1" applyFill="1" applyBorder="1" applyAlignment="1" applyProtection="1">
      <protection locked="0"/>
    </xf>
    <xf numFmtId="5" fontId="2" fillId="0" borderId="17" xfId="2" applyNumberFormat="1" applyFont="1" applyFill="1" applyBorder="1" applyAlignment="1" applyProtection="1">
      <alignment horizontal="right" indent="1"/>
      <protection locked="0"/>
    </xf>
    <xf numFmtId="5" fontId="3" fillId="0" borderId="17" xfId="3" applyNumberFormat="1" applyFont="1" applyFill="1" applyBorder="1" applyAlignment="1" applyProtection="1">
      <alignment horizontal="right" indent="1"/>
      <protection locked="0"/>
    </xf>
    <xf numFmtId="5" fontId="2" fillId="0" borderId="20" xfId="3" applyNumberFormat="1" applyFont="1" applyFill="1" applyBorder="1" applyProtection="1">
      <protection locked="0"/>
    </xf>
    <xf numFmtId="5" fontId="3" fillId="0" borderId="4" xfId="2" applyNumberFormat="1" applyFont="1" applyFill="1" applyBorder="1" applyAlignment="1" applyProtection="1">
      <protection locked="0"/>
    </xf>
    <xf numFmtId="5" fontId="3" fillId="0" borderId="4" xfId="3" applyNumberFormat="1" applyFont="1" applyFill="1" applyBorder="1" applyAlignment="1" applyProtection="1">
      <alignment horizontal="right" indent="1"/>
      <protection locked="0"/>
    </xf>
    <xf numFmtId="5" fontId="2" fillId="0" borderId="4" xfId="2" applyNumberFormat="1" applyFont="1" applyFill="1" applyBorder="1" applyAlignment="1" applyProtection="1">
      <protection locked="0"/>
    </xf>
    <xf numFmtId="5" fontId="2" fillId="0" borderId="17" xfId="2" applyNumberFormat="1" applyFont="1" applyFill="1" applyBorder="1" applyAlignment="1" applyProtection="1">
      <protection locked="0"/>
    </xf>
    <xf numFmtId="5" fontId="3" fillId="0" borderId="14" xfId="2" applyNumberFormat="1" applyFont="1" applyFill="1" applyBorder="1" applyAlignment="1" applyProtection="1">
      <protection locked="0"/>
    </xf>
    <xf numFmtId="5" fontId="3" fillId="0" borderId="6" xfId="3" applyNumberFormat="1" applyFont="1" applyFill="1" applyBorder="1" applyAlignment="1" applyProtection="1">
      <protection locked="0"/>
    </xf>
    <xf numFmtId="5" fontId="2" fillId="0" borderId="20" xfId="2" applyNumberFormat="1" applyFont="1" applyFill="1" applyBorder="1" applyAlignment="1" applyProtection="1">
      <protection locked="0"/>
    </xf>
    <xf numFmtId="5" fontId="3" fillId="0" borderId="20" xfId="3" applyNumberFormat="1" applyFont="1" applyFill="1" applyBorder="1" applyAlignment="1" applyProtection="1">
      <protection locked="0"/>
    </xf>
  </cellXfs>
  <cellStyles count="5">
    <cellStyle name="Comma 17 7 2" xfId="2"/>
    <cellStyle name="Comma 2" xfId="3"/>
    <cellStyle name="Currency 10 7 2" xfId="4"/>
    <cellStyle name="Normal" xfId="0" builtinId="0"/>
    <cellStyle name="Normal 16 7 2" xfId="1"/>
  </cellStyles>
  <dxfs count="22">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protection locked="0" hidden="0"/>
    </dxf>
    <dxf>
      <protection locked="0" hidden="0"/>
    </dxf>
    <dxf>
      <protection locked="0" hidden="0"/>
    </dxf>
    <dxf>
      <border outline="0">
        <left style="thin">
          <color indexed="64"/>
        </left>
        <right style="thin">
          <color auto="1"/>
        </right>
        <bottom style="medium">
          <color indexed="64"/>
        </bottom>
      </border>
    </dxf>
    <dxf>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39" totalsRowShown="0" headerRowDxfId="21" dataDxfId="19" headerRowBorderDxfId="20" tableBorderDxfId="18">
  <autoFilter ref="A8:R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N17 TF" dataDxfId="14"/>
    <tableColumn id="5" name="N17 GF" dataDxfId="13"/>
    <tableColumn id="6" name="N17 FF" dataDxfId="12"/>
    <tableColumn id="7" name="N17 CF" dataDxfId="11"/>
    <tableColumn id="8" name="N17 CASELOAD " dataDxfId="10"/>
    <tableColumn id="9" name="M18 TF " dataDxfId="9"/>
    <tableColumn id="10" name="M18 GF" dataDxfId="8"/>
    <tableColumn id="11" name="M18 FF" dataDxfId="7"/>
    <tableColumn id="12" name="M18 CF " dataDxfId="6"/>
    <tableColumn id="13" name="M18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174"/>
  <sheetViews>
    <sheetView tabSelected="1" view="pageBreakPreview" topLeftCell="C106" zoomScale="80" zoomScaleNormal="70" zoomScaleSheetLayoutView="80" workbookViewId="0">
      <selection activeCell="C118" sqref="A118:XFD122"/>
    </sheetView>
  </sheetViews>
  <sheetFormatPr defaultColWidth="0" defaultRowHeight="15.75" zeroHeight="1" x14ac:dyDescent="0.25"/>
  <cols>
    <col min="1" max="1" width="12.7109375" style="202" customWidth="1"/>
    <col min="2" max="2" width="22.140625" style="203" customWidth="1"/>
    <col min="3" max="3" width="52.5703125" style="203" customWidth="1"/>
    <col min="4" max="4" width="16.5703125" style="204" bestFit="1" customWidth="1"/>
    <col min="5" max="5" width="15.140625" style="204" bestFit="1" customWidth="1"/>
    <col min="6" max="6" width="16.5703125" style="204" bestFit="1" customWidth="1"/>
    <col min="7" max="7" width="16.7109375" style="204" bestFit="1" customWidth="1"/>
    <col min="8" max="8" width="18.42578125" style="203" bestFit="1" customWidth="1"/>
    <col min="9" max="9" width="16.5703125" style="204" bestFit="1" customWidth="1"/>
    <col min="10" max="10" width="16.5703125" style="204" customWidth="1"/>
    <col min="11" max="11" width="16.140625" style="204" bestFit="1" customWidth="1"/>
    <col min="12" max="12" width="15.140625" style="204" bestFit="1" customWidth="1"/>
    <col min="13" max="13" width="18.140625" style="203" bestFit="1" customWidth="1"/>
    <col min="14" max="14" width="17.5703125" style="204" bestFit="1" customWidth="1"/>
    <col min="15" max="15" width="16.7109375" style="204" bestFit="1" customWidth="1"/>
    <col min="16" max="17" width="16.140625" style="204" bestFit="1" customWidth="1"/>
    <col min="18" max="18" width="19.140625" style="205" bestFit="1" customWidth="1"/>
    <col min="19" max="20" width="9.140625" style="17" hidden="1" customWidth="1"/>
    <col min="21" max="21" width="12.140625" style="17" hidden="1" customWidth="1"/>
    <col min="22" max="59" width="0" style="17" hidden="1" customWidth="1"/>
    <col min="60" max="60" width="0" style="18" hidden="1" customWidth="1"/>
    <col min="61" max="16384" width="9.140625" style="18" hidden="1"/>
  </cols>
  <sheetData>
    <row r="1" spans="1:59" x14ac:dyDescent="0.25">
      <c r="A1" s="1" t="s">
        <v>23</v>
      </c>
      <c r="B1" s="1"/>
      <c r="C1" s="1"/>
      <c r="D1" s="1"/>
      <c r="E1" s="1"/>
      <c r="F1" s="1"/>
      <c r="G1" s="1"/>
      <c r="H1" s="16"/>
      <c r="I1" s="16"/>
      <c r="J1" s="16"/>
      <c r="K1" s="1"/>
      <c r="L1" s="1"/>
      <c r="M1" s="1"/>
      <c r="N1" s="1"/>
      <c r="O1" s="1"/>
      <c r="P1" s="1"/>
      <c r="Q1" s="1"/>
      <c r="R1" s="1"/>
    </row>
    <row r="2" spans="1:59" x14ac:dyDescent="0.25">
      <c r="A2" s="1" t="s">
        <v>22</v>
      </c>
      <c r="B2" s="1"/>
      <c r="C2" s="1"/>
      <c r="D2" s="1"/>
      <c r="E2" s="1"/>
      <c r="F2" s="1"/>
      <c r="G2" s="1"/>
      <c r="H2" s="16"/>
      <c r="I2" s="16"/>
      <c r="J2" s="16"/>
      <c r="K2" s="16"/>
      <c r="L2" s="16"/>
      <c r="M2" s="16"/>
      <c r="N2" s="16"/>
      <c r="O2" s="16"/>
      <c r="P2" s="16"/>
      <c r="Q2" s="16"/>
      <c r="R2" s="16"/>
    </row>
    <row r="3" spans="1:59" x14ac:dyDescent="0.25">
      <c r="A3" s="16" t="s">
        <v>21</v>
      </c>
      <c r="B3" s="16"/>
      <c r="C3" s="16"/>
      <c r="D3" s="16"/>
      <c r="E3" s="16"/>
      <c r="F3" s="16"/>
      <c r="G3" s="16"/>
      <c r="H3" s="16"/>
      <c r="I3" s="16"/>
      <c r="J3" s="16"/>
      <c r="K3" s="16"/>
      <c r="L3" s="16"/>
      <c r="M3" s="16"/>
      <c r="N3" s="16"/>
      <c r="O3" s="16"/>
      <c r="P3" s="16"/>
      <c r="Q3" s="16"/>
      <c r="R3" s="16"/>
    </row>
    <row r="4" spans="1:59" x14ac:dyDescent="0.25">
      <c r="A4" s="1" t="s">
        <v>20</v>
      </c>
      <c r="B4" s="1"/>
      <c r="C4" s="1"/>
      <c r="D4" s="1"/>
      <c r="E4" s="1"/>
      <c r="F4" s="1"/>
      <c r="G4" s="1"/>
      <c r="H4" s="16"/>
      <c r="I4" s="16"/>
      <c r="J4" s="1"/>
      <c r="K4" s="1"/>
      <c r="L4" s="1"/>
      <c r="M4" s="1"/>
      <c r="N4" s="1"/>
      <c r="O4" s="1"/>
      <c r="P4" s="1"/>
      <c r="Q4" s="1"/>
      <c r="R4" s="1"/>
    </row>
    <row r="5" spans="1:59" x14ac:dyDescent="0.25">
      <c r="A5" s="19" t="s">
        <v>16</v>
      </c>
      <c r="B5" s="139"/>
      <c r="C5" s="3"/>
      <c r="D5" s="4"/>
      <c r="E5" s="4"/>
      <c r="F5" s="4"/>
      <c r="G5" s="5"/>
      <c r="H5" s="3"/>
      <c r="I5" s="5"/>
      <c r="J5" s="5"/>
      <c r="K5" s="5"/>
      <c r="L5" s="5"/>
      <c r="M5" s="3"/>
      <c r="N5" s="5"/>
      <c r="O5" s="5"/>
      <c r="P5" s="5"/>
      <c r="Q5" s="5"/>
      <c r="R5" s="6"/>
    </row>
    <row r="6" spans="1:59" x14ac:dyDescent="0.25">
      <c r="A6" s="192" t="s">
        <v>44</v>
      </c>
      <c r="B6" s="193"/>
      <c r="C6" s="193"/>
      <c r="D6" s="193"/>
      <c r="E6" s="193"/>
      <c r="F6" s="193"/>
      <c r="G6" s="193"/>
      <c r="H6" s="193"/>
      <c r="I6" s="193"/>
      <c r="J6" s="193"/>
      <c r="K6" s="193"/>
      <c r="L6" s="193"/>
      <c r="M6" s="193"/>
      <c r="N6" s="193"/>
      <c r="O6" s="193"/>
      <c r="P6" s="193"/>
      <c r="Q6" s="193"/>
      <c r="R6" s="194"/>
    </row>
    <row r="7" spans="1:59" s="24" customFormat="1" x14ac:dyDescent="0.25">
      <c r="A7" s="20" t="s">
        <v>69</v>
      </c>
      <c r="B7" s="140"/>
      <c r="C7" s="141"/>
      <c r="D7" s="21" t="s">
        <v>45</v>
      </c>
      <c r="E7" s="142"/>
      <c r="F7" s="142"/>
      <c r="G7" s="142"/>
      <c r="H7" s="143"/>
      <c r="I7" s="21" t="s">
        <v>51</v>
      </c>
      <c r="J7" s="142"/>
      <c r="K7" s="142"/>
      <c r="L7" s="142"/>
      <c r="M7" s="143"/>
      <c r="N7" s="22" t="s">
        <v>25</v>
      </c>
      <c r="O7" s="144"/>
      <c r="P7" s="144"/>
      <c r="Q7" s="144"/>
      <c r="R7" s="145"/>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row>
    <row r="8" spans="1:59" s="24" customFormat="1" ht="16.5" thickBot="1" x14ac:dyDescent="0.3">
      <c r="A8" s="25" t="s">
        <v>14</v>
      </c>
      <c r="B8" s="25" t="s">
        <v>19</v>
      </c>
      <c r="C8" s="26" t="s">
        <v>13</v>
      </c>
      <c r="D8" s="27" t="s">
        <v>46</v>
      </c>
      <c r="E8" s="28" t="s">
        <v>47</v>
      </c>
      <c r="F8" s="28" t="s">
        <v>48</v>
      </c>
      <c r="G8" s="29" t="s">
        <v>49</v>
      </c>
      <c r="H8" s="30" t="s">
        <v>50</v>
      </c>
      <c r="I8" s="27" t="s">
        <v>52</v>
      </c>
      <c r="J8" s="28" t="s">
        <v>54</v>
      </c>
      <c r="K8" s="28" t="s">
        <v>53</v>
      </c>
      <c r="L8" s="29" t="s">
        <v>55</v>
      </c>
      <c r="M8" s="30" t="s">
        <v>56</v>
      </c>
      <c r="N8" s="27" t="s">
        <v>26</v>
      </c>
      <c r="O8" s="28" t="s">
        <v>43</v>
      </c>
      <c r="P8" s="28" t="s">
        <v>76</v>
      </c>
      <c r="Q8" s="29" t="s">
        <v>27</v>
      </c>
      <c r="R8" s="31" t="s">
        <v>28</v>
      </c>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x14ac:dyDescent="0.25">
      <c r="A9" s="32" t="s">
        <v>57</v>
      </c>
      <c r="B9" s="33" t="s">
        <v>31</v>
      </c>
      <c r="C9" s="34"/>
      <c r="D9" s="207">
        <f>SUM(D10:D13)</f>
        <v>220546</v>
      </c>
      <c r="E9" s="208">
        <f t="shared" ref="E9:R9" si="0">SUM(E10:E13)</f>
        <v>5966</v>
      </c>
      <c r="F9" s="208">
        <f t="shared" si="0"/>
        <v>166313</v>
      </c>
      <c r="G9" s="208">
        <f t="shared" si="0"/>
        <v>48267</v>
      </c>
      <c r="H9" s="229">
        <f t="shared" si="0"/>
        <v>49067</v>
      </c>
      <c r="I9" s="207">
        <f t="shared" si="0"/>
        <v>212704</v>
      </c>
      <c r="J9" s="208">
        <f t="shared" si="0"/>
        <v>6565</v>
      </c>
      <c r="K9" s="208">
        <f t="shared" si="0"/>
        <v>160995</v>
      </c>
      <c r="L9" s="208">
        <f t="shared" si="0"/>
        <v>45144</v>
      </c>
      <c r="M9" s="229">
        <f t="shared" si="0"/>
        <v>47827</v>
      </c>
      <c r="N9" s="209">
        <f t="shared" si="0"/>
        <v>-7842</v>
      </c>
      <c r="O9" s="210">
        <f t="shared" si="0"/>
        <v>599</v>
      </c>
      <c r="P9" s="211">
        <f t="shared" si="0"/>
        <v>-5318</v>
      </c>
      <c r="Q9" s="211">
        <f t="shared" si="0"/>
        <v>-3123</v>
      </c>
      <c r="R9" s="230">
        <f t="shared" si="0"/>
        <v>-1240</v>
      </c>
    </row>
    <row r="10" spans="1:59" x14ac:dyDescent="0.25">
      <c r="A10" s="37" t="s">
        <v>57</v>
      </c>
      <c r="B10" s="37" t="s">
        <v>12</v>
      </c>
      <c r="C10" s="38" t="s">
        <v>9</v>
      </c>
      <c r="D10" s="212">
        <v>96924</v>
      </c>
      <c r="E10" s="213">
        <v>0</v>
      </c>
      <c r="F10" s="213">
        <v>48774</v>
      </c>
      <c r="G10" s="213">
        <v>48150</v>
      </c>
      <c r="H10" s="231">
        <v>17448</v>
      </c>
      <c r="I10" s="212">
        <v>90666</v>
      </c>
      <c r="J10" s="213">
        <v>0</v>
      </c>
      <c r="K10" s="213">
        <v>45632</v>
      </c>
      <c r="L10" s="213">
        <v>45034</v>
      </c>
      <c r="M10" s="231">
        <v>16756</v>
      </c>
      <c r="N10" s="214">
        <v>-6258</v>
      </c>
      <c r="O10" s="215">
        <v>0</v>
      </c>
      <c r="P10" s="215">
        <v>-3142</v>
      </c>
      <c r="Q10" s="215">
        <v>-3116</v>
      </c>
      <c r="R10" s="232">
        <v>-692</v>
      </c>
    </row>
    <row r="11" spans="1:59" x14ac:dyDescent="0.25">
      <c r="A11" s="37" t="s">
        <v>57</v>
      </c>
      <c r="B11" s="37" t="s">
        <v>12</v>
      </c>
      <c r="C11" s="38" t="s">
        <v>11</v>
      </c>
      <c r="D11" s="212">
        <v>123011</v>
      </c>
      <c r="E11" s="213">
        <v>5948</v>
      </c>
      <c r="F11" s="213">
        <v>117063</v>
      </c>
      <c r="G11" s="213">
        <v>0</v>
      </c>
      <c r="H11" s="231">
        <v>31312</v>
      </c>
      <c r="I11" s="212">
        <v>121445</v>
      </c>
      <c r="J11" s="213">
        <v>6545</v>
      </c>
      <c r="K11" s="213">
        <v>114900</v>
      </c>
      <c r="L11" s="213">
        <v>0</v>
      </c>
      <c r="M11" s="231">
        <v>30775</v>
      </c>
      <c r="N11" s="214">
        <v>-1566</v>
      </c>
      <c r="O11" s="215">
        <v>597</v>
      </c>
      <c r="P11" s="215">
        <v>-2163</v>
      </c>
      <c r="Q11" s="215">
        <v>0</v>
      </c>
      <c r="R11" s="232">
        <v>-537</v>
      </c>
    </row>
    <row r="12" spans="1:59" x14ac:dyDescent="0.25">
      <c r="A12" s="37" t="s">
        <v>57</v>
      </c>
      <c r="B12" s="37" t="s">
        <v>10</v>
      </c>
      <c r="C12" s="38" t="s">
        <v>9</v>
      </c>
      <c r="D12" s="212">
        <v>238</v>
      </c>
      <c r="E12" s="213">
        <v>0</v>
      </c>
      <c r="F12" s="213">
        <v>121</v>
      </c>
      <c r="G12" s="213">
        <v>117</v>
      </c>
      <c r="H12" s="231">
        <v>92</v>
      </c>
      <c r="I12" s="212">
        <v>222</v>
      </c>
      <c r="J12" s="213">
        <v>0</v>
      </c>
      <c r="K12" s="213">
        <v>112</v>
      </c>
      <c r="L12" s="213">
        <v>110</v>
      </c>
      <c r="M12" s="231">
        <v>83</v>
      </c>
      <c r="N12" s="214">
        <v>-16</v>
      </c>
      <c r="O12" s="215">
        <v>0</v>
      </c>
      <c r="P12" s="215">
        <v>-9</v>
      </c>
      <c r="Q12" s="215">
        <v>-7</v>
      </c>
      <c r="R12" s="232">
        <v>-9</v>
      </c>
    </row>
    <row r="13" spans="1:59" ht="16.5" thickBot="1" x14ac:dyDescent="0.3">
      <c r="A13" s="41" t="s">
        <v>57</v>
      </c>
      <c r="B13" s="41" t="s">
        <v>10</v>
      </c>
      <c r="C13" s="42" t="s">
        <v>8</v>
      </c>
      <c r="D13" s="216">
        <v>373</v>
      </c>
      <c r="E13" s="217">
        <v>18</v>
      </c>
      <c r="F13" s="217">
        <v>355</v>
      </c>
      <c r="G13" s="217">
        <v>0</v>
      </c>
      <c r="H13" s="233">
        <v>215</v>
      </c>
      <c r="I13" s="216">
        <v>371</v>
      </c>
      <c r="J13" s="217">
        <v>20</v>
      </c>
      <c r="K13" s="217">
        <v>351</v>
      </c>
      <c r="L13" s="217">
        <v>0</v>
      </c>
      <c r="M13" s="233">
        <v>213</v>
      </c>
      <c r="N13" s="218">
        <v>-2</v>
      </c>
      <c r="O13" s="219">
        <v>2</v>
      </c>
      <c r="P13" s="219">
        <v>-4</v>
      </c>
      <c r="Q13" s="219">
        <v>0</v>
      </c>
      <c r="R13" s="234">
        <v>-2</v>
      </c>
    </row>
    <row r="14" spans="1:59" s="45" customFormat="1" x14ac:dyDescent="0.25">
      <c r="A14" s="206" t="s">
        <v>58</v>
      </c>
      <c r="B14" s="170" t="s">
        <v>33</v>
      </c>
      <c r="C14" s="169"/>
      <c r="D14" s="35">
        <f t="shared" ref="D14:R14" si="1">SUM(D15:D18)</f>
        <v>29548</v>
      </c>
      <c r="E14" s="36">
        <f t="shared" si="1"/>
        <v>841</v>
      </c>
      <c r="F14" s="36">
        <f t="shared" si="1"/>
        <v>24501</v>
      </c>
      <c r="G14" s="36">
        <f t="shared" si="1"/>
        <v>4206</v>
      </c>
      <c r="H14" s="235">
        <f t="shared" si="1"/>
        <v>35976</v>
      </c>
      <c r="I14" s="35">
        <f t="shared" si="1"/>
        <v>25572</v>
      </c>
      <c r="J14" s="36">
        <f t="shared" si="1"/>
        <v>802</v>
      </c>
      <c r="K14" s="36">
        <f t="shared" si="1"/>
        <v>21376</v>
      </c>
      <c r="L14" s="36">
        <f t="shared" si="1"/>
        <v>3394</v>
      </c>
      <c r="M14" s="235">
        <f t="shared" si="1"/>
        <v>37059</v>
      </c>
      <c r="N14" s="35">
        <f t="shared" si="1"/>
        <v>-3976</v>
      </c>
      <c r="O14" s="36">
        <f t="shared" si="1"/>
        <v>-39</v>
      </c>
      <c r="P14" s="36">
        <f t="shared" si="1"/>
        <v>-3125</v>
      </c>
      <c r="Q14" s="36">
        <f t="shared" si="1"/>
        <v>-812</v>
      </c>
      <c r="R14" s="236">
        <f t="shared" si="1"/>
        <v>1083</v>
      </c>
    </row>
    <row r="15" spans="1:59" s="45" customFormat="1" x14ac:dyDescent="0.25">
      <c r="A15" s="46" t="s">
        <v>58</v>
      </c>
      <c r="B15" s="37" t="s">
        <v>12</v>
      </c>
      <c r="C15" s="38" t="s">
        <v>9</v>
      </c>
      <c r="D15" s="39">
        <v>13911</v>
      </c>
      <c r="E15" s="40">
        <v>0</v>
      </c>
      <c r="F15" s="40">
        <v>9780</v>
      </c>
      <c r="G15" s="40">
        <v>4131</v>
      </c>
      <c r="H15" s="237">
        <v>12865</v>
      </c>
      <c r="I15" s="39">
        <v>10586</v>
      </c>
      <c r="J15" s="40">
        <v>0</v>
      </c>
      <c r="K15" s="40">
        <v>7239</v>
      </c>
      <c r="L15" s="40">
        <v>3347</v>
      </c>
      <c r="M15" s="237">
        <v>13243</v>
      </c>
      <c r="N15" s="39">
        <v>-3325</v>
      </c>
      <c r="O15" s="40">
        <v>0</v>
      </c>
      <c r="P15" s="40">
        <v>-2541</v>
      </c>
      <c r="Q15" s="40">
        <v>-784</v>
      </c>
      <c r="R15" s="238">
        <v>378</v>
      </c>
    </row>
    <row r="16" spans="1:59" s="45" customFormat="1" x14ac:dyDescent="0.25">
      <c r="A16" s="46" t="s">
        <v>58</v>
      </c>
      <c r="B16" s="37" t="s">
        <v>12</v>
      </c>
      <c r="C16" s="38" t="s">
        <v>11</v>
      </c>
      <c r="D16" s="39">
        <v>15310</v>
      </c>
      <c r="E16" s="40">
        <v>833</v>
      </c>
      <c r="F16" s="40">
        <v>14477</v>
      </c>
      <c r="G16" s="40">
        <v>0</v>
      </c>
      <c r="H16" s="237">
        <v>22782</v>
      </c>
      <c r="I16" s="39">
        <v>14762</v>
      </c>
      <c r="J16" s="40">
        <v>795</v>
      </c>
      <c r="K16" s="40">
        <v>13967</v>
      </c>
      <c r="L16" s="40">
        <v>0</v>
      </c>
      <c r="M16" s="237">
        <v>23480</v>
      </c>
      <c r="N16" s="39">
        <v>-548</v>
      </c>
      <c r="O16" s="40">
        <v>-38</v>
      </c>
      <c r="P16" s="40">
        <v>-510</v>
      </c>
      <c r="Q16" s="40">
        <v>0</v>
      </c>
      <c r="R16" s="238">
        <v>698</v>
      </c>
    </row>
    <row r="17" spans="1:59" s="45" customFormat="1" x14ac:dyDescent="0.25">
      <c r="A17" s="46" t="s">
        <v>58</v>
      </c>
      <c r="B17" s="50" t="s">
        <v>10</v>
      </c>
      <c r="C17" s="38" t="s">
        <v>9</v>
      </c>
      <c r="D17" s="39">
        <v>179</v>
      </c>
      <c r="E17" s="40">
        <v>0</v>
      </c>
      <c r="F17" s="40">
        <v>104</v>
      </c>
      <c r="G17" s="40">
        <v>75</v>
      </c>
      <c r="H17" s="237">
        <v>146</v>
      </c>
      <c r="I17" s="39">
        <v>97</v>
      </c>
      <c r="J17" s="40">
        <v>0</v>
      </c>
      <c r="K17" s="40">
        <v>50</v>
      </c>
      <c r="L17" s="40">
        <v>47</v>
      </c>
      <c r="M17" s="237">
        <v>144</v>
      </c>
      <c r="N17" s="39">
        <v>-82</v>
      </c>
      <c r="O17" s="40">
        <v>0</v>
      </c>
      <c r="P17" s="40">
        <v>-54</v>
      </c>
      <c r="Q17" s="40">
        <v>-28</v>
      </c>
      <c r="R17" s="238">
        <v>-2</v>
      </c>
    </row>
    <row r="18" spans="1:59" s="45" customFormat="1" ht="16.5" thickBot="1" x14ac:dyDescent="0.3">
      <c r="A18" s="47" t="s">
        <v>58</v>
      </c>
      <c r="B18" s="41" t="s">
        <v>10</v>
      </c>
      <c r="C18" s="42" t="s">
        <v>8</v>
      </c>
      <c r="D18" s="43">
        <v>148</v>
      </c>
      <c r="E18" s="44">
        <v>8</v>
      </c>
      <c r="F18" s="44">
        <v>140</v>
      </c>
      <c r="G18" s="44">
        <v>0</v>
      </c>
      <c r="H18" s="239">
        <v>183</v>
      </c>
      <c r="I18" s="43">
        <v>127</v>
      </c>
      <c r="J18" s="44">
        <v>7</v>
      </c>
      <c r="K18" s="44">
        <v>120</v>
      </c>
      <c r="L18" s="44">
        <v>0</v>
      </c>
      <c r="M18" s="239">
        <v>192</v>
      </c>
      <c r="N18" s="43">
        <v>-21</v>
      </c>
      <c r="O18" s="44">
        <v>-1</v>
      </c>
      <c r="P18" s="44">
        <v>-20</v>
      </c>
      <c r="Q18" s="44">
        <v>0</v>
      </c>
      <c r="R18" s="240">
        <v>9</v>
      </c>
    </row>
    <row r="19" spans="1:59" s="45" customFormat="1" ht="15.6" customHeight="1" x14ac:dyDescent="0.25">
      <c r="A19" s="32" t="s">
        <v>59</v>
      </c>
      <c r="B19" s="33" t="s">
        <v>34</v>
      </c>
      <c r="C19" s="34"/>
      <c r="D19" s="35">
        <f t="shared" ref="D19:R19" si="2">SUM(D20:D23)</f>
        <v>9847</v>
      </c>
      <c r="E19" s="36">
        <f t="shared" si="2"/>
        <v>1404</v>
      </c>
      <c r="F19" s="36">
        <f t="shared" si="2"/>
        <v>8293</v>
      </c>
      <c r="G19" s="36">
        <f t="shared" si="2"/>
        <v>150</v>
      </c>
      <c r="H19" s="235">
        <f t="shared" si="2"/>
        <v>6252</v>
      </c>
      <c r="I19" s="35">
        <f t="shared" si="2"/>
        <v>8571</v>
      </c>
      <c r="J19" s="36">
        <f t="shared" si="2"/>
        <v>1264</v>
      </c>
      <c r="K19" s="36">
        <f t="shared" si="2"/>
        <v>7159</v>
      </c>
      <c r="L19" s="36">
        <f t="shared" si="2"/>
        <v>148</v>
      </c>
      <c r="M19" s="235">
        <f t="shared" si="2"/>
        <v>5664</v>
      </c>
      <c r="N19" s="35">
        <f t="shared" si="2"/>
        <v>-1276</v>
      </c>
      <c r="O19" s="36">
        <f t="shared" si="2"/>
        <v>-140</v>
      </c>
      <c r="P19" s="36">
        <f t="shared" si="2"/>
        <v>-1134</v>
      </c>
      <c r="Q19" s="36">
        <f t="shared" si="2"/>
        <v>-2</v>
      </c>
      <c r="R19" s="236">
        <f t="shared" si="2"/>
        <v>-588</v>
      </c>
    </row>
    <row r="20" spans="1:59" s="45" customFormat="1" x14ac:dyDescent="0.25">
      <c r="A20" s="50" t="s">
        <v>59</v>
      </c>
      <c r="B20" s="37" t="s">
        <v>12</v>
      </c>
      <c r="C20" s="51" t="s">
        <v>9</v>
      </c>
      <c r="D20" s="39">
        <v>3693</v>
      </c>
      <c r="E20" s="40">
        <v>1125</v>
      </c>
      <c r="F20" s="40">
        <v>2568</v>
      </c>
      <c r="G20" s="40">
        <v>0</v>
      </c>
      <c r="H20" s="237">
        <v>2016</v>
      </c>
      <c r="I20" s="39">
        <v>3273</v>
      </c>
      <c r="J20" s="40">
        <v>996</v>
      </c>
      <c r="K20" s="40">
        <v>2277</v>
      </c>
      <c r="L20" s="40">
        <v>0</v>
      </c>
      <c r="M20" s="237">
        <v>2035</v>
      </c>
      <c r="N20" s="39">
        <v>-420</v>
      </c>
      <c r="O20" s="40">
        <v>-129</v>
      </c>
      <c r="P20" s="40">
        <v>-291</v>
      </c>
      <c r="Q20" s="40">
        <v>0</v>
      </c>
      <c r="R20" s="238">
        <v>19</v>
      </c>
    </row>
    <row r="21" spans="1:59" s="52" customFormat="1" x14ac:dyDescent="0.25">
      <c r="A21" s="50" t="s">
        <v>59</v>
      </c>
      <c r="B21" s="37" t="s">
        <v>12</v>
      </c>
      <c r="C21" s="51" t="s">
        <v>11</v>
      </c>
      <c r="D21" s="39">
        <v>5497</v>
      </c>
      <c r="E21" s="40">
        <v>262</v>
      </c>
      <c r="F21" s="40">
        <v>5235</v>
      </c>
      <c r="G21" s="40">
        <v>0</v>
      </c>
      <c r="H21" s="237">
        <v>3890</v>
      </c>
      <c r="I21" s="39">
        <v>4776</v>
      </c>
      <c r="J21" s="40">
        <v>256</v>
      </c>
      <c r="K21" s="40">
        <v>4520</v>
      </c>
      <c r="L21" s="40">
        <v>0</v>
      </c>
      <c r="M21" s="237">
        <v>3377</v>
      </c>
      <c r="N21" s="39">
        <v>-721</v>
      </c>
      <c r="O21" s="40">
        <v>-6</v>
      </c>
      <c r="P21" s="40">
        <v>-715</v>
      </c>
      <c r="Q21" s="40">
        <v>0</v>
      </c>
      <c r="R21" s="238">
        <v>-513</v>
      </c>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row>
    <row r="22" spans="1:59" s="17" customFormat="1" x14ac:dyDescent="0.25">
      <c r="A22" s="50" t="s">
        <v>59</v>
      </c>
      <c r="B22" s="37" t="s">
        <v>10</v>
      </c>
      <c r="C22" s="51" t="s">
        <v>9</v>
      </c>
      <c r="D22" s="39">
        <v>307</v>
      </c>
      <c r="E22" s="40">
        <v>0</v>
      </c>
      <c r="F22" s="40">
        <v>157</v>
      </c>
      <c r="G22" s="40">
        <v>150</v>
      </c>
      <c r="H22" s="237">
        <v>136</v>
      </c>
      <c r="I22" s="39">
        <v>301</v>
      </c>
      <c r="J22" s="40">
        <v>0</v>
      </c>
      <c r="K22" s="40">
        <v>153</v>
      </c>
      <c r="L22" s="40">
        <v>148</v>
      </c>
      <c r="M22" s="237">
        <v>137</v>
      </c>
      <c r="N22" s="39">
        <v>-6</v>
      </c>
      <c r="O22" s="40">
        <v>0</v>
      </c>
      <c r="P22" s="40">
        <v>-4</v>
      </c>
      <c r="Q22" s="40">
        <v>-2</v>
      </c>
      <c r="R22" s="238">
        <v>1</v>
      </c>
    </row>
    <row r="23" spans="1:59" s="17" customFormat="1" ht="16.5" thickBot="1" x14ac:dyDescent="0.3">
      <c r="A23" s="53" t="s">
        <v>59</v>
      </c>
      <c r="B23" s="41" t="s">
        <v>10</v>
      </c>
      <c r="C23" s="54" t="s">
        <v>8</v>
      </c>
      <c r="D23" s="43">
        <v>350</v>
      </c>
      <c r="E23" s="44">
        <v>17</v>
      </c>
      <c r="F23" s="44">
        <v>333</v>
      </c>
      <c r="G23" s="44">
        <v>0</v>
      </c>
      <c r="H23" s="239">
        <v>210</v>
      </c>
      <c r="I23" s="43">
        <v>221</v>
      </c>
      <c r="J23" s="44">
        <v>12</v>
      </c>
      <c r="K23" s="44">
        <v>209</v>
      </c>
      <c r="L23" s="44">
        <v>0</v>
      </c>
      <c r="M23" s="239">
        <v>115</v>
      </c>
      <c r="N23" s="43">
        <v>-129</v>
      </c>
      <c r="O23" s="44">
        <v>-5</v>
      </c>
      <c r="P23" s="44">
        <v>-124</v>
      </c>
      <c r="Q23" s="44">
        <v>0</v>
      </c>
      <c r="R23" s="240">
        <v>-95</v>
      </c>
    </row>
    <row r="24" spans="1:59" s="17" customFormat="1" x14ac:dyDescent="0.25">
      <c r="A24" s="32" t="s">
        <v>60</v>
      </c>
      <c r="B24" s="33" t="s">
        <v>32</v>
      </c>
      <c r="C24" s="34"/>
      <c r="D24" s="35">
        <f>SUM(D25:D26)</f>
        <v>1830</v>
      </c>
      <c r="E24" s="36">
        <f t="shared" ref="E24:R24" si="3">SUM(E25:E26)</f>
        <v>39</v>
      </c>
      <c r="F24" s="36">
        <f t="shared" si="3"/>
        <v>1277</v>
      </c>
      <c r="G24" s="36">
        <f t="shared" si="3"/>
        <v>514</v>
      </c>
      <c r="H24" s="235">
        <f t="shared" si="3"/>
        <v>361</v>
      </c>
      <c r="I24" s="35">
        <f t="shared" si="3"/>
        <v>1595</v>
      </c>
      <c r="J24" s="36">
        <f t="shared" si="3"/>
        <v>43</v>
      </c>
      <c r="K24" s="36">
        <f t="shared" si="3"/>
        <v>1152</v>
      </c>
      <c r="L24" s="36">
        <f t="shared" si="3"/>
        <v>400</v>
      </c>
      <c r="M24" s="241">
        <f t="shared" si="3"/>
        <v>390</v>
      </c>
      <c r="N24" s="35">
        <f t="shared" si="3"/>
        <v>-235</v>
      </c>
      <c r="O24" s="36">
        <f t="shared" si="3"/>
        <v>4</v>
      </c>
      <c r="P24" s="36">
        <f t="shared" si="3"/>
        <v>-125</v>
      </c>
      <c r="Q24" s="36">
        <f t="shared" si="3"/>
        <v>-114</v>
      </c>
      <c r="R24" s="242">
        <f t="shared" si="3"/>
        <v>29</v>
      </c>
    </row>
    <row r="25" spans="1:59" s="17" customFormat="1" x14ac:dyDescent="0.25">
      <c r="A25" s="50" t="s">
        <v>60</v>
      </c>
      <c r="B25" s="37" t="s">
        <v>10</v>
      </c>
      <c r="C25" s="38" t="s">
        <v>9</v>
      </c>
      <c r="D25" s="39">
        <v>1041</v>
      </c>
      <c r="E25" s="40">
        <v>0</v>
      </c>
      <c r="F25" s="40">
        <v>527</v>
      </c>
      <c r="G25" s="40">
        <v>514</v>
      </c>
      <c r="H25" s="237">
        <v>153</v>
      </c>
      <c r="I25" s="39">
        <v>804</v>
      </c>
      <c r="J25" s="40">
        <v>0</v>
      </c>
      <c r="K25" s="40">
        <v>404</v>
      </c>
      <c r="L25" s="40">
        <v>400</v>
      </c>
      <c r="M25" s="237">
        <v>142</v>
      </c>
      <c r="N25" s="39">
        <v>-237</v>
      </c>
      <c r="O25" s="40">
        <v>0</v>
      </c>
      <c r="P25" s="40">
        <v>-123</v>
      </c>
      <c r="Q25" s="40">
        <v>-114</v>
      </c>
      <c r="R25" s="243">
        <v>-11</v>
      </c>
    </row>
    <row r="26" spans="1:59" s="17" customFormat="1" ht="16.5" thickBot="1" x14ac:dyDescent="0.3">
      <c r="A26" s="53" t="s">
        <v>60</v>
      </c>
      <c r="B26" s="37" t="s">
        <v>10</v>
      </c>
      <c r="C26" s="42" t="s">
        <v>8</v>
      </c>
      <c r="D26" s="43">
        <v>789</v>
      </c>
      <c r="E26" s="44">
        <v>39</v>
      </c>
      <c r="F26" s="44">
        <v>750</v>
      </c>
      <c r="G26" s="44">
        <v>0</v>
      </c>
      <c r="H26" s="239">
        <v>208</v>
      </c>
      <c r="I26" s="43">
        <v>791</v>
      </c>
      <c r="J26" s="44">
        <v>43</v>
      </c>
      <c r="K26" s="44">
        <v>748</v>
      </c>
      <c r="L26" s="44">
        <v>0</v>
      </c>
      <c r="M26" s="239">
        <v>248</v>
      </c>
      <c r="N26" s="43">
        <v>2</v>
      </c>
      <c r="O26" s="44">
        <v>4</v>
      </c>
      <c r="P26" s="44">
        <v>-2</v>
      </c>
      <c r="Q26" s="44">
        <v>0</v>
      </c>
      <c r="R26" s="244">
        <v>40</v>
      </c>
    </row>
    <row r="27" spans="1:59" s="17" customFormat="1" ht="18.75" x14ac:dyDescent="0.25">
      <c r="A27" s="50" t="s">
        <v>62</v>
      </c>
      <c r="B27" s="33" t="s">
        <v>61</v>
      </c>
      <c r="C27" s="171"/>
      <c r="D27" s="118">
        <f>SUM(D28:D32)</f>
        <v>426342</v>
      </c>
      <c r="E27" s="119">
        <f t="shared" ref="E27:R27" si="4">SUM(E28:E32)</f>
        <v>76172</v>
      </c>
      <c r="F27" s="119">
        <f t="shared" si="4"/>
        <v>296693</v>
      </c>
      <c r="G27" s="119">
        <f t="shared" si="4"/>
        <v>53477</v>
      </c>
      <c r="H27" s="245">
        <f t="shared" si="4"/>
        <v>0</v>
      </c>
      <c r="I27" s="118">
        <f t="shared" si="4"/>
        <v>431670</v>
      </c>
      <c r="J27" s="119">
        <f t="shared" si="4"/>
        <v>76055</v>
      </c>
      <c r="K27" s="119">
        <f t="shared" si="4"/>
        <v>301865</v>
      </c>
      <c r="L27" s="119">
        <f t="shared" si="4"/>
        <v>53750</v>
      </c>
      <c r="M27" s="245">
        <f t="shared" si="4"/>
        <v>0</v>
      </c>
      <c r="N27" s="183">
        <f t="shared" si="4"/>
        <v>5328</v>
      </c>
      <c r="O27" s="184">
        <f t="shared" si="4"/>
        <v>-117</v>
      </c>
      <c r="P27" s="184">
        <f t="shared" si="4"/>
        <v>5172</v>
      </c>
      <c r="Q27" s="184">
        <f t="shared" si="4"/>
        <v>273</v>
      </c>
      <c r="R27" s="246">
        <f t="shared" si="4"/>
        <v>0</v>
      </c>
    </row>
    <row r="28" spans="1:59" s="17" customFormat="1" x14ac:dyDescent="0.25">
      <c r="A28" s="50" t="s">
        <v>62</v>
      </c>
      <c r="B28" s="50" t="s">
        <v>12</v>
      </c>
      <c r="C28" s="171" t="s">
        <v>9</v>
      </c>
      <c r="D28" s="39">
        <v>236713</v>
      </c>
      <c r="E28" s="40">
        <v>68318</v>
      </c>
      <c r="F28" s="40">
        <v>119087</v>
      </c>
      <c r="G28" s="40">
        <v>49308</v>
      </c>
      <c r="H28" s="247">
        <v>0</v>
      </c>
      <c r="I28" s="39">
        <v>235148</v>
      </c>
      <c r="J28" s="40">
        <v>67105</v>
      </c>
      <c r="K28" s="40">
        <v>118320</v>
      </c>
      <c r="L28" s="40">
        <v>49723</v>
      </c>
      <c r="M28" s="247">
        <v>0</v>
      </c>
      <c r="N28" s="185">
        <v>-1565</v>
      </c>
      <c r="O28" s="186">
        <v>-1213</v>
      </c>
      <c r="P28" s="186">
        <v>-767</v>
      </c>
      <c r="Q28" s="186">
        <v>415</v>
      </c>
      <c r="R28" s="248">
        <v>0</v>
      </c>
    </row>
    <row r="29" spans="1:59" s="17" customFormat="1" x14ac:dyDescent="0.25">
      <c r="A29" s="50" t="s">
        <v>62</v>
      </c>
      <c r="B29" s="50" t="s">
        <v>12</v>
      </c>
      <c r="C29" s="171" t="s">
        <v>11</v>
      </c>
      <c r="D29" s="39">
        <v>183450</v>
      </c>
      <c r="E29" s="40">
        <v>7786</v>
      </c>
      <c r="F29" s="40">
        <v>173900</v>
      </c>
      <c r="G29" s="40">
        <v>1764</v>
      </c>
      <c r="H29" s="247">
        <v>0</v>
      </c>
      <c r="I29" s="39">
        <v>190507</v>
      </c>
      <c r="J29" s="40">
        <v>8576</v>
      </c>
      <c r="K29" s="40">
        <v>180123</v>
      </c>
      <c r="L29" s="40">
        <v>1808</v>
      </c>
      <c r="M29" s="247">
        <v>0</v>
      </c>
      <c r="N29" s="185">
        <v>7057</v>
      </c>
      <c r="O29" s="186">
        <v>790</v>
      </c>
      <c r="P29" s="186">
        <v>6223</v>
      </c>
      <c r="Q29" s="186">
        <v>44</v>
      </c>
      <c r="R29" s="248">
        <v>0</v>
      </c>
    </row>
    <row r="30" spans="1:59" s="17" customFormat="1" x14ac:dyDescent="0.25">
      <c r="A30" s="50" t="s">
        <v>62</v>
      </c>
      <c r="B30" s="50" t="s">
        <v>10</v>
      </c>
      <c r="C30" s="171" t="s">
        <v>9</v>
      </c>
      <c r="D30" s="39">
        <v>4871</v>
      </c>
      <c r="E30" s="40">
        <v>0</v>
      </c>
      <c r="F30" s="40">
        <v>2466</v>
      </c>
      <c r="G30" s="40">
        <v>2405</v>
      </c>
      <c r="H30" s="247">
        <v>0</v>
      </c>
      <c r="I30" s="39">
        <v>4490</v>
      </c>
      <c r="J30" s="40">
        <v>0</v>
      </c>
      <c r="K30" s="40">
        <v>2271</v>
      </c>
      <c r="L30" s="40">
        <v>2219</v>
      </c>
      <c r="M30" s="247">
        <v>0</v>
      </c>
      <c r="N30" s="185">
        <v>-381</v>
      </c>
      <c r="O30" s="186">
        <v>0</v>
      </c>
      <c r="P30" s="186">
        <v>-195</v>
      </c>
      <c r="Q30" s="186">
        <v>-186</v>
      </c>
      <c r="R30" s="248">
        <v>0</v>
      </c>
    </row>
    <row r="31" spans="1:59" s="17" customFormat="1" x14ac:dyDescent="0.25">
      <c r="A31" s="50" t="s">
        <v>62</v>
      </c>
      <c r="B31" s="50" t="s">
        <v>10</v>
      </c>
      <c r="C31" s="171" t="s">
        <v>11</v>
      </c>
      <c r="D31" s="39">
        <v>1308</v>
      </c>
      <c r="E31" s="40">
        <v>68</v>
      </c>
      <c r="F31" s="40">
        <v>1240</v>
      </c>
      <c r="G31" s="40">
        <v>0</v>
      </c>
      <c r="H31" s="247">
        <v>0</v>
      </c>
      <c r="I31" s="39">
        <v>1218</v>
      </c>
      <c r="J31" s="40">
        <v>67</v>
      </c>
      <c r="K31" s="40">
        <v>1151</v>
      </c>
      <c r="L31" s="40">
        <v>0</v>
      </c>
      <c r="M31" s="247">
        <v>0</v>
      </c>
      <c r="N31" s="185">
        <v>-90</v>
      </c>
      <c r="O31" s="186">
        <v>-1</v>
      </c>
      <c r="P31" s="186">
        <v>-89</v>
      </c>
      <c r="Q31" s="186">
        <v>0</v>
      </c>
      <c r="R31" s="248">
        <v>0</v>
      </c>
    </row>
    <row r="32" spans="1:59" s="17" customFormat="1" ht="16.5" thickBot="1" x14ac:dyDescent="0.3">
      <c r="A32" s="50" t="s">
        <v>62</v>
      </c>
      <c r="B32" s="50" t="s">
        <v>64</v>
      </c>
      <c r="C32" s="171" t="s">
        <v>63</v>
      </c>
      <c r="D32" s="39">
        <v>0</v>
      </c>
      <c r="E32" s="40">
        <v>0</v>
      </c>
      <c r="F32" s="40">
        <v>0</v>
      </c>
      <c r="G32" s="40">
        <v>0</v>
      </c>
      <c r="H32" s="247">
        <v>0</v>
      </c>
      <c r="I32" s="39">
        <v>307</v>
      </c>
      <c r="J32" s="40">
        <v>307</v>
      </c>
      <c r="K32" s="40">
        <v>0</v>
      </c>
      <c r="L32" s="40">
        <v>0</v>
      </c>
      <c r="M32" s="247">
        <v>0</v>
      </c>
      <c r="N32" s="185">
        <v>307</v>
      </c>
      <c r="O32" s="186">
        <v>307</v>
      </c>
      <c r="P32" s="186">
        <v>0</v>
      </c>
      <c r="Q32" s="186">
        <v>0</v>
      </c>
      <c r="R32" s="248">
        <v>0</v>
      </c>
    </row>
    <row r="33" spans="1:59" s="17" customFormat="1" ht="16.5" thickBot="1" x14ac:dyDescent="0.3">
      <c r="A33" s="32" t="s">
        <v>66</v>
      </c>
      <c r="B33" s="33" t="s">
        <v>65</v>
      </c>
      <c r="C33" s="34"/>
      <c r="D33" s="35">
        <f>SUM(Table1[[#This Row],[N17 GF]:[N17 CF]])</f>
        <v>3000</v>
      </c>
      <c r="E33" s="36">
        <v>100</v>
      </c>
      <c r="F33" s="36">
        <v>2900</v>
      </c>
      <c r="G33" s="36">
        <v>0</v>
      </c>
      <c r="H33" s="249">
        <v>0</v>
      </c>
      <c r="I33" s="35">
        <f>SUM(Table1[[#This Row],[M18 GF]:[M18 CF ]])</f>
        <v>0</v>
      </c>
      <c r="J33" s="36">
        <v>0</v>
      </c>
      <c r="K33" s="36">
        <v>0</v>
      </c>
      <c r="L33" s="36">
        <v>0</v>
      </c>
      <c r="M33" s="235">
        <v>0</v>
      </c>
      <c r="N33" s="35">
        <f>SUM(Table1[[#This Row],[Diff GF]:[Diff CF]])</f>
        <v>-3000</v>
      </c>
      <c r="O33" s="36">
        <v>-100</v>
      </c>
      <c r="P33" s="36">
        <v>-2900</v>
      </c>
      <c r="Q33" s="36">
        <v>0</v>
      </c>
      <c r="R33" s="236">
        <v>0</v>
      </c>
      <c r="S33" s="45"/>
    </row>
    <row r="34" spans="1:59" s="63" customFormat="1" ht="15" customHeight="1" thickBot="1" x14ac:dyDescent="0.3">
      <c r="A34" s="64" t="s">
        <v>67</v>
      </c>
      <c r="B34" s="58" t="s">
        <v>18</v>
      </c>
      <c r="C34" s="59"/>
      <c r="D34" s="60">
        <f>SUM(Table1[[#This Row],[N17 GF]:[N17 CF]])</f>
        <v>6496</v>
      </c>
      <c r="E34" s="61">
        <v>0</v>
      </c>
      <c r="F34" s="61">
        <v>3248</v>
      </c>
      <c r="G34" s="61">
        <v>3248</v>
      </c>
      <c r="H34" s="250">
        <v>0</v>
      </c>
      <c r="I34" s="60">
        <f>SUM(Table1[[#This Row],[M18 GF]:[M18 CF ]])</f>
        <v>12172</v>
      </c>
      <c r="J34" s="61">
        <v>269</v>
      </c>
      <c r="K34" s="61">
        <v>6087</v>
      </c>
      <c r="L34" s="61">
        <v>5816</v>
      </c>
      <c r="M34" s="250">
        <v>0</v>
      </c>
      <c r="N34" s="60">
        <f>SUM(Table1[[#This Row],[Diff GF]:[Diff CF]])</f>
        <v>5676</v>
      </c>
      <c r="O34" s="61">
        <v>269</v>
      </c>
      <c r="P34" s="61">
        <v>2839</v>
      </c>
      <c r="Q34" s="61">
        <v>2568</v>
      </c>
      <c r="R34" s="251">
        <v>0</v>
      </c>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row>
    <row r="35" spans="1:59" s="63" customFormat="1" ht="15" customHeight="1" thickBot="1" x14ac:dyDescent="0.3">
      <c r="A35" s="64" t="s">
        <v>68</v>
      </c>
      <c r="B35" s="58" t="s">
        <v>6</v>
      </c>
      <c r="C35" s="59"/>
      <c r="D35" s="60">
        <f>SUM(Table1[[#This Row],[N17 GF]:[N17 CF]])</f>
        <v>9131</v>
      </c>
      <c r="E35" s="61">
        <v>0</v>
      </c>
      <c r="F35" s="61">
        <v>6278</v>
      </c>
      <c r="G35" s="61">
        <v>2853</v>
      </c>
      <c r="H35" s="250">
        <v>0</v>
      </c>
      <c r="I35" s="60">
        <f>SUM(Table1[[#This Row],[M18 GF]:[M18 CF ]])</f>
        <v>276</v>
      </c>
      <c r="J35" s="61">
        <v>0</v>
      </c>
      <c r="K35" s="61">
        <v>190</v>
      </c>
      <c r="L35" s="61">
        <v>86</v>
      </c>
      <c r="M35" s="250">
        <v>0</v>
      </c>
      <c r="N35" s="60">
        <f>SUM(Table1[[#This Row],[Diff GF]:[Diff CF]])</f>
        <v>-8855</v>
      </c>
      <c r="O35" s="61">
        <v>0</v>
      </c>
      <c r="P35" s="61">
        <v>-6088</v>
      </c>
      <c r="Q35" s="61">
        <v>-2767</v>
      </c>
      <c r="R35" s="251">
        <v>0</v>
      </c>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row>
    <row r="36" spans="1:59" s="68" customFormat="1" ht="15" customHeight="1" thickBot="1" x14ac:dyDescent="0.3">
      <c r="A36" s="187"/>
      <c r="B36" s="188"/>
      <c r="C36" s="66" t="s">
        <v>17</v>
      </c>
      <c r="D36" s="56">
        <f>D9+D14+D19+D24+D27+D33+D34+D35</f>
        <v>706740</v>
      </c>
      <c r="E36" s="57">
        <f t="shared" ref="E36:R36" si="5">E9+E14+E19+E24+E27+E33+E34+E35</f>
        <v>84522</v>
      </c>
      <c r="F36" s="57">
        <f t="shared" si="5"/>
        <v>509503</v>
      </c>
      <c r="G36" s="57">
        <f t="shared" si="5"/>
        <v>112715</v>
      </c>
      <c r="H36" s="252">
        <f t="shared" si="5"/>
        <v>91656</v>
      </c>
      <c r="I36" s="57">
        <f t="shared" si="5"/>
        <v>692560</v>
      </c>
      <c r="J36" s="57">
        <f t="shared" si="5"/>
        <v>84998</v>
      </c>
      <c r="K36" s="57">
        <f t="shared" si="5"/>
        <v>498824</v>
      </c>
      <c r="L36" s="57">
        <f t="shared" si="5"/>
        <v>108738</v>
      </c>
      <c r="M36" s="253">
        <f t="shared" si="5"/>
        <v>90940</v>
      </c>
      <c r="N36" s="56">
        <f t="shared" si="5"/>
        <v>-14180</v>
      </c>
      <c r="O36" s="57">
        <f t="shared" si="5"/>
        <v>476</v>
      </c>
      <c r="P36" s="57">
        <f t="shared" si="5"/>
        <v>-10679</v>
      </c>
      <c r="Q36" s="57">
        <f t="shared" si="5"/>
        <v>-3977</v>
      </c>
      <c r="R36" s="253">
        <f t="shared" si="5"/>
        <v>-716</v>
      </c>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row>
    <row r="37" spans="1:59" s="68" customFormat="1" ht="15" customHeight="1" x14ac:dyDescent="0.25">
      <c r="A37" s="189"/>
      <c r="B37" s="130"/>
      <c r="C37" s="70" t="s">
        <v>4</v>
      </c>
      <c r="D37" s="71">
        <f>D10+D11+D15+D16+D20+D21+D28+D29</f>
        <v>678509</v>
      </c>
      <c r="E37" s="72">
        <f t="shared" ref="E37:R37" si="6">E10+E11+E15+E16+E20+E21+E28+E29</f>
        <v>84272</v>
      </c>
      <c r="F37" s="72">
        <f t="shared" si="6"/>
        <v>490884</v>
      </c>
      <c r="G37" s="72">
        <f t="shared" si="6"/>
        <v>103353</v>
      </c>
      <c r="H37" s="254">
        <f t="shared" si="6"/>
        <v>90313</v>
      </c>
      <c r="I37" s="71">
        <f t="shared" si="6"/>
        <v>671163</v>
      </c>
      <c r="J37" s="72">
        <f t="shared" si="6"/>
        <v>84273</v>
      </c>
      <c r="K37" s="72">
        <f t="shared" si="6"/>
        <v>486978</v>
      </c>
      <c r="L37" s="72">
        <f t="shared" si="6"/>
        <v>99912</v>
      </c>
      <c r="M37" s="254">
        <f t="shared" si="6"/>
        <v>89666</v>
      </c>
      <c r="N37" s="71">
        <f t="shared" si="6"/>
        <v>-7346</v>
      </c>
      <c r="O37" s="72">
        <f t="shared" si="6"/>
        <v>1</v>
      </c>
      <c r="P37" s="72">
        <f t="shared" si="6"/>
        <v>-3906</v>
      </c>
      <c r="Q37" s="72">
        <f t="shared" si="6"/>
        <v>-3441</v>
      </c>
      <c r="R37" s="254">
        <f t="shared" si="6"/>
        <v>-647</v>
      </c>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row>
    <row r="38" spans="1:59" s="63" customFormat="1" ht="15" customHeight="1" x14ac:dyDescent="0.25">
      <c r="A38" s="190"/>
      <c r="B38" s="131"/>
      <c r="C38" s="74" t="s">
        <v>3</v>
      </c>
      <c r="D38" s="75">
        <f>D12+D13+D17+D18+D22+D23+D25+D26+D30+D31</f>
        <v>9604</v>
      </c>
      <c r="E38" s="76">
        <f t="shared" ref="E38:R38" si="7">E12+E13+E17+E18+E22+E23+E25+E26+E30+E31</f>
        <v>150</v>
      </c>
      <c r="F38" s="76">
        <f t="shared" si="7"/>
        <v>6193</v>
      </c>
      <c r="G38" s="76">
        <f t="shared" si="7"/>
        <v>3261</v>
      </c>
      <c r="H38" s="243">
        <f t="shared" si="7"/>
        <v>1343</v>
      </c>
      <c r="I38" s="75">
        <f t="shared" si="7"/>
        <v>8642</v>
      </c>
      <c r="J38" s="76">
        <f t="shared" si="7"/>
        <v>149</v>
      </c>
      <c r="K38" s="76">
        <f t="shared" si="7"/>
        <v>5569</v>
      </c>
      <c r="L38" s="76">
        <f t="shared" si="7"/>
        <v>2924</v>
      </c>
      <c r="M38" s="243">
        <f t="shared" si="7"/>
        <v>1274</v>
      </c>
      <c r="N38" s="75">
        <f t="shared" si="7"/>
        <v>-962</v>
      </c>
      <c r="O38" s="76">
        <f t="shared" si="7"/>
        <v>-1</v>
      </c>
      <c r="P38" s="76">
        <f t="shared" si="7"/>
        <v>-624</v>
      </c>
      <c r="Q38" s="76">
        <f t="shared" si="7"/>
        <v>-337</v>
      </c>
      <c r="R38" s="243">
        <f t="shared" si="7"/>
        <v>-69</v>
      </c>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row>
    <row r="39" spans="1:59" s="62" customFormat="1" ht="15" customHeight="1" x14ac:dyDescent="0.25">
      <c r="A39" s="190"/>
      <c r="B39" s="191"/>
      <c r="C39" s="78" t="s">
        <v>2</v>
      </c>
      <c r="D39" s="39">
        <f>D32+D33+D34+D35</f>
        <v>18627</v>
      </c>
      <c r="E39" s="40">
        <f t="shared" ref="E39:R39" si="8">E32+E33+E34+E35</f>
        <v>100</v>
      </c>
      <c r="F39" s="40">
        <f t="shared" si="8"/>
        <v>12426</v>
      </c>
      <c r="G39" s="40">
        <f t="shared" si="8"/>
        <v>6101</v>
      </c>
      <c r="H39" s="243">
        <f t="shared" si="8"/>
        <v>0</v>
      </c>
      <c r="I39" s="39">
        <f t="shared" si="8"/>
        <v>12755</v>
      </c>
      <c r="J39" s="40">
        <f t="shared" si="8"/>
        <v>576</v>
      </c>
      <c r="K39" s="40">
        <f t="shared" si="8"/>
        <v>6277</v>
      </c>
      <c r="L39" s="40">
        <f t="shared" si="8"/>
        <v>5902</v>
      </c>
      <c r="M39" s="243">
        <f t="shared" si="8"/>
        <v>0</v>
      </c>
      <c r="N39" s="75">
        <f t="shared" si="8"/>
        <v>-5872</v>
      </c>
      <c r="O39" s="76">
        <f t="shared" si="8"/>
        <v>476</v>
      </c>
      <c r="P39" s="76">
        <f t="shared" si="8"/>
        <v>-6149</v>
      </c>
      <c r="Q39" s="76">
        <f t="shared" si="8"/>
        <v>-199</v>
      </c>
      <c r="R39" s="243">
        <f t="shared" si="8"/>
        <v>0</v>
      </c>
    </row>
    <row r="40" spans="1:59" x14ac:dyDescent="0.25">
      <c r="A40" s="80" t="s">
        <v>0</v>
      </c>
      <c r="B40" s="2"/>
      <c r="C40" s="2"/>
      <c r="D40" s="9"/>
      <c r="E40" s="9"/>
      <c r="F40" s="9"/>
      <c r="G40" s="9"/>
      <c r="H40" s="9"/>
      <c r="I40" s="9"/>
      <c r="J40" s="9"/>
      <c r="K40" s="9"/>
      <c r="L40" s="9"/>
      <c r="M40" s="2"/>
      <c r="N40" s="9"/>
      <c r="O40" s="9"/>
      <c r="P40" s="9"/>
      <c r="Q40" s="9"/>
      <c r="R40" s="10"/>
    </row>
    <row r="41" spans="1:59" ht="15.6" customHeight="1" x14ac:dyDescent="0.25">
      <c r="A41" s="79" t="s">
        <v>1</v>
      </c>
      <c r="B41" s="17"/>
      <c r="C41" s="146"/>
      <c r="D41" s="11"/>
      <c r="E41" s="11"/>
      <c r="F41" s="9"/>
      <c r="G41" s="11"/>
      <c r="H41" s="11"/>
      <c r="I41" s="11"/>
      <c r="J41" s="11"/>
      <c r="K41" s="11"/>
      <c r="L41" s="11"/>
      <c r="M41" s="11"/>
      <c r="N41" s="11"/>
      <c r="O41" s="11"/>
      <c r="P41" s="11"/>
      <c r="Q41" s="11"/>
      <c r="R41" s="11"/>
    </row>
    <row r="42" spans="1:59" x14ac:dyDescent="0.25">
      <c r="A42" s="226" t="s">
        <v>78</v>
      </c>
      <c r="B42" s="227" t="s">
        <v>79</v>
      </c>
      <c r="C42" s="227"/>
      <c r="D42" s="228"/>
      <c r="E42" s="228"/>
      <c r="F42" s="228"/>
      <c r="G42" s="228"/>
      <c r="H42" s="227"/>
      <c r="I42" s="13"/>
      <c r="J42" s="13"/>
      <c r="K42" s="13"/>
      <c r="L42" s="13"/>
      <c r="M42" s="12"/>
      <c r="N42" s="13"/>
      <c r="O42" s="13"/>
      <c r="P42" s="13"/>
      <c r="Q42" s="13"/>
      <c r="R42" s="14"/>
    </row>
    <row r="43" spans="1:59" x14ac:dyDescent="0.25">
      <c r="A43" s="19" t="s">
        <v>16</v>
      </c>
      <c r="B43" s="148"/>
      <c r="C43" s="128"/>
      <c r="D43" s="129"/>
      <c r="E43" s="129"/>
      <c r="F43" s="129"/>
      <c r="G43" s="15"/>
      <c r="H43" s="127"/>
      <c r="I43" s="15"/>
      <c r="J43" s="15"/>
      <c r="K43" s="15"/>
      <c r="L43" s="15"/>
      <c r="M43" s="127"/>
      <c r="N43" s="15"/>
      <c r="O43" s="15"/>
      <c r="P43" s="15"/>
      <c r="Q43" s="15"/>
      <c r="R43" s="10"/>
    </row>
    <row r="44" spans="1:59" x14ac:dyDescent="0.25">
      <c r="A44" s="192" t="s">
        <v>70</v>
      </c>
      <c r="B44" s="193"/>
      <c r="C44" s="193"/>
      <c r="D44" s="193"/>
      <c r="E44" s="193"/>
      <c r="F44" s="193"/>
      <c r="G44" s="193"/>
      <c r="H44" s="193"/>
      <c r="I44" s="193"/>
      <c r="J44" s="193"/>
      <c r="K44" s="193"/>
      <c r="L44" s="193"/>
      <c r="M44" s="193"/>
      <c r="N44" s="193"/>
      <c r="O44" s="193"/>
      <c r="P44" s="193"/>
      <c r="Q44" s="193"/>
      <c r="R44" s="194"/>
    </row>
    <row r="45" spans="1:59" s="24" customFormat="1" x14ac:dyDescent="0.25">
      <c r="A45" s="81" t="s">
        <v>69</v>
      </c>
      <c r="B45" s="149"/>
      <c r="C45" s="150"/>
      <c r="D45" s="82" t="s">
        <v>71</v>
      </c>
      <c r="E45" s="151"/>
      <c r="F45" s="151"/>
      <c r="G45" s="151"/>
      <c r="H45" s="152"/>
      <c r="I45" s="82" t="s">
        <v>72</v>
      </c>
      <c r="J45" s="151"/>
      <c r="K45" s="151"/>
      <c r="L45" s="151"/>
      <c r="M45" s="152"/>
      <c r="N45" s="83" t="s">
        <v>29</v>
      </c>
      <c r="O45" s="153"/>
      <c r="P45" s="153"/>
      <c r="Q45" s="153"/>
      <c r="R45" s="154"/>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row>
    <row r="46" spans="1:59" s="24" customFormat="1" ht="16.5" thickBot="1" x14ac:dyDescent="0.3">
      <c r="A46" s="84" t="s">
        <v>14</v>
      </c>
      <c r="B46" s="85" t="s">
        <v>19</v>
      </c>
      <c r="C46" s="86" t="s">
        <v>13</v>
      </c>
      <c r="D46" s="27" t="s">
        <v>46</v>
      </c>
      <c r="E46" s="28" t="s">
        <v>47</v>
      </c>
      <c r="F46" s="28" t="s">
        <v>48</v>
      </c>
      <c r="G46" s="29" t="s">
        <v>49</v>
      </c>
      <c r="H46" s="30" t="s">
        <v>50</v>
      </c>
      <c r="I46" s="27" t="s">
        <v>73</v>
      </c>
      <c r="J46" s="28" t="s">
        <v>54</v>
      </c>
      <c r="K46" s="28" t="s">
        <v>53</v>
      </c>
      <c r="L46" s="29" t="s">
        <v>74</v>
      </c>
      <c r="M46" s="30" t="s">
        <v>75</v>
      </c>
      <c r="N46" s="27" t="s">
        <v>26</v>
      </c>
      <c r="O46" s="28" t="s">
        <v>43</v>
      </c>
      <c r="P46" s="28" t="s">
        <v>76</v>
      </c>
      <c r="Q46" s="29" t="s">
        <v>27</v>
      </c>
      <c r="R46" s="87" t="s">
        <v>30</v>
      </c>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row>
    <row r="47" spans="1:59" x14ac:dyDescent="0.25">
      <c r="A47" s="50" t="s">
        <v>57</v>
      </c>
      <c r="B47" s="48" t="s">
        <v>31</v>
      </c>
      <c r="C47" s="49"/>
      <c r="D47" s="35">
        <f>SUM(D48:D51)</f>
        <v>230979</v>
      </c>
      <c r="E47" s="36">
        <f t="shared" ref="E47:R47" si="9">SUM(E48:E51)</f>
        <v>8216</v>
      </c>
      <c r="F47" s="36">
        <f t="shared" si="9"/>
        <v>173261</v>
      </c>
      <c r="G47" s="36">
        <f t="shared" si="9"/>
        <v>49502</v>
      </c>
      <c r="H47" s="235">
        <f t="shared" si="9"/>
        <v>50133</v>
      </c>
      <c r="I47" s="35">
        <f t="shared" si="9"/>
        <v>222102</v>
      </c>
      <c r="J47" s="36">
        <f t="shared" si="9"/>
        <v>8120</v>
      </c>
      <c r="K47" s="36">
        <f t="shared" si="9"/>
        <v>168129</v>
      </c>
      <c r="L47" s="36">
        <f t="shared" si="9"/>
        <v>45853</v>
      </c>
      <c r="M47" s="235">
        <f t="shared" si="9"/>
        <v>48900</v>
      </c>
      <c r="N47" s="35">
        <f t="shared" si="9"/>
        <v>-8877</v>
      </c>
      <c r="O47" s="36">
        <f t="shared" si="9"/>
        <v>-96</v>
      </c>
      <c r="P47" s="36">
        <f t="shared" si="9"/>
        <v>-5132</v>
      </c>
      <c r="Q47" s="36">
        <f t="shared" si="9"/>
        <v>-3649</v>
      </c>
      <c r="R47" s="235">
        <f t="shared" si="9"/>
        <v>-1233</v>
      </c>
      <c r="S47" s="88"/>
    </row>
    <row r="48" spans="1:59" x14ac:dyDescent="0.25">
      <c r="A48" s="50" t="s">
        <v>57</v>
      </c>
      <c r="B48" s="89" t="s">
        <v>12</v>
      </c>
      <c r="C48" s="38" t="s">
        <v>9</v>
      </c>
      <c r="D48" s="39">
        <v>99410</v>
      </c>
      <c r="E48" s="40">
        <v>0</v>
      </c>
      <c r="F48" s="40">
        <v>50025</v>
      </c>
      <c r="G48" s="40">
        <v>49385</v>
      </c>
      <c r="H48" s="237">
        <v>17448</v>
      </c>
      <c r="I48" s="39">
        <v>92094</v>
      </c>
      <c r="J48" s="40">
        <v>0</v>
      </c>
      <c r="K48" s="40">
        <v>46353</v>
      </c>
      <c r="L48" s="40">
        <v>45741</v>
      </c>
      <c r="M48" s="237">
        <v>16756</v>
      </c>
      <c r="N48" s="39">
        <v>-7316</v>
      </c>
      <c r="O48" s="40">
        <v>0</v>
      </c>
      <c r="P48" s="40">
        <v>-3672</v>
      </c>
      <c r="Q48" s="40">
        <v>-3644</v>
      </c>
      <c r="R48" s="237">
        <v>-692</v>
      </c>
    </row>
    <row r="49" spans="1:59" x14ac:dyDescent="0.25">
      <c r="A49" s="50" t="s">
        <v>57</v>
      </c>
      <c r="B49" s="89" t="s">
        <v>12</v>
      </c>
      <c r="C49" s="38" t="s">
        <v>11</v>
      </c>
      <c r="D49" s="39">
        <v>130940</v>
      </c>
      <c r="E49" s="40">
        <v>8192</v>
      </c>
      <c r="F49" s="40">
        <v>122748</v>
      </c>
      <c r="G49" s="40">
        <v>0</v>
      </c>
      <c r="H49" s="237">
        <v>32370</v>
      </c>
      <c r="I49" s="39">
        <v>129394</v>
      </c>
      <c r="J49" s="40">
        <v>8096</v>
      </c>
      <c r="K49" s="40">
        <v>121298</v>
      </c>
      <c r="L49" s="40">
        <v>0</v>
      </c>
      <c r="M49" s="237">
        <v>31840</v>
      </c>
      <c r="N49" s="39">
        <v>-1546</v>
      </c>
      <c r="O49" s="40">
        <v>-96</v>
      </c>
      <c r="P49" s="40">
        <v>-1450</v>
      </c>
      <c r="Q49" s="40">
        <v>0</v>
      </c>
      <c r="R49" s="237">
        <v>-530</v>
      </c>
    </row>
    <row r="50" spans="1:59" x14ac:dyDescent="0.25">
      <c r="A50" s="50" t="s">
        <v>57</v>
      </c>
      <c r="B50" s="89" t="s">
        <v>10</v>
      </c>
      <c r="C50" s="38" t="s">
        <v>9</v>
      </c>
      <c r="D50" s="39">
        <v>239</v>
      </c>
      <c r="E50" s="40">
        <v>0</v>
      </c>
      <c r="F50" s="40">
        <v>122</v>
      </c>
      <c r="G50" s="40">
        <v>117</v>
      </c>
      <c r="H50" s="237">
        <v>92</v>
      </c>
      <c r="I50" s="39">
        <v>227</v>
      </c>
      <c r="J50" s="40">
        <v>0</v>
      </c>
      <c r="K50" s="40">
        <v>115</v>
      </c>
      <c r="L50" s="40">
        <v>112</v>
      </c>
      <c r="M50" s="237">
        <v>83</v>
      </c>
      <c r="N50" s="39">
        <v>-12</v>
      </c>
      <c r="O50" s="40">
        <v>0</v>
      </c>
      <c r="P50" s="40">
        <v>-7</v>
      </c>
      <c r="Q50" s="40">
        <v>-5</v>
      </c>
      <c r="R50" s="237">
        <v>-9</v>
      </c>
    </row>
    <row r="51" spans="1:59" ht="16.5" thickBot="1" x14ac:dyDescent="0.3">
      <c r="A51" s="53" t="s">
        <v>57</v>
      </c>
      <c r="B51" s="90" t="s">
        <v>10</v>
      </c>
      <c r="C51" s="42" t="s">
        <v>8</v>
      </c>
      <c r="D51" s="43">
        <v>390</v>
      </c>
      <c r="E51" s="44">
        <v>24</v>
      </c>
      <c r="F51" s="44">
        <v>366</v>
      </c>
      <c r="G51" s="44">
        <v>0</v>
      </c>
      <c r="H51" s="239">
        <v>223</v>
      </c>
      <c r="I51" s="43">
        <v>387</v>
      </c>
      <c r="J51" s="44">
        <v>24</v>
      </c>
      <c r="K51" s="44">
        <v>363</v>
      </c>
      <c r="L51" s="44">
        <v>0</v>
      </c>
      <c r="M51" s="239">
        <v>221</v>
      </c>
      <c r="N51" s="43">
        <v>-3</v>
      </c>
      <c r="O51" s="44">
        <v>0</v>
      </c>
      <c r="P51" s="44">
        <v>-3</v>
      </c>
      <c r="Q51" s="44">
        <v>0</v>
      </c>
      <c r="R51" s="239">
        <v>-2</v>
      </c>
    </row>
    <row r="52" spans="1:59" x14ac:dyDescent="0.25">
      <c r="A52" s="178" t="s">
        <v>58</v>
      </c>
      <c r="B52" s="177" t="s">
        <v>40</v>
      </c>
      <c r="C52" s="156"/>
      <c r="D52" s="35">
        <f>SUM(D53:D56)</f>
        <v>31207</v>
      </c>
      <c r="E52" s="36">
        <f t="shared" ref="E52:R52" si="10">SUM(E53:E56)</f>
        <v>1162</v>
      </c>
      <c r="F52" s="36">
        <f t="shared" si="10"/>
        <v>25686</v>
      </c>
      <c r="G52" s="36">
        <f t="shared" si="10"/>
        <v>4359</v>
      </c>
      <c r="H52" s="235">
        <f t="shared" si="10"/>
        <v>36784</v>
      </c>
      <c r="I52" s="35">
        <f t="shared" si="10"/>
        <v>26255</v>
      </c>
      <c r="J52" s="36">
        <f t="shared" si="10"/>
        <v>956</v>
      </c>
      <c r="K52" s="36">
        <f t="shared" si="10"/>
        <v>21832</v>
      </c>
      <c r="L52" s="36">
        <f t="shared" si="10"/>
        <v>3467</v>
      </c>
      <c r="M52" s="235">
        <f t="shared" si="10"/>
        <v>37059</v>
      </c>
      <c r="N52" s="35">
        <f t="shared" si="10"/>
        <v>-4952</v>
      </c>
      <c r="O52" s="36">
        <f t="shared" si="10"/>
        <v>-206</v>
      </c>
      <c r="P52" s="36">
        <f t="shared" si="10"/>
        <v>-3854</v>
      </c>
      <c r="Q52" s="36">
        <f t="shared" si="10"/>
        <v>-892</v>
      </c>
      <c r="R52" s="235">
        <f t="shared" si="10"/>
        <v>275</v>
      </c>
    </row>
    <row r="53" spans="1:59" s="45" customFormat="1" x14ac:dyDescent="0.25">
      <c r="A53" s="92" t="s">
        <v>58</v>
      </c>
      <c r="B53" s="89" t="s">
        <v>12</v>
      </c>
      <c r="C53" s="38" t="s">
        <v>9</v>
      </c>
      <c r="D53" s="39">
        <v>12496</v>
      </c>
      <c r="E53" s="40">
        <v>0</v>
      </c>
      <c r="F53" s="40">
        <v>8206</v>
      </c>
      <c r="G53" s="40">
        <v>4290</v>
      </c>
      <c r="H53" s="237">
        <v>12865</v>
      </c>
      <c r="I53" s="39">
        <v>10869</v>
      </c>
      <c r="J53" s="40">
        <v>0</v>
      </c>
      <c r="K53" s="40">
        <v>7446</v>
      </c>
      <c r="L53" s="40">
        <v>3423</v>
      </c>
      <c r="M53" s="237">
        <v>13243</v>
      </c>
      <c r="N53" s="39">
        <v>-1627</v>
      </c>
      <c r="O53" s="40">
        <v>0</v>
      </c>
      <c r="P53" s="40">
        <v>-760</v>
      </c>
      <c r="Q53" s="40">
        <v>-867</v>
      </c>
      <c r="R53" s="237">
        <v>378</v>
      </c>
    </row>
    <row r="54" spans="1:59" s="45" customFormat="1" x14ac:dyDescent="0.25">
      <c r="A54" s="93" t="s">
        <v>58</v>
      </c>
      <c r="B54" s="89" t="s">
        <v>12</v>
      </c>
      <c r="C54" s="38" t="s">
        <v>11</v>
      </c>
      <c r="D54" s="39">
        <v>18400</v>
      </c>
      <c r="E54" s="40">
        <v>1152</v>
      </c>
      <c r="F54" s="40">
        <v>17248</v>
      </c>
      <c r="G54" s="40">
        <v>0</v>
      </c>
      <c r="H54" s="237">
        <v>23586</v>
      </c>
      <c r="I54" s="39">
        <v>15178</v>
      </c>
      <c r="J54" s="40">
        <v>949</v>
      </c>
      <c r="K54" s="40">
        <v>14229</v>
      </c>
      <c r="L54" s="40">
        <v>0</v>
      </c>
      <c r="M54" s="237">
        <v>23480</v>
      </c>
      <c r="N54" s="39">
        <v>-3222</v>
      </c>
      <c r="O54" s="40">
        <v>-203</v>
      </c>
      <c r="P54" s="40">
        <v>-3019</v>
      </c>
      <c r="Q54" s="40">
        <v>0</v>
      </c>
      <c r="R54" s="237">
        <v>-106</v>
      </c>
    </row>
    <row r="55" spans="1:59" s="45" customFormat="1" x14ac:dyDescent="0.25">
      <c r="A55" s="93" t="s">
        <v>58</v>
      </c>
      <c r="B55" s="89" t="s">
        <v>10</v>
      </c>
      <c r="C55" s="38" t="s">
        <v>9</v>
      </c>
      <c r="D55" s="39">
        <v>143</v>
      </c>
      <c r="E55" s="40">
        <v>0</v>
      </c>
      <c r="F55" s="40">
        <v>74</v>
      </c>
      <c r="G55" s="40">
        <v>69</v>
      </c>
      <c r="H55" s="237">
        <v>146</v>
      </c>
      <c r="I55" s="39">
        <v>90</v>
      </c>
      <c r="J55" s="40">
        <v>0</v>
      </c>
      <c r="K55" s="40">
        <v>46</v>
      </c>
      <c r="L55" s="40">
        <v>44</v>
      </c>
      <c r="M55" s="237">
        <v>144</v>
      </c>
      <c r="N55" s="39">
        <v>-53</v>
      </c>
      <c r="O55" s="40">
        <v>0</v>
      </c>
      <c r="P55" s="40">
        <v>-28</v>
      </c>
      <c r="Q55" s="40">
        <v>-25</v>
      </c>
      <c r="R55" s="237">
        <v>-2</v>
      </c>
    </row>
    <row r="56" spans="1:59" s="45" customFormat="1" ht="16.5" thickBot="1" x14ac:dyDescent="0.3">
      <c r="A56" s="94" t="s">
        <v>58</v>
      </c>
      <c r="B56" s="90" t="s">
        <v>10</v>
      </c>
      <c r="C56" s="42" t="s">
        <v>8</v>
      </c>
      <c r="D56" s="43">
        <v>168</v>
      </c>
      <c r="E56" s="44">
        <v>10</v>
      </c>
      <c r="F56" s="44">
        <v>158</v>
      </c>
      <c r="G56" s="44">
        <v>0</v>
      </c>
      <c r="H56" s="239">
        <v>187</v>
      </c>
      <c r="I56" s="43">
        <v>118</v>
      </c>
      <c r="J56" s="44">
        <v>7</v>
      </c>
      <c r="K56" s="44">
        <v>111</v>
      </c>
      <c r="L56" s="44">
        <v>0</v>
      </c>
      <c r="M56" s="239">
        <v>192</v>
      </c>
      <c r="N56" s="43">
        <v>-50</v>
      </c>
      <c r="O56" s="44">
        <v>-3</v>
      </c>
      <c r="P56" s="44">
        <v>-47</v>
      </c>
      <c r="Q56" s="44">
        <v>0</v>
      </c>
      <c r="R56" s="239">
        <v>5</v>
      </c>
    </row>
    <row r="57" spans="1:59" s="45" customFormat="1" x14ac:dyDescent="0.25">
      <c r="A57" s="93" t="s">
        <v>59</v>
      </c>
      <c r="B57" s="179" t="s">
        <v>34</v>
      </c>
      <c r="C57" s="51"/>
      <c r="D57" s="35">
        <f>SUM(D58:D61)</f>
        <v>10029</v>
      </c>
      <c r="E57" s="36">
        <f t="shared" ref="E57:R57" si="11">SUM(E58:E61)</f>
        <v>1503</v>
      </c>
      <c r="F57" s="36">
        <f t="shared" si="11"/>
        <v>8373</v>
      </c>
      <c r="G57" s="36">
        <f t="shared" si="11"/>
        <v>153</v>
      </c>
      <c r="H57" s="235">
        <f t="shared" si="11"/>
        <v>6323</v>
      </c>
      <c r="I57" s="35">
        <f t="shared" si="11"/>
        <v>8594</v>
      </c>
      <c r="J57" s="36">
        <f t="shared" si="11"/>
        <v>1312</v>
      </c>
      <c r="K57" s="36">
        <f t="shared" si="11"/>
        <v>7132</v>
      </c>
      <c r="L57" s="36">
        <f t="shared" si="11"/>
        <v>150</v>
      </c>
      <c r="M57" s="241">
        <f t="shared" si="11"/>
        <v>5691</v>
      </c>
      <c r="N57" s="35">
        <f t="shared" si="11"/>
        <v>-1435</v>
      </c>
      <c r="O57" s="36">
        <f t="shared" si="11"/>
        <v>-191</v>
      </c>
      <c r="P57" s="36">
        <f t="shared" si="11"/>
        <v>-1241</v>
      </c>
      <c r="Q57" s="36">
        <f t="shared" si="11"/>
        <v>-3</v>
      </c>
      <c r="R57" s="241">
        <f t="shared" si="11"/>
        <v>-632</v>
      </c>
    </row>
    <row r="58" spans="1:59" s="45" customFormat="1" x14ac:dyDescent="0.25">
      <c r="A58" s="93" t="s">
        <v>59</v>
      </c>
      <c r="B58" s="176" t="s">
        <v>12</v>
      </c>
      <c r="C58" s="51" t="s">
        <v>9</v>
      </c>
      <c r="D58" s="39">
        <v>3696</v>
      </c>
      <c r="E58" s="40">
        <v>1127</v>
      </c>
      <c r="F58" s="40">
        <v>2569</v>
      </c>
      <c r="G58" s="40">
        <v>0</v>
      </c>
      <c r="H58" s="237">
        <v>2021</v>
      </c>
      <c r="I58" s="39">
        <v>3308</v>
      </c>
      <c r="J58" s="40">
        <v>1000</v>
      </c>
      <c r="K58" s="40">
        <v>2308</v>
      </c>
      <c r="L58" s="40">
        <v>0</v>
      </c>
      <c r="M58" s="237">
        <v>2062</v>
      </c>
      <c r="N58" s="39">
        <v>-388</v>
      </c>
      <c r="O58" s="40">
        <v>-127</v>
      </c>
      <c r="P58" s="40">
        <v>-261</v>
      </c>
      <c r="Q58" s="40">
        <v>0</v>
      </c>
      <c r="R58" s="255">
        <v>41</v>
      </c>
    </row>
    <row r="59" spans="1:59" s="45" customFormat="1" x14ac:dyDescent="0.25">
      <c r="A59" s="93" t="s">
        <v>59</v>
      </c>
      <c r="B59" s="176" t="s">
        <v>12</v>
      </c>
      <c r="C59" s="51" t="s">
        <v>11</v>
      </c>
      <c r="D59" s="39">
        <v>5641</v>
      </c>
      <c r="E59" s="40">
        <v>352</v>
      </c>
      <c r="F59" s="40">
        <v>5289</v>
      </c>
      <c r="G59" s="40">
        <v>0</v>
      </c>
      <c r="H59" s="237">
        <v>3948</v>
      </c>
      <c r="I59" s="39">
        <v>4764</v>
      </c>
      <c r="J59" s="40">
        <v>298</v>
      </c>
      <c r="K59" s="40">
        <v>4466</v>
      </c>
      <c r="L59" s="40">
        <v>0</v>
      </c>
      <c r="M59" s="237">
        <v>3377</v>
      </c>
      <c r="N59" s="39">
        <v>-877</v>
      </c>
      <c r="O59" s="40">
        <v>-54</v>
      </c>
      <c r="P59" s="40">
        <v>-823</v>
      </c>
      <c r="Q59" s="40">
        <v>0</v>
      </c>
      <c r="R59" s="255">
        <v>-571</v>
      </c>
    </row>
    <row r="60" spans="1:59" s="45" customFormat="1" x14ac:dyDescent="0.25">
      <c r="A60" s="93" t="s">
        <v>59</v>
      </c>
      <c r="B60" s="176" t="s">
        <v>41</v>
      </c>
      <c r="C60" s="51" t="s">
        <v>9</v>
      </c>
      <c r="D60" s="39">
        <v>313</v>
      </c>
      <c r="E60" s="40">
        <v>0</v>
      </c>
      <c r="F60" s="40">
        <v>160</v>
      </c>
      <c r="G60" s="40">
        <v>153</v>
      </c>
      <c r="H60" s="237">
        <v>136</v>
      </c>
      <c r="I60" s="39">
        <v>305</v>
      </c>
      <c r="J60" s="40">
        <v>0</v>
      </c>
      <c r="K60" s="40">
        <v>155</v>
      </c>
      <c r="L60" s="40">
        <v>150</v>
      </c>
      <c r="M60" s="237">
        <v>137</v>
      </c>
      <c r="N60" s="39">
        <v>-8</v>
      </c>
      <c r="O60" s="40">
        <v>0</v>
      </c>
      <c r="P60" s="40">
        <v>-5</v>
      </c>
      <c r="Q60" s="40">
        <v>-3</v>
      </c>
      <c r="R60" s="255">
        <v>1</v>
      </c>
    </row>
    <row r="61" spans="1:59" s="45" customFormat="1" ht="16.5" thickBot="1" x14ac:dyDescent="0.3">
      <c r="A61" s="94" t="s">
        <v>59</v>
      </c>
      <c r="B61" s="176" t="s">
        <v>10</v>
      </c>
      <c r="C61" s="51" t="s">
        <v>11</v>
      </c>
      <c r="D61" s="43">
        <v>379</v>
      </c>
      <c r="E61" s="44">
        <v>24</v>
      </c>
      <c r="F61" s="44">
        <v>355</v>
      </c>
      <c r="G61" s="44">
        <v>0</v>
      </c>
      <c r="H61" s="239">
        <v>218</v>
      </c>
      <c r="I61" s="43">
        <v>217</v>
      </c>
      <c r="J61" s="44">
        <v>14</v>
      </c>
      <c r="K61" s="44">
        <v>203</v>
      </c>
      <c r="L61" s="44">
        <v>0</v>
      </c>
      <c r="M61" s="239">
        <v>115</v>
      </c>
      <c r="N61" s="43">
        <v>-162</v>
      </c>
      <c r="O61" s="44">
        <v>-10</v>
      </c>
      <c r="P61" s="44">
        <v>-152</v>
      </c>
      <c r="Q61" s="44">
        <v>0</v>
      </c>
      <c r="R61" s="256">
        <v>-103</v>
      </c>
    </row>
    <row r="62" spans="1:59" s="45" customFormat="1" ht="15.75" customHeight="1" x14ac:dyDescent="0.25">
      <c r="A62" s="92" t="s">
        <v>77</v>
      </c>
      <c r="B62" s="33" t="s">
        <v>32</v>
      </c>
      <c r="C62" s="33"/>
      <c r="D62" s="35">
        <f>SUM(D63:D64)</f>
        <v>1924</v>
      </c>
      <c r="E62" s="36">
        <f t="shared" ref="E62:R62" si="12">SUM(E63:E64)</f>
        <v>53</v>
      </c>
      <c r="F62" s="36">
        <f t="shared" si="12"/>
        <v>1344</v>
      </c>
      <c r="G62" s="36">
        <f t="shared" si="12"/>
        <v>527</v>
      </c>
      <c r="H62" s="235">
        <f t="shared" si="12"/>
        <v>370</v>
      </c>
      <c r="I62" s="35">
        <f t="shared" si="12"/>
        <v>1701</v>
      </c>
      <c r="J62" s="36">
        <f t="shared" si="12"/>
        <v>54</v>
      </c>
      <c r="K62" s="36">
        <f t="shared" si="12"/>
        <v>1228</v>
      </c>
      <c r="L62" s="36">
        <f t="shared" si="12"/>
        <v>419</v>
      </c>
      <c r="M62" s="235">
        <f t="shared" si="12"/>
        <v>401</v>
      </c>
      <c r="N62" s="35">
        <f t="shared" si="12"/>
        <v>-223</v>
      </c>
      <c r="O62" s="36">
        <f t="shared" si="12"/>
        <v>1</v>
      </c>
      <c r="P62" s="36">
        <f t="shared" si="12"/>
        <v>-116</v>
      </c>
      <c r="Q62" s="36">
        <f t="shared" si="12"/>
        <v>-108</v>
      </c>
      <c r="R62" s="235">
        <f t="shared" si="12"/>
        <v>31</v>
      </c>
    </row>
    <row r="63" spans="1:59" s="45" customFormat="1" x14ac:dyDescent="0.25">
      <c r="A63" s="92" t="s">
        <v>77</v>
      </c>
      <c r="B63" s="37" t="s">
        <v>10</v>
      </c>
      <c r="C63" s="51" t="s">
        <v>9</v>
      </c>
      <c r="D63" s="39">
        <v>1068</v>
      </c>
      <c r="E63" s="40">
        <v>0</v>
      </c>
      <c r="F63" s="40">
        <v>541</v>
      </c>
      <c r="G63" s="40">
        <v>527</v>
      </c>
      <c r="H63" s="237">
        <v>153</v>
      </c>
      <c r="I63" s="39">
        <v>844</v>
      </c>
      <c r="J63" s="40">
        <v>0</v>
      </c>
      <c r="K63" s="40">
        <v>425</v>
      </c>
      <c r="L63" s="40">
        <v>419</v>
      </c>
      <c r="M63" s="237">
        <v>142</v>
      </c>
      <c r="N63" s="39">
        <v>-224</v>
      </c>
      <c r="O63" s="40">
        <v>0</v>
      </c>
      <c r="P63" s="40">
        <v>-116</v>
      </c>
      <c r="Q63" s="40">
        <v>-108</v>
      </c>
      <c r="R63" s="237">
        <v>-11</v>
      </c>
    </row>
    <row r="64" spans="1:59" s="52" customFormat="1" ht="16.5" thickBot="1" x14ac:dyDescent="0.3">
      <c r="A64" s="95" t="s">
        <v>77</v>
      </c>
      <c r="B64" s="37" t="s">
        <v>10</v>
      </c>
      <c r="C64" s="51" t="s">
        <v>11</v>
      </c>
      <c r="D64" s="39">
        <v>856</v>
      </c>
      <c r="E64" s="40">
        <v>53</v>
      </c>
      <c r="F64" s="40">
        <v>803</v>
      </c>
      <c r="G64" s="40">
        <v>0</v>
      </c>
      <c r="H64" s="237">
        <v>217</v>
      </c>
      <c r="I64" s="39">
        <v>857</v>
      </c>
      <c r="J64" s="40">
        <v>54</v>
      </c>
      <c r="K64" s="40">
        <v>803</v>
      </c>
      <c r="L64" s="40">
        <v>0</v>
      </c>
      <c r="M64" s="237">
        <v>259</v>
      </c>
      <c r="N64" s="39">
        <v>1</v>
      </c>
      <c r="O64" s="40">
        <v>1</v>
      </c>
      <c r="P64" s="40">
        <v>0</v>
      </c>
      <c r="Q64" s="40">
        <v>0</v>
      </c>
      <c r="R64" s="237">
        <v>42</v>
      </c>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row>
    <row r="65" spans="1:59" s="17" customFormat="1" ht="18.75" x14ac:dyDescent="0.25">
      <c r="A65" s="50" t="s">
        <v>62</v>
      </c>
      <c r="B65" s="48" t="s">
        <v>80</v>
      </c>
      <c r="C65" s="49"/>
      <c r="D65" s="35">
        <f>SUM(D66:D70)</f>
        <v>1199462</v>
      </c>
      <c r="E65" s="36">
        <f t="shared" ref="E65:R65" si="13">SUM(E66:E70)</f>
        <v>209808</v>
      </c>
      <c r="F65" s="36">
        <f t="shared" si="13"/>
        <v>829760</v>
      </c>
      <c r="G65" s="36">
        <f t="shared" si="13"/>
        <v>159894</v>
      </c>
      <c r="H65" s="235">
        <f t="shared" si="13"/>
        <v>0</v>
      </c>
      <c r="I65" s="35">
        <f t="shared" si="13"/>
        <v>917491</v>
      </c>
      <c r="J65" s="36">
        <f t="shared" si="13"/>
        <v>148306</v>
      </c>
      <c r="K65" s="36">
        <f t="shared" si="13"/>
        <v>648399</v>
      </c>
      <c r="L65" s="36">
        <f t="shared" si="13"/>
        <v>120786</v>
      </c>
      <c r="M65" s="235">
        <f t="shared" si="13"/>
        <v>0</v>
      </c>
      <c r="N65" s="35">
        <f t="shared" si="13"/>
        <v>-281971</v>
      </c>
      <c r="O65" s="36">
        <f t="shared" si="13"/>
        <v>-61502</v>
      </c>
      <c r="P65" s="36">
        <f t="shared" si="13"/>
        <v>-181361</v>
      </c>
      <c r="Q65" s="36">
        <f t="shared" si="13"/>
        <v>-39108</v>
      </c>
      <c r="R65" s="235">
        <f t="shared" si="13"/>
        <v>0</v>
      </c>
    </row>
    <row r="66" spans="1:59" x14ac:dyDescent="0.25">
      <c r="A66" s="50" t="s">
        <v>62</v>
      </c>
      <c r="B66" s="50" t="s">
        <v>39</v>
      </c>
      <c r="C66" s="220" t="s">
        <v>9</v>
      </c>
      <c r="D66" s="39">
        <v>666104</v>
      </c>
      <c r="E66" s="40">
        <v>183897</v>
      </c>
      <c r="F66" s="40">
        <v>335109</v>
      </c>
      <c r="G66" s="40">
        <v>147098</v>
      </c>
      <c r="H66" s="247">
        <v>0</v>
      </c>
      <c r="I66" s="39">
        <v>481956</v>
      </c>
      <c r="J66" s="40">
        <v>127870</v>
      </c>
      <c r="K66" s="40">
        <v>242591</v>
      </c>
      <c r="L66" s="40">
        <v>111495</v>
      </c>
      <c r="M66" s="237">
        <v>0</v>
      </c>
      <c r="N66" s="39">
        <v>-184148</v>
      </c>
      <c r="O66" s="40">
        <v>-56027</v>
      </c>
      <c r="P66" s="40">
        <v>-92518</v>
      </c>
      <c r="Q66" s="40">
        <v>-35603</v>
      </c>
      <c r="R66" s="237">
        <v>0</v>
      </c>
    </row>
    <row r="67" spans="1:59" x14ac:dyDescent="0.25">
      <c r="A67" s="50" t="s">
        <v>62</v>
      </c>
      <c r="B67" s="50" t="s">
        <v>12</v>
      </c>
      <c r="C67" s="220" t="s">
        <v>11</v>
      </c>
      <c r="D67" s="39">
        <v>516156</v>
      </c>
      <c r="E67" s="40">
        <v>25685</v>
      </c>
      <c r="F67" s="40">
        <v>484368</v>
      </c>
      <c r="G67" s="40">
        <v>6103</v>
      </c>
      <c r="H67" s="247">
        <v>0</v>
      </c>
      <c r="I67" s="39">
        <v>426865</v>
      </c>
      <c r="J67" s="40">
        <v>20627</v>
      </c>
      <c r="K67" s="40">
        <v>400614</v>
      </c>
      <c r="L67" s="40">
        <v>5624</v>
      </c>
      <c r="M67" s="237">
        <v>0</v>
      </c>
      <c r="N67" s="39">
        <v>-89291</v>
      </c>
      <c r="O67" s="40">
        <v>-5058</v>
      </c>
      <c r="P67" s="40">
        <v>-83754</v>
      </c>
      <c r="Q67" s="40">
        <v>-479</v>
      </c>
      <c r="R67" s="237">
        <v>0</v>
      </c>
    </row>
    <row r="68" spans="1:59" x14ac:dyDescent="0.25">
      <c r="A68" s="50" t="s">
        <v>62</v>
      </c>
      <c r="B68" s="50" t="s">
        <v>10</v>
      </c>
      <c r="C68" s="220" t="s">
        <v>9</v>
      </c>
      <c r="D68" s="39">
        <v>13560</v>
      </c>
      <c r="E68" s="40">
        <v>0</v>
      </c>
      <c r="F68" s="40">
        <v>6867</v>
      </c>
      <c r="G68" s="40">
        <v>6693</v>
      </c>
      <c r="H68" s="247">
        <v>0</v>
      </c>
      <c r="I68" s="39">
        <v>6770</v>
      </c>
      <c r="J68" s="40">
        <v>0</v>
      </c>
      <c r="K68" s="40">
        <v>3410</v>
      </c>
      <c r="L68" s="40">
        <v>3360</v>
      </c>
      <c r="M68" s="237">
        <v>0</v>
      </c>
      <c r="N68" s="39">
        <v>-6790</v>
      </c>
      <c r="O68" s="40">
        <v>0</v>
      </c>
      <c r="P68" s="40">
        <v>-3457</v>
      </c>
      <c r="Q68" s="40">
        <v>-3333</v>
      </c>
      <c r="R68" s="237">
        <v>0</v>
      </c>
    </row>
    <row r="69" spans="1:59" x14ac:dyDescent="0.25">
      <c r="A69" s="50" t="s">
        <v>62</v>
      </c>
      <c r="B69" s="50" t="s">
        <v>10</v>
      </c>
      <c r="C69" s="220" t="s">
        <v>8</v>
      </c>
      <c r="D69" s="39">
        <v>3642</v>
      </c>
      <c r="E69" s="40">
        <v>226</v>
      </c>
      <c r="F69" s="40">
        <v>3416</v>
      </c>
      <c r="G69" s="40">
        <v>0</v>
      </c>
      <c r="H69" s="247">
        <v>0</v>
      </c>
      <c r="I69" s="39">
        <v>1900</v>
      </c>
      <c r="J69" s="40">
        <v>116</v>
      </c>
      <c r="K69" s="40">
        <v>1784</v>
      </c>
      <c r="L69" s="40">
        <v>0</v>
      </c>
      <c r="M69" s="237">
        <v>0</v>
      </c>
      <c r="N69" s="39">
        <v>-1742</v>
      </c>
      <c r="O69" s="40">
        <v>-110</v>
      </c>
      <c r="P69" s="40">
        <v>-1632</v>
      </c>
      <c r="Q69" s="40">
        <v>0</v>
      </c>
      <c r="R69" s="237">
        <v>0</v>
      </c>
    </row>
    <row r="70" spans="1:59" ht="16.5" thickBot="1" x14ac:dyDescent="0.3">
      <c r="A70" s="53" t="s">
        <v>62</v>
      </c>
      <c r="B70" s="53" t="s">
        <v>64</v>
      </c>
      <c r="C70" s="222" t="s">
        <v>63</v>
      </c>
      <c r="D70" s="43">
        <v>0</v>
      </c>
      <c r="E70" s="44">
        <v>0</v>
      </c>
      <c r="F70" s="44">
        <v>0</v>
      </c>
      <c r="G70" s="44">
        <v>0</v>
      </c>
      <c r="H70" s="257">
        <v>0</v>
      </c>
      <c r="I70" s="43">
        <v>0</v>
      </c>
      <c r="J70" s="44">
        <v>-307</v>
      </c>
      <c r="K70" s="44">
        <v>0</v>
      </c>
      <c r="L70" s="44">
        <v>307</v>
      </c>
      <c r="M70" s="239">
        <v>0</v>
      </c>
      <c r="N70" s="43">
        <v>0</v>
      </c>
      <c r="O70" s="44">
        <v>-307</v>
      </c>
      <c r="P70" s="44">
        <v>0</v>
      </c>
      <c r="Q70" s="44">
        <v>307</v>
      </c>
      <c r="R70" s="239">
        <v>0</v>
      </c>
    </row>
    <row r="71" spans="1:59" s="73" customFormat="1" ht="15" customHeight="1" thickBot="1" x14ac:dyDescent="0.3">
      <c r="A71" s="95" t="s">
        <v>66</v>
      </c>
      <c r="B71" s="221" t="s">
        <v>35</v>
      </c>
      <c r="C71" s="223"/>
      <c r="D71" s="224">
        <f>SUM(E71:G71)</f>
        <v>0</v>
      </c>
      <c r="E71" s="225">
        <v>0</v>
      </c>
      <c r="F71" s="225">
        <v>0</v>
      </c>
      <c r="G71" s="225">
        <v>0</v>
      </c>
      <c r="H71" s="258">
        <v>0</v>
      </c>
      <c r="I71" s="224">
        <f>SUM(J71:L71)</f>
        <v>3000</v>
      </c>
      <c r="J71" s="225">
        <v>100</v>
      </c>
      <c r="K71" s="225">
        <v>2900</v>
      </c>
      <c r="L71" s="225">
        <v>0</v>
      </c>
      <c r="M71" s="258">
        <v>0</v>
      </c>
      <c r="N71" s="224">
        <f>SUM(O71:Q71)</f>
        <v>3000</v>
      </c>
      <c r="O71" s="225">
        <v>100</v>
      </c>
      <c r="P71" s="225">
        <v>2900</v>
      </c>
      <c r="Q71" s="225">
        <v>0</v>
      </c>
      <c r="R71" s="258">
        <v>0</v>
      </c>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row>
    <row r="72" spans="1:59" s="63" customFormat="1" ht="16.5" thickBot="1" x14ac:dyDescent="0.3">
      <c r="A72" s="97" t="s">
        <v>36</v>
      </c>
      <c r="B72" s="96" t="s">
        <v>18</v>
      </c>
      <c r="C72" s="157"/>
      <c r="D72" s="60">
        <f>SUM(E72:G72)</f>
        <v>6496</v>
      </c>
      <c r="E72" s="61">
        <v>0</v>
      </c>
      <c r="F72" s="61">
        <v>3248</v>
      </c>
      <c r="G72" s="61">
        <v>3248</v>
      </c>
      <c r="H72" s="259">
        <v>0</v>
      </c>
      <c r="I72" s="60">
        <f>SUM(J72:L72)</f>
        <v>54784</v>
      </c>
      <c r="J72" s="61">
        <v>373</v>
      </c>
      <c r="K72" s="61">
        <v>27394</v>
      </c>
      <c r="L72" s="61">
        <v>27017</v>
      </c>
      <c r="M72" s="250">
        <v>0</v>
      </c>
      <c r="N72" s="60">
        <f>SUM(O72:Q72)</f>
        <v>48288</v>
      </c>
      <c r="O72" s="98">
        <v>373</v>
      </c>
      <c r="P72" s="61">
        <v>24146</v>
      </c>
      <c r="Q72" s="61">
        <v>23769</v>
      </c>
      <c r="R72" s="250">
        <v>0</v>
      </c>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row>
    <row r="73" spans="1:59" s="63" customFormat="1" ht="16.5" thickBot="1" x14ac:dyDescent="0.3">
      <c r="A73" s="97" t="s">
        <v>37</v>
      </c>
      <c r="B73" s="96" t="s">
        <v>6</v>
      </c>
      <c r="C73" s="157"/>
      <c r="D73" s="60">
        <f>SUM(E73:G73)</f>
        <v>23177</v>
      </c>
      <c r="E73" s="61">
        <v>0</v>
      </c>
      <c r="F73" s="61">
        <v>15934</v>
      </c>
      <c r="G73" s="61">
        <v>7243</v>
      </c>
      <c r="H73" s="250">
        <v>0</v>
      </c>
      <c r="I73" s="60">
        <f>SUM(J73:L73)</f>
        <v>8451</v>
      </c>
      <c r="J73" s="61">
        <v>0</v>
      </c>
      <c r="K73" s="61">
        <v>5811</v>
      </c>
      <c r="L73" s="61">
        <v>2640</v>
      </c>
      <c r="M73" s="250">
        <v>0</v>
      </c>
      <c r="N73" s="60">
        <f>SUM(O73:Q73)</f>
        <v>-14726</v>
      </c>
      <c r="O73" s="98">
        <v>0</v>
      </c>
      <c r="P73" s="61">
        <v>-10123</v>
      </c>
      <c r="Q73" s="61">
        <v>-4603</v>
      </c>
      <c r="R73" s="250">
        <v>0</v>
      </c>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row>
    <row r="74" spans="1:59" s="65" customFormat="1" ht="15" customHeight="1" x14ac:dyDescent="0.25">
      <c r="A74" s="99"/>
      <c r="B74" s="69"/>
      <c r="C74" s="100" t="s">
        <v>17</v>
      </c>
      <c r="D74" s="35">
        <f>D47+D52+D57+D62+D65+D71+D72+D73</f>
        <v>1503274</v>
      </c>
      <c r="E74" s="36">
        <f t="shared" ref="E74:R74" si="14">E47+E52+E57+E62+E65+E71+E72+E73</f>
        <v>220742</v>
      </c>
      <c r="F74" s="36">
        <f t="shared" si="14"/>
        <v>1057606</v>
      </c>
      <c r="G74" s="36">
        <f t="shared" si="14"/>
        <v>224926</v>
      </c>
      <c r="H74" s="241">
        <f t="shared" si="14"/>
        <v>93610</v>
      </c>
      <c r="I74" s="35">
        <f t="shared" si="14"/>
        <v>1242378</v>
      </c>
      <c r="J74" s="36">
        <f t="shared" si="14"/>
        <v>159221</v>
      </c>
      <c r="K74" s="36">
        <f t="shared" si="14"/>
        <v>882825</v>
      </c>
      <c r="L74" s="36">
        <f t="shared" si="14"/>
        <v>200332</v>
      </c>
      <c r="M74" s="242">
        <f t="shared" si="14"/>
        <v>92051</v>
      </c>
      <c r="N74" s="35">
        <f t="shared" si="14"/>
        <v>-260896</v>
      </c>
      <c r="O74" s="36">
        <f t="shared" si="14"/>
        <v>-61521</v>
      </c>
      <c r="P74" s="36">
        <f t="shared" si="14"/>
        <v>-174781</v>
      </c>
      <c r="Q74" s="36">
        <f t="shared" si="14"/>
        <v>-24594</v>
      </c>
      <c r="R74" s="241">
        <f t="shared" si="14"/>
        <v>-1559</v>
      </c>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row>
    <row r="75" spans="1:59" s="65" customFormat="1" ht="15" customHeight="1" x14ac:dyDescent="0.25">
      <c r="A75" s="164"/>
      <c r="C75" s="74" t="s">
        <v>4</v>
      </c>
      <c r="D75" s="75">
        <f>D48+D49+D53+D54+D58+D59+D66+D67</f>
        <v>1452843</v>
      </c>
      <c r="E75" s="76">
        <f t="shared" ref="E75:R75" si="15">E48+E49+E53+E54+E58+E59+E66+E67</f>
        <v>220405</v>
      </c>
      <c r="F75" s="76">
        <f t="shared" si="15"/>
        <v>1025562</v>
      </c>
      <c r="G75" s="76">
        <f t="shared" si="15"/>
        <v>206876</v>
      </c>
      <c r="H75" s="255">
        <f t="shared" si="15"/>
        <v>92238</v>
      </c>
      <c r="I75" s="75">
        <f t="shared" si="15"/>
        <v>1164428</v>
      </c>
      <c r="J75" s="76">
        <f t="shared" si="15"/>
        <v>158840</v>
      </c>
      <c r="K75" s="76">
        <f t="shared" si="15"/>
        <v>839305</v>
      </c>
      <c r="L75" s="76">
        <f t="shared" si="15"/>
        <v>166283</v>
      </c>
      <c r="M75" s="76">
        <f t="shared" si="15"/>
        <v>90758</v>
      </c>
      <c r="N75" s="75">
        <f t="shared" si="15"/>
        <v>-288415</v>
      </c>
      <c r="O75" s="40">
        <f t="shared" si="15"/>
        <v>-61565</v>
      </c>
      <c r="P75" s="76">
        <f t="shared" si="15"/>
        <v>-186257</v>
      </c>
      <c r="Q75" s="76">
        <f t="shared" si="15"/>
        <v>-40593</v>
      </c>
      <c r="R75" s="255">
        <f t="shared" si="15"/>
        <v>-1480</v>
      </c>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row>
    <row r="76" spans="1:59" s="73" customFormat="1" ht="15" customHeight="1" x14ac:dyDescent="0.25">
      <c r="A76" s="92"/>
      <c r="C76" s="74" t="s">
        <v>3</v>
      </c>
      <c r="D76" s="75">
        <f>D50+D51+D55+D56+D60+D61+D63+D64+D68+D69</f>
        <v>20758</v>
      </c>
      <c r="E76" s="76">
        <f t="shared" ref="E76:R76" si="16">E50+E51+E55+E56+E60+E61+E63+E64+E68+E69</f>
        <v>337</v>
      </c>
      <c r="F76" s="76">
        <f t="shared" si="16"/>
        <v>12862</v>
      </c>
      <c r="G76" s="76">
        <f t="shared" si="16"/>
        <v>7559</v>
      </c>
      <c r="H76" s="255">
        <f t="shared" si="16"/>
        <v>1372</v>
      </c>
      <c r="I76" s="75">
        <f t="shared" si="16"/>
        <v>11715</v>
      </c>
      <c r="J76" s="76">
        <f t="shared" si="16"/>
        <v>215</v>
      </c>
      <c r="K76" s="76">
        <f t="shared" si="16"/>
        <v>7415</v>
      </c>
      <c r="L76" s="76">
        <f t="shared" si="16"/>
        <v>4085</v>
      </c>
      <c r="M76" s="76">
        <f t="shared" si="16"/>
        <v>1293</v>
      </c>
      <c r="N76" s="75">
        <f t="shared" si="16"/>
        <v>-9043</v>
      </c>
      <c r="O76" s="40">
        <f t="shared" si="16"/>
        <v>-122</v>
      </c>
      <c r="P76" s="76">
        <f t="shared" si="16"/>
        <v>-5447</v>
      </c>
      <c r="Q76" s="76">
        <f t="shared" si="16"/>
        <v>-3474</v>
      </c>
      <c r="R76" s="255">
        <f t="shared" si="16"/>
        <v>-79</v>
      </c>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row>
    <row r="77" spans="1:59" s="77" customFormat="1" ht="15" customHeight="1" thickBot="1" x14ac:dyDescent="0.3">
      <c r="A77" s="95"/>
      <c r="B77" s="158"/>
      <c r="C77" s="102" t="s">
        <v>2</v>
      </c>
      <c r="D77" s="43">
        <f>D70+D71+D72+D73</f>
        <v>29673</v>
      </c>
      <c r="E77" s="44">
        <f t="shared" ref="E77:R77" si="17">E70+E71+E72+E73</f>
        <v>0</v>
      </c>
      <c r="F77" s="44">
        <f t="shared" si="17"/>
        <v>19182</v>
      </c>
      <c r="G77" s="44">
        <f t="shared" si="17"/>
        <v>10491</v>
      </c>
      <c r="H77" s="256">
        <f t="shared" si="17"/>
        <v>0</v>
      </c>
      <c r="I77" s="43">
        <f t="shared" si="17"/>
        <v>66235</v>
      </c>
      <c r="J77" s="44">
        <f t="shared" si="17"/>
        <v>166</v>
      </c>
      <c r="K77" s="44">
        <f t="shared" si="17"/>
        <v>36105</v>
      </c>
      <c r="L77" s="44">
        <f t="shared" si="17"/>
        <v>29964</v>
      </c>
      <c r="M77" s="244">
        <f t="shared" si="17"/>
        <v>0</v>
      </c>
      <c r="N77" s="103">
        <f t="shared" si="17"/>
        <v>36562</v>
      </c>
      <c r="O77" s="44">
        <f t="shared" si="17"/>
        <v>166</v>
      </c>
      <c r="P77" s="104">
        <f t="shared" si="17"/>
        <v>16923</v>
      </c>
      <c r="Q77" s="104">
        <f t="shared" si="17"/>
        <v>19473</v>
      </c>
      <c r="R77" s="256">
        <f t="shared" si="17"/>
        <v>0</v>
      </c>
    </row>
    <row r="78" spans="1:59" x14ac:dyDescent="0.25">
      <c r="A78" s="105" t="s">
        <v>0</v>
      </c>
      <c r="B78" s="7"/>
      <c r="C78" s="132"/>
      <c r="D78" s="13"/>
      <c r="E78" s="13"/>
      <c r="F78" s="13"/>
      <c r="G78" s="13"/>
      <c r="H78" s="132"/>
      <c r="I78" s="13"/>
      <c r="J78" s="13"/>
      <c r="K78" s="13"/>
      <c r="L78" s="13"/>
      <c r="M78" s="13"/>
      <c r="N78" s="9"/>
      <c r="O78" s="13"/>
      <c r="P78" s="13"/>
      <c r="Q78" s="13"/>
      <c r="R78" s="13"/>
    </row>
    <row r="79" spans="1:59" ht="15" customHeight="1" x14ac:dyDescent="0.25">
      <c r="A79" s="195"/>
      <c r="B79" s="79" t="s">
        <v>1</v>
      </c>
      <c r="C79" s="106"/>
      <c r="D79" s="133"/>
      <c r="E79" s="133"/>
      <c r="F79" s="133"/>
      <c r="G79" s="133"/>
      <c r="H79" s="133"/>
      <c r="I79" s="133"/>
      <c r="J79" s="133"/>
      <c r="K79" s="133"/>
      <c r="L79" s="133"/>
      <c r="M79" s="133"/>
      <c r="N79" s="133"/>
      <c r="O79" s="133"/>
      <c r="P79" s="133"/>
      <c r="Q79" s="133"/>
      <c r="R79" s="133"/>
    </row>
    <row r="80" spans="1:59" ht="15" customHeight="1" x14ac:dyDescent="0.25">
      <c r="A80" s="226" t="s">
        <v>78</v>
      </c>
      <c r="B80" s="227" t="s">
        <v>79</v>
      </c>
      <c r="C80" s="227"/>
      <c r="D80" s="228"/>
      <c r="E80" s="228"/>
      <c r="F80" s="228"/>
      <c r="G80" s="228"/>
      <c r="H80" s="227"/>
      <c r="I80" s="13"/>
      <c r="J80" s="13"/>
      <c r="K80" s="13"/>
      <c r="L80" s="13"/>
      <c r="M80" s="12"/>
      <c r="N80" s="13"/>
      <c r="O80" s="13"/>
      <c r="P80" s="13"/>
      <c r="Q80" s="13"/>
      <c r="R80" s="14"/>
    </row>
    <row r="81" spans="1:59" s="17" customFormat="1" x14ac:dyDescent="0.25">
      <c r="A81" s="192" t="s">
        <v>81</v>
      </c>
      <c r="B81" s="193"/>
      <c r="C81" s="193"/>
      <c r="D81" s="193"/>
      <c r="E81" s="193"/>
      <c r="F81" s="193"/>
      <c r="G81" s="193"/>
      <c r="H81" s="193"/>
      <c r="I81" s="193"/>
      <c r="J81" s="193"/>
      <c r="K81" s="193"/>
      <c r="L81" s="193"/>
      <c r="M81" s="193"/>
      <c r="N81" s="193"/>
      <c r="O81" s="193"/>
      <c r="P81" s="193"/>
      <c r="Q81" s="193"/>
      <c r="R81" s="194"/>
    </row>
    <row r="82" spans="1:59" ht="13.5" customHeight="1" x14ac:dyDescent="0.25">
      <c r="A82" s="107" t="s">
        <v>16</v>
      </c>
      <c r="B82" s="159"/>
      <c r="C82" s="135"/>
      <c r="D82" s="136"/>
      <c r="E82" s="136"/>
      <c r="F82" s="136"/>
      <c r="G82" s="136"/>
      <c r="H82" s="134"/>
      <c r="I82" s="136"/>
      <c r="J82" s="136"/>
      <c r="K82" s="136"/>
      <c r="L82" s="136"/>
      <c r="M82" s="134"/>
      <c r="N82" s="136"/>
      <c r="O82" s="136"/>
      <c r="P82" s="136"/>
      <c r="Q82" s="136"/>
      <c r="R82" s="137"/>
    </row>
    <row r="83" spans="1:59" s="24" customFormat="1" x14ac:dyDescent="0.25">
      <c r="A83" s="81" t="s">
        <v>69</v>
      </c>
      <c r="B83" s="149"/>
      <c r="C83" s="150"/>
      <c r="D83" s="82" t="s">
        <v>51</v>
      </c>
      <c r="E83" s="151"/>
      <c r="F83" s="151"/>
      <c r="G83" s="151"/>
      <c r="H83" s="152"/>
      <c r="I83" s="82" t="s">
        <v>72</v>
      </c>
      <c r="J83" s="151"/>
      <c r="K83" s="151"/>
      <c r="L83" s="151"/>
      <c r="M83" s="152"/>
      <c r="N83" s="83" t="s">
        <v>29</v>
      </c>
      <c r="O83" s="153"/>
      <c r="P83" s="153"/>
      <c r="Q83" s="153"/>
      <c r="R83" s="154"/>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row>
    <row r="84" spans="1:59" s="24" customFormat="1" ht="16.5" thickBot="1" x14ac:dyDescent="0.3">
      <c r="A84" s="108" t="s">
        <v>15</v>
      </c>
      <c r="B84" s="109" t="s">
        <v>14</v>
      </c>
      <c r="C84" s="110" t="s">
        <v>13</v>
      </c>
      <c r="D84" s="111" t="s">
        <v>73</v>
      </c>
      <c r="E84" s="112" t="s">
        <v>54</v>
      </c>
      <c r="F84" s="112" t="s">
        <v>53</v>
      </c>
      <c r="G84" s="113" t="s">
        <v>74</v>
      </c>
      <c r="H84" s="114" t="s">
        <v>75</v>
      </c>
      <c r="I84" s="112" t="s">
        <v>73</v>
      </c>
      <c r="J84" s="112" t="s">
        <v>54</v>
      </c>
      <c r="K84" s="112" t="s">
        <v>53</v>
      </c>
      <c r="L84" s="113" t="s">
        <v>74</v>
      </c>
      <c r="M84" s="115" t="s">
        <v>75</v>
      </c>
      <c r="N84" s="111" t="s">
        <v>26</v>
      </c>
      <c r="O84" s="112" t="s">
        <v>43</v>
      </c>
      <c r="P84" s="112" t="s">
        <v>76</v>
      </c>
      <c r="Q84" s="113" t="s">
        <v>27</v>
      </c>
      <c r="R84" s="116" t="s">
        <v>30</v>
      </c>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row>
    <row r="85" spans="1:59" s="117" customFormat="1" ht="15" customHeight="1" x14ac:dyDescent="0.25">
      <c r="A85" s="92" t="s">
        <v>57</v>
      </c>
      <c r="B85" s="55" t="s">
        <v>24</v>
      </c>
      <c r="C85" s="160"/>
      <c r="D85" s="56">
        <f>SUM(D86:D89)</f>
        <v>212704</v>
      </c>
      <c r="E85" s="57">
        <f t="shared" ref="E85:R85" si="18">SUM(E86:E89)</f>
        <v>6565</v>
      </c>
      <c r="F85" s="57">
        <f t="shared" si="18"/>
        <v>160995</v>
      </c>
      <c r="G85" s="57">
        <f t="shared" si="18"/>
        <v>45144</v>
      </c>
      <c r="H85" s="260">
        <f t="shared" si="18"/>
        <v>47827</v>
      </c>
      <c r="I85" s="56">
        <f t="shared" si="18"/>
        <v>222102</v>
      </c>
      <c r="J85" s="57">
        <f t="shared" si="18"/>
        <v>8120</v>
      </c>
      <c r="K85" s="57">
        <f t="shared" si="18"/>
        <v>168129</v>
      </c>
      <c r="L85" s="57">
        <f t="shared" si="18"/>
        <v>45853</v>
      </c>
      <c r="M85" s="252">
        <f t="shared" si="18"/>
        <v>48900</v>
      </c>
      <c r="N85" s="56">
        <f t="shared" si="18"/>
        <v>9398</v>
      </c>
      <c r="O85" s="57">
        <f t="shared" si="18"/>
        <v>1555</v>
      </c>
      <c r="P85" s="57">
        <f t="shared" si="18"/>
        <v>7134</v>
      </c>
      <c r="Q85" s="57">
        <f t="shared" si="18"/>
        <v>709</v>
      </c>
      <c r="R85" s="261">
        <f t="shared" si="18"/>
        <v>1073</v>
      </c>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s="45" customFormat="1" ht="15" customHeight="1" x14ac:dyDescent="0.25">
      <c r="A86" s="92" t="s">
        <v>57</v>
      </c>
      <c r="B86" s="37" t="s">
        <v>12</v>
      </c>
      <c r="C86" s="38" t="s">
        <v>9</v>
      </c>
      <c r="D86" s="39">
        <v>90666</v>
      </c>
      <c r="E86" s="40">
        <v>0</v>
      </c>
      <c r="F86" s="40">
        <v>45632</v>
      </c>
      <c r="G86" s="40">
        <v>45034</v>
      </c>
      <c r="H86" s="262">
        <v>16756</v>
      </c>
      <c r="I86" s="39">
        <v>92094</v>
      </c>
      <c r="J86" s="40">
        <v>0</v>
      </c>
      <c r="K86" s="40">
        <v>46353</v>
      </c>
      <c r="L86" s="40">
        <v>45741</v>
      </c>
      <c r="M86" s="255">
        <v>16756</v>
      </c>
      <c r="N86" s="39">
        <v>1428</v>
      </c>
      <c r="O86" s="40">
        <v>0</v>
      </c>
      <c r="P86" s="40">
        <v>721</v>
      </c>
      <c r="Q86" s="40">
        <v>707</v>
      </c>
      <c r="R86" s="237">
        <v>0</v>
      </c>
    </row>
    <row r="87" spans="1:59" s="45" customFormat="1" ht="15" customHeight="1" x14ac:dyDescent="0.25">
      <c r="A87" s="92" t="s">
        <v>57</v>
      </c>
      <c r="B87" s="37" t="s">
        <v>12</v>
      </c>
      <c r="C87" s="38" t="s">
        <v>11</v>
      </c>
      <c r="D87" s="39">
        <v>121445</v>
      </c>
      <c r="E87" s="40">
        <v>6545</v>
      </c>
      <c r="F87" s="40">
        <v>114900</v>
      </c>
      <c r="G87" s="40">
        <v>0</v>
      </c>
      <c r="H87" s="262">
        <v>30775</v>
      </c>
      <c r="I87" s="39">
        <v>129394</v>
      </c>
      <c r="J87" s="40">
        <v>8096</v>
      </c>
      <c r="K87" s="40">
        <v>121298</v>
      </c>
      <c r="L87" s="40">
        <v>0</v>
      </c>
      <c r="M87" s="255">
        <v>31840</v>
      </c>
      <c r="N87" s="39">
        <v>7949</v>
      </c>
      <c r="O87" s="40">
        <v>1551</v>
      </c>
      <c r="P87" s="40">
        <v>6398</v>
      </c>
      <c r="Q87" s="40">
        <v>0</v>
      </c>
      <c r="R87" s="237">
        <v>1065</v>
      </c>
    </row>
    <row r="88" spans="1:59" s="45" customFormat="1" ht="15" customHeight="1" x14ac:dyDescent="0.25">
      <c r="A88" s="92" t="s">
        <v>57</v>
      </c>
      <c r="B88" s="37" t="s">
        <v>10</v>
      </c>
      <c r="C88" s="38" t="s">
        <v>9</v>
      </c>
      <c r="D88" s="39">
        <v>222</v>
      </c>
      <c r="E88" s="40">
        <v>0</v>
      </c>
      <c r="F88" s="40">
        <v>112</v>
      </c>
      <c r="G88" s="40">
        <v>110</v>
      </c>
      <c r="H88" s="262">
        <v>83</v>
      </c>
      <c r="I88" s="39">
        <v>227</v>
      </c>
      <c r="J88" s="40">
        <v>0</v>
      </c>
      <c r="K88" s="40">
        <v>115</v>
      </c>
      <c r="L88" s="40">
        <v>112</v>
      </c>
      <c r="M88" s="255">
        <v>83</v>
      </c>
      <c r="N88" s="39">
        <v>5</v>
      </c>
      <c r="O88" s="40">
        <v>0</v>
      </c>
      <c r="P88" s="40">
        <v>3</v>
      </c>
      <c r="Q88" s="40">
        <v>2</v>
      </c>
      <c r="R88" s="237">
        <v>0</v>
      </c>
    </row>
    <row r="89" spans="1:59" s="45" customFormat="1" ht="15" customHeight="1" thickBot="1" x14ac:dyDescent="0.3">
      <c r="A89" s="95" t="s">
        <v>57</v>
      </c>
      <c r="B89" s="41" t="s">
        <v>10</v>
      </c>
      <c r="C89" s="42" t="s">
        <v>8</v>
      </c>
      <c r="D89" s="43">
        <v>371</v>
      </c>
      <c r="E89" s="44">
        <v>20</v>
      </c>
      <c r="F89" s="44">
        <v>351</v>
      </c>
      <c r="G89" s="44">
        <v>0</v>
      </c>
      <c r="H89" s="263">
        <v>213</v>
      </c>
      <c r="I89" s="43">
        <v>387</v>
      </c>
      <c r="J89" s="44">
        <v>24</v>
      </c>
      <c r="K89" s="44">
        <v>363</v>
      </c>
      <c r="L89" s="44">
        <v>0</v>
      </c>
      <c r="M89" s="256">
        <v>221</v>
      </c>
      <c r="N89" s="43">
        <v>16</v>
      </c>
      <c r="O89" s="44">
        <v>4</v>
      </c>
      <c r="P89" s="44">
        <v>12</v>
      </c>
      <c r="Q89" s="44">
        <v>0</v>
      </c>
      <c r="R89" s="239">
        <v>8</v>
      </c>
    </row>
    <row r="90" spans="1:59" s="45" customFormat="1" ht="15" customHeight="1" x14ac:dyDescent="0.25">
      <c r="A90" s="180" t="s">
        <v>58</v>
      </c>
      <c r="B90" s="33" t="s">
        <v>40</v>
      </c>
      <c r="C90" s="181"/>
      <c r="D90" s="35">
        <f>SUM(D91:D94)</f>
        <v>25572</v>
      </c>
      <c r="E90" s="36">
        <f>SUM(E91:E94)</f>
        <v>802</v>
      </c>
      <c r="F90" s="36">
        <f t="shared" ref="F90:R90" si="19">SUM(F91:F94)</f>
        <v>21376</v>
      </c>
      <c r="G90" s="36">
        <f t="shared" si="19"/>
        <v>3394</v>
      </c>
      <c r="H90" s="264">
        <f t="shared" si="19"/>
        <v>37059</v>
      </c>
      <c r="I90" s="35">
        <f t="shared" si="19"/>
        <v>26255</v>
      </c>
      <c r="J90" s="36">
        <f t="shared" si="19"/>
        <v>956</v>
      </c>
      <c r="K90" s="36">
        <f t="shared" si="19"/>
        <v>21832</v>
      </c>
      <c r="L90" s="36">
        <f t="shared" si="19"/>
        <v>3467</v>
      </c>
      <c r="M90" s="241">
        <f t="shared" si="19"/>
        <v>37059</v>
      </c>
      <c r="N90" s="35">
        <f t="shared" si="19"/>
        <v>683</v>
      </c>
      <c r="O90" s="36">
        <f t="shared" si="19"/>
        <v>154</v>
      </c>
      <c r="P90" s="36">
        <f t="shared" si="19"/>
        <v>456</v>
      </c>
      <c r="Q90" s="36">
        <f t="shared" si="19"/>
        <v>73</v>
      </c>
      <c r="R90" s="235">
        <f t="shared" si="19"/>
        <v>0</v>
      </c>
    </row>
    <row r="91" spans="1:59" s="117" customFormat="1" x14ac:dyDescent="0.25">
      <c r="A91" s="92" t="s">
        <v>58</v>
      </c>
      <c r="B91" s="37" t="s">
        <v>12</v>
      </c>
      <c r="C91" s="38" t="s">
        <v>9</v>
      </c>
      <c r="D91" s="39">
        <v>10586</v>
      </c>
      <c r="E91" s="40">
        <v>0</v>
      </c>
      <c r="F91" s="40">
        <v>7239</v>
      </c>
      <c r="G91" s="40">
        <v>3347</v>
      </c>
      <c r="H91" s="262">
        <v>13243</v>
      </c>
      <c r="I91" s="39">
        <v>10869</v>
      </c>
      <c r="J91" s="40">
        <v>0</v>
      </c>
      <c r="K91" s="40">
        <v>7446</v>
      </c>
      <c r="L91" s="40">
        <v>3423</v>
      </c>
      <c r="M91" s="255">
        <v>13243</v>
      </c>
      <c r="N91" s="39">
        <v>283</v>
      </c>
      <c r="O91" s="40">
        <v>0</v>
      </c>
      <c r="P91" s="40">
        <v>207</v>
      </c>
      <c r="Q91" s="40">
        <v>76</v>
      </c>
      <c r="R91" s="237">
        <v>0</v>
      </c>
      <c r="S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s="117" customFormat="1" x14ac:dyDescent="0.25">
      <c r="A92" s="92" t="s">
        <v>58</v>
      </c>
      <c r="B92" s="37" t="s">
        <v>12</v>
      </c>
      <c r="C92" s="38" t="s">
        <v>11</v>
      </c>
      <c r="D92" s="39">
        <v>14762</v>
      </c>
      <c r="E92" s="40">
        <v>795</v>
      </c>
      <c r="F92" s="40">
        <v>13967</v>
      </c>
      <c r="G92" s="40">
        <v>0</v>
      </c>
      <c r="H92" s="262">
        <v>23480</v>
      </c>
      <c r="I92" s="39">
        <v>15178</v>
      </c>
      <c r="J92" s="40">
        <v>949</v>
      </c>
      <c r="K92" s="40">
        <v>14229</v>
      </c>
      <c r="L92" s="40">
        <v>0</v>
      </c>
      <c r="M92" s="255">
        <v>23480</v>
      </c>
      <c r="N92" s="39">
        <v>416</v>
      </c>
      <c r="O92" s="40">
        <v>154</v>
      </c>
      <c r="P92" s="40">
        <v>262</v>
      </c>
      <c r="Q92" s="40">
        <v>0</v>
      </c>
      <c r="R92" s="237">
        <v>0</v>
      </c>
      <c r="S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s="45" customFormat="1" x14ac:dyDescent="0.25">
      <c r="A93" s="92" t="s">
        <v>58</v>
      </c>
      <c r="B93" s="37" t="s">
        <v>10</v>
      </c>
      <c r="C93" s="38" t="s">
        <v>9</v>
      </c>
      <c r="D93" s="39">
        <v>97</v>
      </c>
      <c r="E93" s="40">
        <v>0</v>
      </c>
      <c r="F93" s="40">
        <v>50</v>
      </c>
      <c r="G93" s="40">
        <v>47</v>
      </c>
      <c r="H93" s="262">
        <v>144</v>
      </c>
      <c r="I93" s="39">
        <v>90</v>
      </c>
      <c r="J93" s="40">
        <v>0</v>
      </c>
      <c r="K93" s="40">
        <v>46</v>
      </c>
      <c r="L93" s="40">
        <v>44</v>
      </c>
      <c r="M93" s="255">
        <v>144</v>
      </c>
      <c r="N93" s="39">
        <v>-7</v>
      </c>
      <c r="O93" s="40">
        <v>0</v>
      </c>
      <c r="P93" s="40">
        <v>-4</v>
      </c>
      <c r="Q93" s="40">
        <v>-3</v>
      </c>
      <c r="R93" s="237">
        <v>0</v>
      </c>
    </row>
    <row r="94" spans="1:59" s="45" customFormat="1" ht="16.5" thickBot="1" x14ac:dyDescent="0.3">
      <c r="A94" s="92" t="s">
        <v>58</v>
      </c>
      <c r="B94" s="37" t="s">
        <v>10</v>
      </c>
      <c r="C94" s="38" t="s">
        <v>8</v>
      </c>
      <c r="D94" s="39">
        <v>127</v>
      </c>
      <c r="E94" s="40">
        <v>7</v>
      </c>
      <c r="F94" s="40">
        <v>120</v>
      </c>
      <c r="G94" s="40">
        <v>0</v>
      </c>
      <c r="H94" s="262">
        <v>192</v>
      </c>
      <c r="I94" s="39">
        <v>118</v>
      </c>
      <c r="J94" s="40">
        <v>7</v>
      </c>
      <c r="K94" s="40">
        <v>111</v>
      </c>
      <c r="L94" s="40">
        <v>0</v>
      </c>
      <c r="M94" s="255">
        <v>192</v>
      </c>
      <c r="N94" s="39">
        <v>-9</v>
      </c>
      <c r="O94" s="40">
        <v>0</v>
      </c>
      <c r="P94" s="40">
        <v>-9</v>
      </c>
      <c r="Q94" s="40">
        <v>0</v>
      </c>
      <c r="R94" s="237">
        <v>0</v>
      </c>
    </row>
    <row r="95" spans="1:59" s="45" customFormat="1" ht="15.75" customHeight="1" x14ac:dyDescent="0.25">
      <c r="A95" s="91" t="s">
        <v>59</v>
      </c>
      <c r="B95" s="33" t="s">
        <v>82</v>
      </c>
      <c r="C95" s="155"/>
      <c r="D95" s="35">
        <f>SUM(D96:D99)</f>
        <v>8571</v>
      </c>
      <c r="E95" s="36">
        <f t="shared" ref="E95:R95" si="20">SUM(E96:E99)</f>
        <v>1264</v>
      </c>
      <c r="F95" s="36">
        <f t="shared" si="20"/>
        <v>7159</v>
      </c>
      <c r="G95" s="36">
        <f t="shared" si="20"/>
        <v>148</v>
      </c>
      <c r="H95" s="264">
        <f t="shared" si="20"/>
        <v>5664</v>
      </c>
      <c r="I95" s="35">
        <f t="shared" si="20"/>
        <v>8594</v>
      </c>
      <c r="J95" s="36">
        <f t="shared" si="20"/>
        <v>1312</v>
      </c>
      <c r="K95" s="36">
        <f t="shared" si="20"/>
        <v>7132</v>
      </c>
      <c r="L95" s="36">
        <f t="shared" si="20"/>
        <v>150</v>
      </c>
      <c r="M95" s="241">
        <f t="shared" si="20"/>
        <v>5691</v>
      </c>
      <c r="N95" s="35">
        <f t="shared" si="20"/>
        <v>23</v>
      </c>
      <c r="O95" s="36">
        <f t="shared" si="20"/>
        <v>48</v>
      </c>
      <c r="P95" s="36">
        <f t="shared" si="20"/>
        <v>-27</v>
      </c>
      <c r="Q95" s="36">
        <f t="shared" si="20"/>
        <v>2</v>
      </c>
      <c r="R95" s="235">
        <f t="shared" si="20"/>
        <v>27</v>
      </c>
    </row>
    <row r="96" spans="1:59" s="45" customFormat="1" x14ac:dyDescent="0.25">
      <c r="A96" s="92" t="s">
        <v>59</v>
      </c>
      <c r="B96" s="37" t="s">
        <v>12</v>
      </c>
      <c r="C96" s="38" t="s">
        <v>9</v>
      </c>
      <c r="D96" s="39">
        <v>3273</v>
      </c>
      <c r="E96" s="40">
        <v>996</v>
      </c>
      <c r="F96" s="40">
        <v>2277</v>
      </c>
      <c r="G96" s="40">
        <v>0</v>
      </c>
      <c r="H96" s="262">
        <v>2035</v>
      </c>
      <c r="I96" s="39">
        <v>3308</v>
      </c>
      <c r="J96" s="40">
        <v>1000</v>
      </c>
      <c r="K96" s="40">
        <v>2308</v>
      </c>
      <c r="L96" s="40">
        <v>0</v>
      </c>
      <c r="M96" s="255">
        <v>2062</v>
      </c>
      <c r="N96" s="39">
        <v>35</v>
      </c>
      <c r="O96" s="40">
        <v>4</v>
      </c>
      <c r="P96" s="40">
        <v>31</v>
      </c>
      <c r="Q96" s="40">
        <v>0</v>
      </c>
      <c r="R96" s="237">
        <v>27</v>
      </c>
    </row>
    <row r="97" spans="1:59" s="124" customFormat="1" x14ac:dyDescent="0.25">
      <c r="A97" s="92" t="s">
        <v>59</v>
      </c>
      <c r="B97" s="37" t="s">
        <v>12</v>
      </c>
      <c r="C97" s="38" t="s">
        <v>11</v>
      </c>
      <c r="D97" s="39">
        <v>4776</v>
      </c>
      <c r="E97" s="40">
        <v>256</v>
      </c>
      <c r="F97" s="40">
        <v>4520</v>
      </c>
      <c r="G97" s="40">
        <v>0</v>
      </c>
      <c r="H97" s="262">
        <v>3377</v>
      </c>
      <c r="I97" s="39">
        <v>4764</v>
      </c>
      <c r="J97" s="40">
        <v>298</v>
      </c>
      <c r="K97" s="40">
        <v>4466</v>
      </c>
      <c r="L97" s="40">
        <v>0</v>
      </c>
      <c r="M97" s="255">
        <v>3377</v>
      </c>
      <c r="N97" s="39">
        <v>-12</v>
      </c>
      <c r="O97" s="40">
        <v>42</v>
      </c>
      <c r="P97" s="40">
        <v>-54</v>
      </c>
      <c r="Q97" s="40">
        <v>0</v>
      </c>
      <c r="R97" s="237">
        <v>0</v>
      </c>
      <c r="S97" s="45"/>
      <c r="T97" s="50"/>
      <c r="U97" s="120"/>
      <c r="V97" s="51"/>
      <c r="W97" s="121"/>
      <c r="X97" s="121"/>
      <c r="Y97" s="121"/>
      <c r="Z97" s="121"/>
      <c r="AA97" s="122"/>
      <c r="AB97" s="121"/>
      <c r="AC97" s="40"/>
      <c r="AD97" s="40"/>
      <c r="AE97" s="40"/>
      <c r="AF97" s="123"/>
      <c r="AG97" s="121"/>
      <c r="AH97" s="121"/>
      <c r="AI97" s="121"/>
      <c r="AJ97" s="121"/>
      <c r="AK97" s="122"/>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s="45" customFormat="1" x14ac:dyDescent="0.25">
      <c r="A98" s="92" t="s">
        <v>59</v>
      </c>
      <c r="B98" s="37" t="s">
        <v>10</v>
      </c>
      <c r="C98" s="38" t="s">
        <v>9</v>
      </c>
      <c r="D98" s="39">
        <v>301</v>
      </c>
      <c r="E98" s="40">
        <v>0</v>
      </c>
      <c r="F98" s="40">
        <v>153</v>
      </c>
      <c r="G98" s="40">
        <v>148</v>
      </c>
      <c r="H98" s="262">
        <v>137</v>
      </c>
      <c r="I98" s="39">
        <v>305</v>
      </c>
      <c r="J98" s="40">
        <v>0</v>
      </c>
      <c r="K98" s="40">
        <v>155</v>
      </c>
      <c r="L98" s="40">
        <v>150</v>
      </c>
      <c r="M98" s="255">
        <v>137</v>
      </c>
      <c r="N98" s="39">
        <v>4</v>
      </c>
      <c r="O98" s="40">
        <v>0</v>
      </c>
      <c r="P98" s="40">
        <v>2</v>
      </c>
      <c r="Q98" s="40">
        <v>2</v>
      </c>
      <c r="R98" s="237">
        <v>0</v>
      </c>
    </row>
    <row r="99" spans="1:59" s="45" customFormat="1" ht="16.5" thickBot="1" x14ac:dyDescent="0.3">
      <c r="A99" s="92" t="s">
        <v>59</v>
      </c>
      <c r="B99" s="41" t="s">
        <v>10</v>
      </c>
      <c r="C99" s="42" t="s">
        <v>8</v>
      </c>
      <c r="D99" s="43">
        <v>221</v>
      </c>
      <c r="E99" s="44">
        <v>12</v>
      </c>
      <c r="F99" s="44">
        <v>209</v>
      </c>
      <c r="G99" s="44">
        <v>0</v>
      </c>
      <c r="H99" s="263">
        <v>115</v>
      </c>
      <c r="I99" s="43">
        <v>217</v>
      </c>
      <c r="J99" s="44">
        <v>14</v>
      </c>
      <c r="K99" s="44">
        <v>203</v>
      </c>
      <c r="L99" s="44">
        <v>0</v>
      </c>
      <c r="M99" s="256">
        <v>115</v>
      </c>
      <c r="N99" s="43">
        <v>-4</v>
      </c>
      <c r="O99" s="44">
        <v>2</v>
      </c>
      <c r="P99" s="44">
        <v>-6</v>
      </c>
      <c r="Q99" s="44">
        <v>0</v>
      </c>
      <c r="R99" s="239">
        <v>0</v>
      </c>
    </row>
    <row r="100" spans="1:59" s="45" customFormat="1" x14ac:dyDescent="0.25">
      <c r="A100" s="32" t="str">
        <f>A24</f>
        <v>Base  62</v>
      </c>
      <c r="B100" s="55" t="s">
        <v>32</v>
      </c>
      <c r="C100" s="38"/>
      <c r="D100" s="56">
        <f>SUM(D101:D102)</f>
        <v>1595</v>
      </c>
      <c r="E100" s="57">
        <f t="shared" ref="E100:R100" si="21">SUM(E101:E102)</f>
        <v>43</v>
      </c>
      <c r="F100" s="57">
        <f t="shared" si="21"/>
        <v>1152</v>
      </c>
      <c r="G100" s="57">
        <f t="shared" si="21"/>
        <v>400</v>
      </c>
      <c r="H100" s="260">
        <f t="shared" si="21"/>
        <v>390</v>
      </c>
      <c r="I100" s="56">
        <f t="shared" si="21"/>
        <v>1701</v>
      </c>
      <c r="J100" s="57">
        <f t="shared" si="21"/>
        <v>54</v>
      </c>
      <c r="K100" s="57">
        <f t="shared" si="21"/>
        <v>1228</v>
      </c>
      <c r="L100" s="57">
        <f t="shared" si="21"/>
        <v>419</v>
      </c>
      <c r="M100" s="252">
        <f t="shared" si="21"/>
        <v>401</v>
      </c>
      <c r="N100" s="56">
        <f t="shared" si="21"/>
        <v>106</v>
      </c>
      <c r="O100" s="57">
        <f t="shared" si="21"/>
        <v>11</v>
      </c>
      <c r="P100" s="57">
        <f t="shared" si="21"/>
        <v>76</v>
      </c>
      <c r="Q100" s="57">
        <f t="shared" si="21"/>
        <v>19</v>
      </c>
      <c r="R100" s="265">
        <f t="shared" si="21"/>
        <v>11</v>
      </c>
    </row>
    <row r="101" spans="1:59" s="45" customFormat="1" x14ac:dyDescent="0.25">
      <c r="A101" s="50" t="str">
        <f>A26</f>
        <v>Base  62</v>
      </c>
      <c r="B101" s="37" t="s">
        <v>10</v>
      </c>
      <c r="C101" s="38" t="s">
        <v>9</v>
      </c>
      <c r="D101" s="39">
        <v>804</v>
      </c>
      <c r="E101" s="40">
        <v>0</v>
      </c>
      <c r="F101" s="40">
        <v>404</v>
      </c>
      <c r="G101" s="40">
        <v>400</v>
      </c>
      <c r="H101" s="262">
        <v>142</v>
      </c>
      <c r="I101" s="39">
        <v>844</v>
      </c>
      <c r="J101" s="40">
        <v>0</v>
      </c>
      <c r="K101" s="40">
        <v>425</v>
      </c>
      <c r="L101" s="40">
        <v>419</v>
      </c>
      <c r="M101" s="255">
        <v>142</v>
      </c>
      <c r="N101" s="39">
        <v>40</v>
      </c>
      <c r="O101" s="40">
        <v>0</v>
      </c>
      <c r="P101" s="40">
        <v>21</v>
      </c>
      <c r="Q101" s="40">
        <v>19</v>
      </c>
      <c r="R101" s="255">
        <v>0</v>
      </c>
    </row>
    <row r="102" spans="1:59" s="45" customFormat="1" ht="16.5" thickBot="1" x14ac:dyDescent="0.3">
      <c r="A102" s="53" t="s">
        <v>60</v>
      </c>
      <c r="B102" s="41" t="s">
        <v>10</v>
      </c>
      <c r="C102" s="42" t="s">
        <v>8</v>
      </c>
      <c r="D102" s="43">
        <v>791</v>
      </c>
      <c r="E102" s="44">
        <v>43</v>
      </c>
      <c r="F102" s="44">
        <v>748</v>
      </c>
      <c r="G102" s="44">
        <v>0</v>
      </c>
      <c r="H102" s="263">
        <v>248</v>
      </c>
      <c r="I102" s="43">
        <v>857</v>
      </c>
      <c r="J102" s="44">
        <v>54</v>
      </c>
      <c r="K102" s="44">
        <v>803</v>
      </c>
      <c r="L102" s="44">
        <v>0</v>
      </c>
      <c r="M102" s="256">
        <v>259</v>
      </c>
      <c r="N102" s="43">
        <v>66</v>
      </c>
      <c r="O102" s="44">
        <v>11</v>
      </c>
      <c r="P102" s="44">
        <v>55</v>
      </c>
      <c r="Q102" s="44">
        <v>0</v>
      </c>
      <c r="R102" s="256">
        <v>11</v>
      </c>
    </row>
    <row r="103" spans="1:59" s="45" customFormat="1" ht="18.75" x14ac:dyDescent="0.25">
      <c r="A103" s="50" t="s">
        <v>62</v>
      </c>
      <c r="B103" s="141" t="s">
        <v>80</v>
      </c>
      <c r="C103" s="171"/>
      <c r="D103" s="56">
        <f>SUM(D104:D108)</f>
        <v>431670</v>
      </c>
      <c r="E103" s="57">
        <f t="shared" ref="E103:R103" si="22">SUM(E104:E108)</f>
        <v>76055</v>
      </c>
      <c r="F103" s="57">
        <f t="shared" si="22"/>
        <v>301865</v>
      </c>
      <c r="G103" s="57">
        <f t="shared" si="22"/>
        <v>53750</v>
      </c>
      <c r="H103" s="260">
        <f t="shared" si="22"/>
        <v>0</v>
      </c>
      <c r="I103" s="56">
        <f t="shared" si="22"/>
        <v>917491</v>
      </c>
      <c r="J103" s="57">
        <f t="shared" si="22"/>
        <v>148306</v>
      </c>
      <c r="K103" s="57">
        <f t="shared" si="22"/>
        <v>648399</v>
      </c>
      <c r="L103" s="57">
        <f t="shared" si="22"/>
        <v>120786</v>
      </c>
      <c r="M103" s="252">
        <f t="shared" si="22"/>
        <v>0</v>
      </c>
      <c r="N103" s="56">
        <f t="shared" si="22"/>
        <v>485821</v>
      </c>
      <c r="O103" s="57">
        <f t="shared" si="22"/>
        <v>72251</v>
      </c>
      <c r="P103" s="57">
        <f t="shared" si="22"/>
        <v>346534</v>
      </c>
      <c r="Q103" s="57">
        <f t="shared" si="22"/>
        <v>67036</v>
      </c>
      <c r="R103" s="252">
        <f t="shared" si="22"/>
        <v>0</v>
      </c>
    </row>
    <row r="104" spans="1:59" s="45" customFormat="1" x14ac:dyDescent="0.25">
      <c r="A104" s="50" t="s">
        <v>62</v>
      </c>
      <c r="B104" s="37" t="s">
        <v>12</v>
      </c>
      <c r="C104" s="220" t="s">
        <v>9</v>
      </c>
      <c r="D104" s="39">
        <v>235148</v>
      </c>
      <c r="E104" s="40">
        <v>67105</v>
      </c>
      <c r="F104" s="40">
        <v>118320</v>
      </c>
      <c r="G104" s="40">
        <v>49723</v>
      </c>
      <c r="H104" s="262">
        <v>0</v>
      </c>
      <c r="I104" s="39">
        <v>481956</v>
      </c>
      <c r="J104" s="40">
        <v>127870</v>
      </c>
      <c r="K104" s="40">
        <v>242591</v>
      </c>
      <c r="L104" s="40">
        <v>111495</v>
      </c>
      <c r="M104" s="255">
        <v>0</v>
      </c>
      <c r="N104" s="39">
        <v>246808</v>
      </c>
      <c r="O104" s="40">
        <v>60765</v>
      </c>
      <c r="P104" s="40">
        <v>124271</v>
      </c>
      <c r="Q104" s="40">
        <v>61772</v>
      </c>
      <c r="R104" s="255">
        <v>0</v>
      </c>
    </row>
    <row r="105" spans="1:59" s="45" customFormat="1" x14ac:dyDescent="0.25">
      <c r="A105" s="50" t="s">
        <v>62</v>
      </c>
      <c r="B105" s="37" t="s">
        <v>12</v>
      </c>
      <c r="C105" s="220" t="s">
        <v>11</v>
      </c>
      <c r="D105" s="39">
        <v>190507</v>
      </c>
      <c r="E105" s="40">
        <v>8576</v>
      </c>
      <c r="F105" s="40">
        <v>180123</v>
      </c>
      <c r="G105" s="40">
        <v>1808</v>
      </c>
      <c r="H105" s="262">
        <v>0</v>
      </c>
      <c r="I105" s="39">
        <v>426865</v>
      </c>
      <c r="J105" s="40">
        <v>20627</v>
      </c>
      <c r="K105" s="40">
        <v>400614</v>
      </c>
      <c r="L105" s="40">
        <v>5624</v>
      </c>
      <c r="M105" s="255">
        <v>0</v>
      </c>
      <c r="N105" s="39">
        <v>236358</v>
      </c>
      <c r="O105" s="40">
        <v>12051</v>
      </c>
      <c r="P105" s="40">
        <v>220491</v>
      </c>
      <c r="Q105" s="40">
        <v>3816</v>
      </c>
      <c r="R105" s="255">
        <v>0</v>
      </c>
    </row>
    <row r="106" spans="1:59" s="45" customFormat="1" x14ac:dyDescent="0.25">
      <c r="A106" s="50" t="s">
        <v>62</v>
      </c>
      <c r="B106" s="37" t="s">
        <v>10</v>
      </c>
      <c r="C106" s="220" t="s">
        <v>9</v>
      </c>
      <c r="D106" s="39">
        <v>4490</v>
      </c>
      <c r="E106" s="40">
        <v>0</v>
      </c>
      <c r="F106" s="40">
        <v>2271</v>
      </c>
      <c r="G106" s="40">
        <v>2219</v>
      </c>
      <c r="H106" s="262">
        <v>0</v>
      </c>
      <c r="I106" s="39">
        <v>6770</v>
      </c>
      <c r="J106" s="40">
        <v>0</v>
      </c>
      <c r="K106" s="40">
        <v>3410</v>
      </c>
      <c r="L106" s="40">
        <v>3360</v>
      </c>
      <c r="M106" s="255">
        <v>0</v>
      </c>
      <c r="N106" s="39">
        <v>2280</v>
      </c>
      <c r="O106" s="40">
        <v>0</v>
      </c>
      <c r="P106" s="40">
        <v>1139</v>
      </c>
      <c r="Q106" s="40">
        <v>1141</v>
      </c>
      <c r="R106" s="255">
        <v>0</v>
      </c>
    </row>
    <row r="107" spans="1:59" s="45" customFormat="1" x14ac:dyDescent="0.25">
      <c r="A107" s="50" t="s">
        <v>62</v>
      </c>
      <c r="B107" s="37" t="s">
        <v>10</v>
      </c>
      <c r="C107" s="220" t="s">
        <v>8</v>
      </c>
      <c r="D107" s="39">
        <v>1218</v>
      </c>
      <c r="E107" s="40">
        <v>67</v>
      </c>
      <c r="F107" s="40">
        <v>1151</v>
      </c>
      <c r="G107" s="40">
        <v>0</v>
      </c>
      <c r="H107" s="262">
        <v>0</v>
      </c>
      <c r="I107" s="39">
        <v>1900</v>
      </c>
      <c r="J107" s="40">
        <v>116</v>
      </c>
      <c r="K107" s="40">
        <v>1784</v>
      </c>
      <c r="L107" s="40">
        <v>0</v>
      </c>
      <c r="M107" s="255">
        <v>0</v>
      </c>
      <c r="N107" s="39">
        <v>682</v>
      </c>
      <c r="O107" s="40">
        <v>49</v>
      </c>
      <c r="P107" s="40">
        <v>633</v>
      </c>
      <c r="Q107" s="40">
        <v>0</v>
      </c>
      <c r="R107" s="255">
        <v>0</v>
      </c>
    </row>
    <row r="108" spans="1:59" s="45" customFormat="1" ht="16.5" thickBot="1" x14ac:dyDescent="0.3">
      <c r="A108" s="53" t="s">
        <v>62</v>
      </c>
      <c r="B108" s="41" t="s">
        <v>64</v>
      </c>
      <c r="C108" s="222" t="s">
        <v>63</v>
      </c>
      <c r="D108" s="43">
        <v>307</v>
      </c>
      <c r="E108" s="44">
        <v>307</v>
      </c>
      <c r="F108" s="44">
        <v>0</v>
      </c>
      <c r="G108" s="44">
        <v>0</v>
      </c>
      <c r="H108" s="263">
        <v>0</v>
      </c>
      <c r="I108" s="43">
        <v>0</v>
      </c>
      <c r="J108" s="44">
        <v>-307</v>
      </c>
      <c r="K108" s="44">
        <v>0</v>
      </c>
      <c r="L108" s="44">
        <v>307</v>
      </c>
      <c r="M108" s="256">
        <v>0</v>
      </c>
      <c r="N108" s="43">
        <v>-307</v>
      </c>
      <c r="O108" s="44">
        <v>-614</v>
      </c>
      <c r="P108" s="44">
        <v>0</v>
      </c>
      <c r="Q108" s="44">
        <v>307</v>
      </c>
      <c r="R108" s="256">
        <v>0</v>
      </c>
    </row>
    <row r="109" spans="1:59" s="73" customFormat="1" ht="16.5" thickBot="1" x14ac:dyDescent="0.3">
      <c r="A109" s="92" t="s">
        <v>66</v>
      </c>
      <c r="B109" s="55" t="s">
        <v>35</v>
      </c>
      <c r="C109" s="161"/>
      <c r="D109" s="56">
        <f>SUM(E109:G109)</f>
        <v>0</v>
      </c>
      <c r="E109" s="57">
        <v>0</v>
      </c>
      <c r="F109" s="57">
        <v>0</v>
      </c>
      <c r="G109" s="57">
        <v>0</v>
      </c>
      <c r="H109" s="260">
        <v>0</v>
      </c>
      <c r="I109" s="56">
        <f>SUM(J109:L109)</f>
        <v>3000</v>
      </c>
      <c r="J109" s="57">
        <v>100</v>
      </c>
      <c r="K109" s="57">
        <v>2900</v>
      </c>
      <c r="L109" s="57">
        <v>0</v>
      </c>
      <c r="M109" s="252">
        <v>0</v>
      </c>
      <c r="N109" s="56">
        <f>SUM(O109:Q109)</f>
        <v>3000</v>
      </c>
      <c r="O109" s="57">
        <v>100</v>
      </c>
      <c r="P109" s="57">
        <v>2900</v>
      </c>
      <c r="Q109" s="57">
        <v>0</v>
      </c>
      <c r="R109" s="261">
        <v>0</v>
      </c>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row>
    <row r="110" spans="1:59" s="73" customFormat="1" ht="17.25" customHeight="1" thickBot="1" x14ac:dyDescent="0.3">
      <c r="A110" s="97" t="str">
        <f>A34</f>
        <v>OA 27</v>
      </c>
      <c r="B110" s="58" t="s">
        <v>7</v>
      </c>
      <c r="C110" s="161"/>
      <c r="D110" s="60">
        <f>SUM(E110:G110)</f>
        <v>12172</v>
      </c>
      <c r="E110" s="61">
        <v>269</v>
      </c>
      <c r="F110" s="61">
        <v>6087</v>
      </c>
      <c r="G110" s="61">
        <v>5816</v>
      </c>
      <c r="H110" s="266">
        <v>0</v>
      </c>
      <c r="I110" s="60">
        <f>SUM(J110:L110)</f>
        <v>54784</v>
      </c>
      <c r="J110" s="61">
        <v>373</v>
      </c>
      <c r="K110" s="61">
        <v>27394</v>
      </c>
      <c r="L110" s="61">
        <v>27017</v>
      </c>
      <c r="M110" s="267">
        <v>0</v>
      </c>
      <c r="N110" s="60">
        <f>SUM(O110:Q110)</f>
        <v>42612</v>
      </c>
      <c r="O110" s="61">
        <v>104</v>
      </c>
      <c r="P110" s="61">
        <v>21307</v>
      </c>
      <c r="Q110" s="61">
        <v>21201</v>
      </c>
      <c r="R110" s="250">
        <v>0</v>
      </c>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row>
    <row r="111" spans="1:59" s="73" customFormat="1" ht="17.25" customHeight="1" thickBot="1" x14ac:dyDescent="0.3">
      <c r="A111" s="97" t="str">
        <f>A35</f>
        <v>OA 24</v>
      </c>
      <c r="B111" s="58" t="s">
        <v>6</v>
      </c>
      <c r="C111" s="161"/>
      <c r="D111" s="60">
        <f>SUM(E111:G111)</f>
        <v>276</v>
      </c>
      <c r="E111" s="61">
        <v>0</v>
      </c>
      <c r="F111" s="61">
        <v>190</v>
      </c>
      <c r="G111" s="61">
        <v>86</v>
      </c>
      <c r="H111" s="266">
        <v>0</v>
      </c>
      <c r="I111" s="60">
        <f>SUM(J111:L111)</f>
        <v>8451</v>
      </c>
      <c r="J111" s="61">
        <v>0</v>
      </c>
      <c r="K111" s="61">
        <v>5811</v>
      </c>
      <c r="L111" s="61">
        <v>2640</v>
      </c>
      <c r="M111" s="267">
        <v>0</v>
      </c>
      <c r="N111" s="60">
        <f>SUM(O111:Q111)</f>
        <v>8175</v>
      </c>
      <c r="O111" s="61">
        <v>0</v>
      </c>
      <c r="P111" s="61">
        <v>5621</v>
      </c>
      <c r="Q111" s="61">
        <v>2554</v>
      </c>
      <c r="R111" s="250">
        <v>0</v>
      </c>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row>
    <row r="112" spans="1:59" s="65" customFormat="1" ht="15" customHeight="1" thickBot="1" x14ac:dyDescent="0.3">
      <c r="A112" s="162"/>
      <c r="B112" s="163"/>
      <c r="C112" s="125" t="s">
        <v>5</v>
      </c>
      <c r="D112" s="60">
        <f>D85+D90+D95+D100+D103+D109+D110+D111</f>
        <v>692560</v>
      </c>
      <c r="E112" s="61">
        <f>E85+E90+E95+E100+E103+E109+E110+E111</f>
        <v>84998</v>
      </c>
      <c r="F112" s="61">
        <f t="shared" ref="F112:R112" si="23">F85+F90+F95+F100+F103+F109+F110+F111</f>
        <v>498824</v>
      </c>
      <c r="G112" s="61">
        <f t="shared" si="23"/>
        <v>108738</v>
      </c>
      <c r="H112" s="267">
        <f t="shared" si="23"/>
        <v>90940</v>
      </c>
      <c r="I112" s="60">
        <f t="shared" si="23"/>
        <v>1242378</v>
      </c>
      <c r="J112" s="61">
        <f t="shared" si="23"/>
        <v>159221</v>
      </c>
      <c r="K112" s="61">
        <f t="shared" si="23"/>
        <v>882825</v>
      </c>
      <c r="L112" s="61">
        <f t="shared" si="23"/>
        <v>200332</v>
      </c>
      <c r="M112" s="267">
        <f t="shared" si="23"/>
        <v>92051</v>
      </c>
      <c r="N112" s="60">
        <f t="shared" si="23"/>
        <v>549818</v>
      </c>
      <c r="O112" s="61">
        <f t="shared" si="23"/>
        <v>74223</v>
      </c>
      <c r="P112" s="61">
        <f t="shared" si="23"/>
        <v>384001</v>
      </c>
      <c r="Q112" s="61">
        <f t="shared" si="23"/>
        <v>91594</v>
      </c>
      <c r="R112" s="267">
        <f t="shared" si="23"/>
        <v>1111</v>
      </c>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row>
    <row r="113" spans="1:59" s="65" customFormat="1" ht="15" customHeight="1" x14ac:dyDescent="0.25">
      <c r="A113" s="164"/>
      <c r="B113" s="165"/>
      <c r="C113" s="66" t="s">
        <v>4</v>
      </c>
      <c r="D113" s="39">
        <f>D86+D87+D91+D92+D97+D96+D104+D105</f>
        <v>671163</v>
      </c>
      <c r="E113" s="40">
        <f>E86+E87+E91+E92+E97+E96+E104+E105</f>
        <v>84273</v>
      </c>
      <c r="F113" s="40">
        <v>486978</v>
      </c>
      <c r="G113" s="40">
        <v>99912</v>
      </c>
      <c r="H113" s="255">
        <v>89666</v>
      </c>
      <c r="I113" s="75">
        <v>1164428</v>
      </c>
      <c r="J113" s="40">
        <v>158840</v>
      </c>
      <c r="K113" s="76">
        <v>839305</v>
      </c>
      <c r="L113" s="76">
        <v>166283</v>
      </c>
      <c r="M113" s="255">
        <v>90758</v>
      </c>
      <c r="N113" s="39">
        <v>493265</v>
      </c>
      <c r="O113" s="40">
        <v>74567</v>
      </c>
      <c r="P113" s="40">
        <v>352327</v>
      </c>
      <c r="Q113" s="40">
        <v>66371</v>
      </c>
      <c r="R113" s="255">
        <v>1092</v>
      </c>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row>
    <row r="114" spans="1:59" s="73" customFormat="1" ht="15" customHeight="1" x14ac:dyDescent="0.25">
      <c r="A114" s="166"/>
      <c r="B114" s="120"/>
      <c r="C114" s="66" t="s">
        <v>3</v>
      </c>
      <c r="D114" s="39">
        <f>D88+D89+D93+D94+D98+D99+D101+D102+D106+D107</f>
        <v>8642</v>
      </c>
      <c r="E114" s="40">
        <f>E88+E89+E93+E94+E98+E99+E101+E102+E106+E107</f>
        <v>149</v>
      </c>
      <c r="F114" s="40">
        <v>5569</v>
      </c>
      <c r="G114" s="40">
        <v>2924</v>
      </c>
      <c r="H114" s="255">
        <v>1274</v>
      </c>
      <c r="I114" s="75">
        <v>11715</v>
      </c>
      <c r="J114" s="40">
        <v>215</v>
      </c>
      <c r="K114" s="76">
        <v>7415</v>
      </c>
      <c r="L114" s="76">
        <v>4085</v>
      </c>
      <c r="M114" s="255">
        <v>1293</v>
      </c>
      <c r="N114" s="39">
        <v>3073</v>
      </c>
      <c r="O114" s="40">
        <v>66</v>
      </c>
      <c r="P114" s="40">
        <v>1846</v>
      </c>
      <c r="Q114" s="40">
        <v>1161</v>
      </c>
      <c r="R114" s="255">
        <v>19</v>
      </c>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row>
    <row r="115" spans="1:59" s="73" customFormat="1" ht="15" customHeight="1" thickBot="1" x14ac:dyDescent="0.3">
      <c r="A115" s="167"/>
      <c r="B115" s="168"/>
      <c r="C115" s="126" t="s">
        <v>2</v>
      </c>
      <c r="D115" s="43">
        <f>D108+D109+D110+D111</f>
        <v>12755</v>
      </c>
      <c r="E115" s="44">
        <f>E108+E109+E110+E111</f>
        <v>576</v>
      </c>
      <c r="F115" s="44">
        <v>6277</v>
      </c>
      <c r="G115" s="44">
        <v>5902</v>
      </c>
      <c r="H115" s="256">
        <v>0</v>
      </c>
      <c r="I115" s="103">
        <v>66235</v>
      </c>
      <c r="J115" s="44">
        <v>166</v>
      </c>
      <c r="K115" s="104">
        <v>36105</v>
      </c>
      <c r="L115" s="104">
        <v>29964</v>
      </c>
      <c r="M115" s="256">
        <v>0</v>
      </c>
      <c r="N115" s="43">
        <v>53480</v>
      </c>
      <c r="O115" s="44">
        <v>-410</v>
      </c>
      <c r="P115" s="44">
        <v>29828</v>
      </c>
      <c r="Q115" s="44">
        <v>24062</v>
      </c>
      <c r="R115" s="256">
        <v>0</v>
      </c>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row>
    <row r="116" spans="1:59" x14ac:dyDescent="0.25">
      <c r="A116" s="182" t="s">
        <v>0</v>
      </c>
      <c r="B116" s="172" t="s">
        <v>42</v>
      </c>
      <c r="C116" s="173"/>
      <c r="D116" s="196"/>
      <c r="E116" s="196"/>
      <c r="F116" s="8"/>
      <c r="G116" s="8"/>
      <c r="H116" s="8"/>
      <c r="I116" s="8"/>
      <c r="J116" s="8"/>
      <c r="K116" s="8"/>
      <c r="L116" s="8"/>
      <c r="M116" s="8"/>
      <c r="N116" s="8"/>
      <c r="O116" s="8"/>
      <c r="P116" s="8"/>
      <c r="Q116" s="8"/>
      <c r="R116" s="8"/>
    </row>
    <row r="117" spans="1:59" x14ac:dyDescent="0.25">
      <c r="A117" s="175"/>
      <c r="B117" s="172" t="s">
        <v>38</v>
      </c>
      <c r="C117" s="173"/>
      <c r="D117" s="174"/>
      <c r="E117" s="174"/>
      <c r="F117" s="147"/>
      <c r="G117" s="13"/>
      <c r="H117" s="132"/>
      <c r="I117" s="13"/>
      <c r="J117" s="13"/>
      <c r="K117" s="13"/>
      <c r="L117" s="13"/>
      <c r="M117" s="132"/>
      <c r="N117" s="9"/>
      <c r="O117" s="13"/>
      <c r="P117" s="13"/>
      <c r="Q117" s="13"/>
      <c r="R117" s="138"/>
    </row>
    <row r="118" spans="1:59" ht="15.75" hidden="1" customHeight="1" x14ac:dyDescent="0.25">
      <c r="A118" s="197"/>
      <c r="B118" s="198"/>
      <c r="C118" s="198"/>
      <c r="D118" s="198"/>
      <c r="E118" s="198"/>
      <c r="F118" s="198"/>
      <c r="G118" s="198"/>
      <c r="H118" s="198"/>
      <c r="I118" s="198"/>
      <c r="J118" s="198"/>
      <c r="K118" s="198"/>
      <c r="L118" s="198"/>
      <c r="M118" s="198"/>
      <c r="N118" s="198"/>
      <c r="O118" s="198"/>
      <c r="P118" s="198"/>
      <c r="Q118" s="198"/>
      <c r="R118" s="198"/>
    </row>
    <row r="119" spans="1:59" ht="15.75" hidden="1" customHeight="1" x14ac:dyDescent="0.25">
      <c r="A119" s="197"/>
      <c r="B119" s="199"/>
      <c r="C119" s="199"/>
      <c r="D119" s="200"/>
      <c r="E119" s="200"/>
      <c r="F119" s="200"/>
      <c r="G119" s="200"/>
      <c r="H119" s="199"/>
      <c r="I119" s="200"/>
      <c r="J119" s="200"/>
      <c r="K119" s="200"/>
      <c r="L119" s="200"/>
      <c r="M119" s="199"/>
      <c r="N119" s="200"/>
      <c r="O119" s="200"/>
      <c r="P119" s="200"/>
      <c r="Q119" s="200"/>
      <c r="R119" s="201"/>
    </row>
    <row r="120" spans="1:59" hidden="1" x14ac:dyDescent="0.25">
      <c r="A120" s="197"/>
      <c r="B120" s="199"/>
      <c r="C120" s="199"/>
      <c r="D120" s="200"/>
      <c r="E120" s="200"/>
      <c r="F120" s="200"/>
      <c r="G120" s="200"/>
      <c r="H120" s="199"/>
      <c r="I120" s="200"/>
      <c r="J120" s="200"/>
      <c r="K120" s="200"/>
      <c r="L120" s="200"/>
      <c r="M120" s="199"/>
      <c r="N120" s="200"/>
      <c r="O120" s="200"/>
      <c r="P120" s="200"/>
      <c r="Q120" s="200"/>
      <c r="R120" s="201"/>
    </row>
    <row r="121" spans="1:59" hidden="1" x14ac:dyDescent="0.25">
      <c r="A121" s="197"/>
      <c r="B121" s="199"/>
      <c r="C121" s="199"/>
      <c r="D121" s="200"/>
      <c r="E121" s="200"/>
      <c r="F121" s="200"/>
      <c r="G121" s="200"/>
      <c r="H121" s="199"/>
      <c r="I121" s="200"/>
      <c r="J121" s="200"/>
      <c r="K121" s="200"/>
      <c r="L121" s="200"/>
      <c r="M121" s="199"/>
      <c r="N121" s="200"/>
      <c r="O121" s="200"/>
      <c r="P121" s="200"/>
      <c r="Q121" s="200"/>
      <c r="R121" s="201"/>
    </row>
    <row r="122" spans="1:59" ht="18" hidden="1" customHeight="1" x14ac:dyDescent="0.25">
      <c r="A122" s="197"/>
      <c r="B122" s="199"/>
      <c r="C122" s="199"/>
      <c r="D122" s="200"/>
      <c r="E122" s="200"/>
      <c r="F122" s="200"/>
      <c r="G122" s="200"/>
      <c r="H122" s="199"/>
      <c r="I122" s="200"/>
      <c r="J122" s="200"/>
      <c r="K122" s="200"/>
      <c r="L122" s="200"/>
      <c r="M122" s="199"/>
      <c r="N122" s="200"/>
      <c r="O122" s="200"/>
      <c r="P122" s="200"/>
      <c r="Q122" s="200"/>
      <c r="R122" s="201"/>
    </row>
    <row r="123" spans="1:59" ht="25.5" customHeight="1" x14ac:dyDescent="0.25"/>
    <row r="124" spans="1:59" x14ac:dyDescent="0.25"/>
    <row r="125" spans="1:59" x14ac:dyDescent="0.25"/>
    <row r="126" spans="1:59" x14ac:dyDescent="0.25"/>
    <row r="127" spans="1:59" x14ac:dyDescent="0.25"/>
    <row r="128" spans="1:5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sheetData>
  <printOptions horizontalCentered="1"/>
  <pageMargins left="0.25" right="0.25" top="0.75" bottom="0.75" header="0.3" footer="0.3"/>
  <pageSetup paperSize="5" scale="50" fitToHeight="0" orientation="landscape" r:id="rId1"/>
  <headerFooter>
    <oddHeader>&amp;LCalifornia Department of Health Care Services&amp;RMay 2018 Medi-Cal Estimate</oddHeader>
  </headerFooter>
  <rowBreaks count="2" manualBreakCount="2">
    <brk id="42" max="17" man="1"/>
    <brk id="80" max="17"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DHCSDOC-376834418-586</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https://dhcscagovauthoring/dataandstats/reports/_layouts/15/DocIdRedir.aspx?ID=DHCSDOC-376834418-586</Url>
      <Description>DHCSDOC-376834418-586</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A881ECAB-3392-4B93-914B-73FB443B618A}">
  <ds:schemaRefs>
    <ds:schemaRef ds:uri="http://schemas.microsoft.com/sharepoint/v3/contenttype/forms"/>
  </ds:schemaRefs>
</ds:datastoreItem>
</file>

<file path=customXml/itemProps2.xml><?xml version="1.0" encoding="utf-8"?>
<ds:datastoreItem xmlns:ds="http://schemas.openxmlformats.org/officeDocument/2006/customXml" ds:itemID="{F6FA3CD2-3BFE-4A90-897F-797CBB5419AD}">
  <ds:schemaRefs>
    <ds:schemaRef ds:uri="http://schemas.microsoft.com/sharepoint/events"/>
  </ds:schemaRefs>
</ds:datastoreItem>
</file>

<file path=customXml/itemProps3.xml><?xml version="1.0" encoding="utf-8"?>
<ds:datastoreItem xmlns:ds="http://schemas.openxmlformats.org/officeDocument/2006/customXml" ds:itemID="{F2C20D8F-2A05-4E0F-94BE-AE42099DBECA}"/>
</file>

<file path=customXml/itemProps4.xml><?xml version="1.0" encoding="utf-8"?>
<ds:datastoreItem xmlns:ds="http://schemas.openxmlformats.org/officeDocument/2006/customXml" ds:itemID="{1812624B-7390-4F3C-A7B0-A3129DC26BCD}">
  <ds:schemaRefs>
    <ds:schemaRef ds:uri="http://schemas.microsoft.com/office/infopath/2007/PartnerControls"/>
    <ds:schemaRef ds:uri="http://schemas.microsoft.com/office/2006/documentManagement/types"/>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purl.org/dc/dcmitype/"/>
    <ds:schemaRef ds:uri="c1c1dc04-eeda-4b6e-b2df-40979f5da1d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2</vt:lpstr>
      <vt:lpstr>'Supplemental Chart 2'!Print_Area</vt:lpstr>
      <vt:lpstr>'Supplemental Chart 2'!Print_Titles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2018 Medi-Cal Supplemental Chart</dc:title>
  <dc:creator>J. Singh</dc:creator>
  <cp:keywords/>
  <cp:lastModifiedBy>Poveda, Kevin (OC)@DHCS</cp:lastModifiedBy>
  <cp:lastPrinted>2019-12-19T22:44:13Z</cp:lastPrinted>
  <dcterms:created xsi:type="dcterms:W3CDTF">2019-08-09T18:02:06Z</dcterms:created>
  <dcterms:modified xsi:type="dcterms:W3CDTF">2020-01-10T18:27:56Z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693c269c-7900-4d82-8964-784d968ee3da</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