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13_ncr:1_{60CC4DBF-956F-4772-905B-B8F34942AFD7}" xr6:coauthVersionLast="47" xr6:coauthVersionMax="47" xr10:uidLastSave="{00000000-0000-0000-0000-000000000000}"/>
  <workbookProtection lockStructure="1"/>
  <bookViews>
    <workbookView xWindow="-108" yWindow="-108" windowWidth="23256" windowHeight="13896" tabRatio="758" xr2:uid="{760A0891-DC31-47D5-BDDA-AEE1E72D1EA7}"/>
  </bookViews>
  <sheets>
    <sheet name="Disclaimer" sheetId="26" r:id="rId1"/>
    <sheet name="Methodology &amp; Column Desc." sheetId="31" r:id="rId2"/>
    <sheet name="DP-PSA CY 2027 Rates" sheetId="12" r:id="rId3"/>
    <sheet name="App. A - Class Median" sheetId="3" r:id="rId4"/>
    <sheet name="App. B - Projected Cost" sheetId="13" r:id="rId5"/>
    <sheet name="Labor Study-CY 2027" sheetId="35" r:id="rId6"/>
    <sheet name="CCPI CY 2027" sheetId="36" r:id="rId7"/>
  </sheets>
  <externalReferences>
    <externalReference r:id="rId8"/>
    <externalReference r:id="rId9"/>
    <externalReference r:id="rId10"/>
    <externalReference r:id="rId11"/>
    <externalReference r:id="rId12"/>
    <externalReference r:id="rId13"/>
    <externalReference r:id="rId14"/>
  </externalReferences>
  <definedNames>
    <definedName name="_1__123Graph_ACHART_2" hidden="1">[1]HOURS!$AN$24:$AN$59</definedName>
    <definedName name="_121455585D_SAN_DIEGO_HEALTHCARE_CENTER.xlsm">#REF!</definedName>
    <definedName name="_2__123Graph_ACHART_3" hidden="1">[1]wageperhour!$F$12:$F$59</definedName>
    <definedName name="_3__123Graph_BCHART_2" hidden="1">[1]HOURS!$AP$24:$AP$59</definedName>
    <definedName name="_4__123Graph_CCHART_2" hidden="1">[1]HOURS!$AR$24:$AR$59</definedName>
    <definedName name="_Fill" hidden="1">#REF!</definedName>
    <definedName name="_xlnm._FilterDatabase" localSheetId="3" hidden="1">'App. A - Class Median'!#REF!</definedName>
    <definedName name="_xlnm._FilterDatabase" localSheetId="6" hidden="1">'CCPI CY 2027'!$A$3:$G$136</definedName>
    <definedName name="_Key1" hidden="1">#REF!</definedName>
    <definedName name="_Order1" hidden="1">255</definedName>
    <definedName name="_Order2" hidden="1">255</definedName>
    <definedName name="_Regression_Out" hidden="1">'[2]TABLE 3'!#REF!</definedName>
    <definedName name="_Sort" hidden="1">[1]DATA!$A$2:$AI$68</definedName>
    <definedName name="aaa">#REF!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hidden="1">#REF!</definedName>
    <definedName name="Distribution_of_Days">#REF!</definedName>
    <definedName name="DP_Data">#REF!</definedName>
    <definedName name="DP_Median">'[3]20%MCalDays'!$A$46</definedName>
    <definedName name="ff">#REF!</definedName>
    <definedName name="Fiscal_Period_Parameters">#REF!</definedName>
    <definedName name="FPB">[4]TEMPLATE!$G$6</definedName>
    <definedName name="FPE">[4]TEMPLATE!$G$7</definedName>
    <definedName name="FRVS_25">#REF!</definedName>
    <definedName name="FRVS_26">#REF!</definedName>
    <definedName name="k" hidden="1">#REF!</definedName>
    <definedName name="LAalcohol">[5]MONTH!$AZ$27:$FC$27</definedName>
    <definedName name="labor" localSheetId="1"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 localSheetId="6">#REF!</definedName>
    <definedName name="MONTHS_________">#REF!</definedName>
    <definedName name="_xlnm.Print_Area" localSheetId="6">#REF!</definedName>
    <definedName name="_xlnm.Print_Area">#REF!</definedName>
    <definedName name="PRINT_AREA_MI" localSheetId="6">#REF!</definedName>
    <definedName name="PRINT_AREA_MI">#REF!</definedName>
    <definedName name="PRINT_TITLES_MI">#REF!</definedName>
    <definedName name="PRINTIT">#REF!</definedName>
    <definedName name="PY_Median">[3]Budget!$K$85</definedName>
    <definedName name="qry_Duplicates_ALL">#REF!</definedName>
    <definedName name="Query2">#REF!</definedName>
    <definedName name="Raw_Food_Costs">#REF!</definedName>
    <definedName name="SERIES_________" localSheetId="6">#REF!</definedName>
    <definedName name="SERIES_________">#REF!</definedName>
    <definedName name="TABLE1">#REF!</definedName>
    <definedName name="tblRateDataHistory">#REF!</definedName>
    <definedName name="TotalMedi_CalDays">[3]Budget!$H$82</definedName>
    <definedName name="TYPE">[4]TEMPLATE!$G$4</definedName>
    <definedName name="USCPIU">[5]MONTH!$AZ$3:$FC$3</definedName>
    <definedName name="USMONTHS">#REF!</definedName>
    <definedName name="USSERIES">#REF!</definedName>
    <definedName name="USWT">#REF!</definedName>
    <definedName name="USWTMONTHS">#REF!</definedName>
    <definedName name="wrn.EligibleTables." localSheetId="1" hidden="1">{"Table3",#N/A,FALSE,"C";"Table2",#N/A,FALSE,"C";"Table1",#N/A,FALSE,"C"}</definedName>
    <definedName name="wrn.EligibleTables." hidden="1">{"Table3",#N/A,FALSE,"C";"Table2",#N/A,FALSE,"C";"Table1",#N/A,FALSE,"C"}</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9" i="36" l="1"/>
  <c r="E140" i="36" s="1"/>
  <c r="E141" i="36" s="1"/>
  <c r="E142" i="36" s="1"/>
  <c r="E144" i="36"/>
  <c r="E145" i="36" s="1"/>
  <c r="E146" i="36" s="1"/>
  <c r="E148" i="36"/>
  <c r="E149" i="36" s="1"/>
  <c r="E150" i="36" s="1"/>
  <c r="E152" i="36"/>
  <c r="E153" i="36" s="1"/>
  <c r="E154" i="36" s="1"/>
  <c r="E156" i="36"/>
  <c r="E157" i="36" s="1"/>
  <c r="E158" i="36" s="1"/>
  <c r="E160" i="36"/>
  <c r="E167" i="36"/>
  <c r="E171" i="36"/>
  <c r="E175" i="36"/>
  <c r="E179" i="36"/>
  <c r="E183" i="36"/>
  <c r="F183" i="36"/>
  <c r="F182" i="36" s="1"/>
  <c r="F181" i="36" s="1"/>
  <c r="F180" i="36" s="1"/>
  <c r="F179" i="36" s="1"/>
  <c r="F178" i="36" s="1"/>
  <c r="F177" i="36" s="1"/>
  <c r="F176" i="36" s="1"/>
  <c r="F175" i="36" s="1"/>
  <c r="F174" i="36" s="1"/>
  <c r="F173" i="36" s="1"/>
  <c r="F172" i="36" s="1"/>
  <c r="F171" i="36" s="1"/>
  <c r="F170" i="36" s="1"/>
  <c r="F169" i="36" s="1"/>
  <c r="F168" i="36" s="1"/>
  <c r="F167" i="36" s="1"/>
  <c r="F166" i="36" s="1"/>
  <c r="F165" i="36" s="1"/>
  <c r="F164" i="36" s="1"/>
  <c r="F163" i="36" s="1"/>
  <c r="F162" i="36" s="1"/>
  <c r="F161" i="36" s="1"/>
  <c r="F160" i="36" s="1"/>
  <c r="F159" i="36" s="1"/>
  <c r="F158" i="36" s="1"/>
  <c r="F157" i="36" s="1"/>
  <c r="F156" i="36" s="1"/>
  <c r="F155" i="36" s="1"/>
  <c r="F154" i="36" s="1"/>
  <c r="F153" i="36" s="1"/>
  <c r="F152" i="36" s="1"/>
  <c r="F151" i="36" s="1"/>
  <c r="F150" i="36" s="1"/>
  <c r="F149" i="36" s="1"/>
  <c r="F148" i="36" s="1"/>
  <c r="F147" i="36" s="1"/>
  <c r="F146" i="36" s="1"/>
  <c r="F145" i="36" s="1"/>
  <c r="F144" i="36" s="1"/>
  <c r="F143" i="36" s="1"/>
  <c r="F142" i="36" s="1"/>
  <c r="F141" i="36" s="1"/>
  <c r="F140" i="36" s="1"/>
  <c r="F139" i="36" s="1"/>
  <c r="F138" i="36" s="1"/>
  <c r="F137" i="36" s="1"/>
  <c r="F136" i="36" s="1"/>
  <c r="F135" i="36" s="1"/>
  <c r="F134" i="36" s="1"/>
  <c r="F133" i="36" s="1"/>
  <c r="F132" i="36" s="1"/>
  <c r="F131" i="36" s="1"/>
  <c r="F130" i="36" s="1"/>
  <c r="F129" i="36" s="1"/>
  <c r="F128" i="36" s="1"/>
  <c r="F127" i="36" s="1"/>
  <c r="F126" i="36" s="1"/>
  <c r="F125" i="36" s="1"/>
  <c r="F124" i="36" s="1"/>
  <c r="F123" i="36" s="1"/>
  <c r="F122" i="36" s="1"/>
  <c r="F121" i="36" s="1"/>
  <c r="F120" i="36" s="1"/>
  <c r="F119" i="36" s="1"/>
  <c r="F118" i="36" s="1"/>
  <c r="F117" i="36" s="1"/>
  <c r="F116" i="36" s="1"/>
  <c r="F115" i="36" s="1"/>
  <c r="F114" i="36" s="1"/>
  <c r="F113" i="36" s="1"/>
  <c r="F112" i="36" s="1"/>
  <c r="F111" i="36" s="1"/>
  <c r="F110" i="36" s="1"/>
  <c r="F109" i="36" s="1"/>
  <c r="F108" i="36" s="1"/>
  <c r="F107" i="36" s="1"/>
  <c r="F106" i="36" s="1"/>
  <c r="F105" i="36" s="1"/>
  <c r="F104" i="36" s="1"/>
  <c r="F103" i="36" s="1"/>
  <c r="F102" i="36" s="1"/>
  <c r="F101" i="36" s="1"/>
  <c r="F100" i="36" s="1"/>
  <c r="F99" i="36" s="1"/>
  <c r="F98" i="36" s="1"/>
  <c r="F97" i="36" s="1"/>
  <c r="F96" i="36" s="1"/>
  <c r="F95" i="36" s="1"/>
  <c r="F94" i="36" s="1"/>
  <c r="F93" i="36" s="1"/>
  <c r="F92" i="36" s="1"/>
  <c r="F91" i="36" s="1"/>
  <c r="F90" i="36" s="1"/>
  <c r="F89" i="36" s="1"/>
  <c r="F88" i="36" s="1"/>
  <c r="F87" i="36" s="1"/>
  <c r="F86" i="36" s="1"/>
  <c r="F85" i="36" s="1"/>
  <c r="F84" i="36" s="1"/>
  <c r="F83" i="36" s="1"/>
  <c r="F82" i="36" s="1"/>
  <c r="F81" i="36" s="1"/>
  <c r="F80" i="36" s="1"/>
  <c r="F79" i="36" s="1"/>
  <c r="F78" i="36" s="1"/>
  <c r="F77" i="36" s="1"/>
  <c r="F76" i="36" s="1"/>
  <c r="F75" i="36" s="1"/>
  <c r="F74" i="36" s="1"/>
  <c r="F73" i="36" s="1"/>
  <c r="F72" i="36" s="1"/>
  <c r="F71" i="36" s="1"/>
  <c r="F70" i="36" s="1"/>
  <c r="F69" i="36" s="1"/>
  <c r="F68" i="36" s="1"/>
  <c r="F67" i="36" s="1"/>
  <c r="F66" i="36" s="1"/>
  <c r="F65" i="36" s="1"/>
  <c r="F64" i="36" s="1"/>
  <c r="F63" i="36" s="1"/>
  <c r="F62" i="36" s="1"/>
  <c r="F61" i="36" s="1"/>
  <c r="F60" i="36" s="1"/>
  <c r="F59" i="36" s="1"/>
  <c r="F58" i="36" s="1"/>
  <c r="F57" i="36" s="1"/>
  <c r="F56" i="36" s="1"/>
  <c r="F55" i="36" s="1"/>
  <c r="F54" i="36" s="1"/>
  <c r="F53" i="36" s="1"/>
  <c r="F52" i="36" s="1"/>
  <c r="F51" i="36" s="1"/>
  <c r="F50" i="36" s="1"/>
  <c r="F49" i="36" s="1"/>
  <c r="F48" i="36" s="1"/>
  <c r="F47" i="36" s="1"/>
  <c r="F46" i="36" s="1"/>
  <c r="F45" i="36" s="1"/>
  <c r="F44" i="36" s="1"/>
  <c r="F43" i="36" s="1"/>
  <c r="F42" i="36" s="1"/>
  <c r="F41" i="36" s="1"/>
  <c r="F40" i="36" s="1"/>
  <c r="F39" i="36" s="1"/>
  <c r="F38" i="36" s="1"/>
  <c r="F37" i="36" s="1"/>
  <c r="F36" i="36" s="1"/>
  <c r="F35" i="36" s="1"/>
  <c r="F34" i="36" s="1"/>
  <c r="F33" i="36" s="1"/>
  <c r="F32" i="36" s="1"/>
  <c r="F31" i="36" s="1"/>
  <c r="F30" i="36" s="1"/>
  <c r="F29" i="36" s="1"/>
  <c r="F28" i="36" s="1"/>
  <c r="F27" i="36" s="1"/>
  <c r="F26" i="36" s="1"/>
  <c r="F25" i="36" s="1"/>
  <c r="F24" i="36" s="1"/>
  <c r="F23" i="36" s="1"/>
  <c r="F22" i="36" s="1"/>
  <c r="F21" i="36" s="1"/>
  <c r="F20" i="36" s="1"/>
  <c r="F19" i="36" s="1"/>
  <c r="F18" i="36" s="1"/>
  <c r="F17" i="36" s="1"/>
  <c r="F16" i="36" s="1"/>
  <c r="F15" i="36" s="1"/>
  <c r="F14" i="36" s="1"/>
  <c r="F13" i="36" s="1"/>
  <c r="F12" i="36" s="1"/>
  <c r="F11" i="36" s="1"/>
  <c r="F10" i="36" s="1"/>
  <c r="F9" i="36" s="1"/>
  <c r="F8" i="36" s="1"/>
  <c r="F7" i="36" s="1"/>
  <c r="F6" i="36" s="1"/>
  <c r="F5" i="36" s="1"/>
  <c r="F4" i="36" s="1"/>
  <c r="E187" i="36"/>
  <c r="E191" i="36"/>
  <c r="E176" i="36" l="1"/>
  <c r="E177" i="36" s="1"/>
  <c r="E178" i="36" s="1"/>
  <c r="E188" i="36"/>
  <c r="E189" i="36" s="1"/>
  <c r="E190" i="36" s="1"/>
  <c r="E172" i="36"/>
  <c r="E173" i="36" s="1"/>
  <c r="E174" i="36" s="1"/>
  <c r="E184" i="36"/>
  <c r="G159" i="36" s="1"/>
  <c r="E168" i="36"/>
  <c r="E169" i="36" s="1"/>
  <c r="E170" i="36" s="1"/>
  <c r="E180" i="36"/>
  <c r="E181" i="36" s="1"/>
  <c r="E182" i="36" s="1"/>
  <c r="G182" i="36" s="1"/>
  <c r="G150" i="36"/>
  <c r="G153" i="36"/>
  <c r="G156" i="36"/>
  <c r="G78" i="36"/>
  <c r="G98" i="36"/>
  <c r="G118" i="36"/>
  <c r="G39" i="36"/>
  <c r="G91" i="36"/>
  <c r="G141" i="36"/>
  <c r="G8" i="36"/>
  <c r="G12" i="36"/>
  <c r="G16" i="36"/>
  <c r="G32" i="36"/>
  <c r="G40" i="36"/>
  <c r="G44" i="36"/>
  <c r="G48" i="36"/>
  <c r="G80" i="36"/>
  <c r="G84" i="36"/>
  <c r="G92" i="36"/>
  <c r="G96" i="36"/>
  <c r="G104" i="36"/>
  <c r="G116" i="36"/>
  <c r="G139" i="36"/>
  <c r="G106" i="36"/>
  <c r="G152" i="36"/>
  <c r="G19" i="36"/>
  <c r="G59" i="36"/>
  <c r="G83" i="36"/>
  <c r="G111" i="36"/>
  <c r="G131" i="36"/>
  <c r="G147" i="36"/>
  <c r="G142" i="36"/>
  <c r="G145" i="36"/>
  <c r="G148" i="36"/>
  <c r="G151" i="36"/>
  <c r="G26" i="36"/>
  <c r="G46" i="36"/>
  <c r="G58" i="36"/>
  <c r="G70" i="36"/>
  <c r="G82" i="36"/>
  <c r="G94" i="36"/>
  <c r="G114" i="36"/>
  <c r="G126" i="36"/>
  <c r="G149" i="36"/>
  <c r="G158" i="36"/>
  <c r="G7" i="36"/>
  <c r="G27" i="36"/>
  <c r="G47" i="36"/>
  <c r="G71" i="36"/>
  <c r="G95" i="36"/>
  <c r="G5" i="36"/>
  <c r="G9" i="36"/>
  <c r="G13" i="36"/>
  <c r="G17" i="36"/>
  <c r="G33" i="36"/>
  <c r="G37" i="36"/>
  <c r="G41" i="36"/>
  <c r="G45" i="36"/>
  <c r="G49" i="36"/>
  <c r="G57" i="36"/>
  <c r="G61" i="36"/>
  <c r="G65" i="36"/>
  <c r="G69" i="36"/>
  <c r="G73" i="36"/>
  <c r="G77" i="36"/>
  <c r="G81" i="36"/>
  <c r="G85" i="36"/>
  <c r="G89" i="36"/>
  <c r="G93" i="36"/>
  <c r="G97" i="36"/>
  <c r="G101" i="36"/>
  <c r="G105" i="36"/>
  <c r="G109" i="36"/>
  <c r="G125" i="36"/>
  <c r="G133" i="36"/>
  <c r="G137" i="36"/>
  <c r="G154" i="36"/>
  <c r="G157" i="36"/>
  <c r="G160" i="36"/>
  <c r="G163" i="36"/>
  <c r="G179" i="36"/>
  <c r="G6" i="36"/>
  <c r="G18" i="36"/>
  <c r="G22" i="36"/>
  <c r="G30" i="36"/>
  <c r="G42" i="36"/>
  <c r="G54" i="36"/>
  <c r="G74" i="36"/>
  <c r="G90" i="36"/>
  <c r="G102" i="36"/>
  <c r="G122" i="36"/>
  <c r="G11" i="36"/>
  <c r="G87" i="36"/>
  <c r="G107" i="36"/>
  <c r="G127" i="36"/>
  <c r="G144" i="36"/>
  <c r="G183" i="36"/>
  <c r="G140" i="36"/>
  <c r="G143" i="36"/>
  <c r="G14" i="36"/>
  <c r="G66" i="36"/>
  <c r="G110" i="36"/>
  <c r="G130" i="36"/>
  <c r="G146" i="36"/>
  <c r="G155" i="36"/>
  <c r="G180" i="36"/>
  <c r="G15" i="36"/>
  <c r="G31" i="36"/>
  <c r="G43" i="36"/>
  <c r="G63" i="36"/>
  <c r="G79" i="36"/>
  <c r="G175" i="36"/>
  <c r="E164" i="36"/>
  <c r="E165" i="36" s="1"/>
  <c r="E166" i="36" s="1"/>
  <c r="G166" i="36" s="1"/>
  <c r="E161" i="36"/>
  <c r="E162" i="36" s="1"/>
  <c r="G162" i="36" s="1"/>
  <c r="E138" i="36"/>
  <c r="G138" i="36" s="1"/>
  <c r="E134" i="35"/>
  <c r="E135" i="35" s="1"/>
  <c r="E136" i="35" s="1"/>
  <c r="E137" i="35" s="1"/>
  <c r="E138" i="35" s="1"/>
  <c r="E140" i="35"/>
  <c r="E141" i="35" s="1"/>
  <c r="E142" i="35" s="1"/>
  <c r="E143" i="35" s="1"/>
  <c r="E144" i="35" s="1"/>
  <c r="E146" i="35"/>
  <c r="E147" i="35" s="1"/>
  <c r="E148" i="35" s="1"/>
  <c r="E149" i="35" s="1"/>
  <c r="E150" i="35" s="1"/>
  <c r="E152" i="35"/>
  <c r="E153" i="35" s="1"/>
  <c r="E154" i="35" s="1"/>
  <c r="E155" i="35" s="1"/>
  <c r="E156" i="35" s="1"/>
  <c r="E163" i="35"/>
  <c r="E169" i="35"/>
  <c r="E175" i="35"/>
  <c r="E181" i="35"/>
  <c r="F183" i="35"/>
  <c r="F182" i="35" s="1"/>
  <c r="F181" i="35" s="1"/>
  <c r="F180" i="35" s="1"/>
  <c r="F179" i="35" s="1"/>
  <c r="F178" i="35" s="1"/>
  <c r="F177" i="35" s="1"/>
  <c r="F176" i="35" s="1"/>
  <c r="F175" i="35" s="1"/>
  <c r="F174" i="35" s="1"/>
  <c r="F173" i="35" s="1"/>
  <c r="F172" i="35" s="1"/>
  <c r="F171" i="35" s="1"/>
  <c r="F170" i="35" s="1"/>
  <c r="F169" i="35" s="1"/>
  <c r="F168" i="35" s="1"/>
  <c r="F167" i="35" s="1"/>
  <c r="F166" i="35" s="1"/>
  <c r="F165" i="35" s="1"/>
  <c r="F164" i="35" s="1"/>
  <c r="F163" i="35" s="1"/>
  <c r="F162" i="35" s="1"/>
  <c r="F161" i="35" s="1"/>
  <c r="F160" i="35" s="1"/>
  <c r="F159" i="35" s="1"/>
  <c r="F158" i="35" s="1"/>
  <c r="F157" i="35" s="1"/>
  <c r="F156" i="35" s="1"/>
  <c r="F155" i="35" s="1"/>
  <c r="F154" i="35" s="1"/>
  <c r="F153" i="35" s="1"/>
  <c r="F152" i="35" s="1"/>
  <c r="F151" i="35" s="1"/>
  <c r="F150" i="35" s="1"/>
  <c r="F149" i="35" s="1"/>
  <c r="F148" i="35" s="1"/>
  <c r="F147" i="35" s="1"/>
  <c r="F146" i="35" s="1"/>
  <c r="F145" i="35" s="1"/>
  <c r="F144" i="35" s="1"/>
  <c r="F143" i="35" s="1"/>
  <c r="F142" i="35" s="1"/>
  <c r="F141" i="35" s="1"/>
  <c r="F140" i="35" s="1"/>
  <c r="F139" i="35" s="1"/>
  <c r="F138" i="35" s="1"/>
  <c r="F137" i="35" s="1"/>
  <c r="F136" i="35" s="1"/>
  <c r="F135" i="35" s="1"/>
  <c r="F134" i="35" s="1"/>
  <c r="F133" i="35" s="1"/>
  <c r="F132" i="35" s="1"/>
  <c r="F131" i="35" s="1"/>
  <c r="F130" i="35" s="1"/>
  <c r="F129" i="35" s="1"/>
  <c r="F128" i="35" s="1"/>
  <c r="F127" i="35" s="1"/>
  <c r="F126" i="35" s="1"/>
  <c r="F125" i="35" s="1"/>
  <c r="F124" i="35" s="1"/>
  <c r="F123" i="35" s="1"/>
  <c r="F122" i="35" s="1"/>
  <c r="F121" i="35" s="1"/>
  <c r="F120" i="35" s="1"/>
  <c r="F119" i="35" s="1"/>
  <c r="F118" i="35" s="1"/>
  <c r="F117" i="35" s="1"/>
  <c r="F116" i="35" s="1"/>
  <c r="F115" i="35" s="1"/>
  <c r="F114" i="35" s="1"/>
  <c r="F113" i="35" s="1"/>
  <c r="F112" i="35" s="1"/>
  <c r="F111" i="35" s="1"/>
  <c r="F110" i="35" s="1"/>
  <c r="F109" i="35" s="1"/>
  <c r="F108" i="35" s="1"/>
  <c r="F107" i="35" s="1"/>
  <c r="F106" i="35" s="1"/>
  <c r="F105" i="35" s="1"/>
  <c r="F104" i="35" s="1"/>
  <c r="F103" i="35" s="1"/>
  <c r="F102" i="35" s="1"/>
  <c r="F101" i="35" s="1"/>
  <c r="F100" i="35" s="1"/>
  <c r="F99" i="35" s="1"/>
  <c r="F98" i="35" s="1"/>
  <c r="F97" i="35" s="1"/>
  <c r="F96" i="35" s="1"/>
  <c r="F95" i="35" s="1"/>
  <c r="F94" i="35" s="1"/>
  <c r="F93" i="35" s="1"/>
  <c r="F92" i="35" s="1"/>
  <c r="F91" i="35" s="1"/>
  <c r="F90" i="35" s="1"/>
  <c r="F89" i="35" s="1"/>
  <c r="F88" i="35" s="1"/>
  <c r="F87" i="35" s="1"/>
  <c r="F86" i="35" s="1"/>
  <c r="F85" i="35" s="1"/>
  <c r="F84" i="35" s="1"/>
  <c r="F83" i="35" s="1"/>
  <c r="F82" i="35" s="1"/>
  <c r="F81" i="35" s="1"/>
  <c r="F80" i="35" s="1"/>
  <c r="F79" i="35" s="1"/>
  <c r="F78" i="35" s="1"/>
  <c r="F77" i="35" s="1"/>
  <c r="F76" i="35" s="1"/>
  <c r="F75" i="35" s="1"/>
  <c r="F74" i="35" s="1"/>
  <c r="F73" i="35" s="1"/>
  <c r="F72" i="35" s="1"/>
  <c r="F71" i="35" s="1"/>
  <c r="F70" i="35" s="1"/>
  <c r="F69" i="35" s="1"/>
  <c r="F68" i="35" s="1"/>
  <c r="F67" i="35" s="1"/>
  <c r="F66" i="35" s="1"/>
  <c r="F65" i="35" s="1"/>
  <c r="F64" i="35" s="1"/>
  <c r="F63" i="35" s="1"/>
  <c r="F62" i="35" s="1"/>
  <c r="F61" i="35" s="1"/>
  <c r="F60" i="35" s="1"/>
  <c r="F59" i="35" s="1"/>
  <c r="F58" i="35" s="1"/>
  <c r="F57" i="35" s="1"/>
  <c r="F56" i="35" s="1"/>
  <c r="F55" i="35" s="1"/>
  <c r="F54" i="35" s="1"/>
  <c r="F53" i="35" s="1"/>
  <c r="F52" i="35" s="1"/>
  <c r="F51" i="35" s="1"/>
  <c r="F50" i="35" s="1"/>
  <c r="F49" i="35" s="1"/>
  <c r="F48" i="35" s="1"/>
  <c r="F47" i="35" s="1"/>
  <c r="F46" i="35" s="1"/>
  <c r="F45" i="35" s="1"/>
  <c r="F44" i="35" s="1"/>
  <c r="F43" i="35" s="1"/>
  <c r="F42" i="35" s="1"/>
  <c r="F41" i="35" s="1"/>
  <c r="F40" i="35" s="1"/>
  <c r="F39" i="35" s="1"/>
  <c r="F38" i="35" s="1"/>
  <c r="F37" i="35" s="1"/>
  <c r="F36" i="35" s="1"/>
  <c r="F35" i="35" s="1"/>
  <c r="F34" i="35" s="1"/>
  <c r="F33" i="35" s="1"/>
  <c r="F32" i="35" s="1"/>
  <c r="F31" i="35" s="1"/>
  <c r="F30" i="35" s="1"/>
  <c r="F29" i="35" s="1"/>
  <c r="F28" i="35" s="1"/>
  <c r="F27" i="35" s="1"/>
  <c r="F26" i="35" s="1"/>
  <c r="F25" i="35" s="1"/>
  <c r="F24" i="35" s="1"/>
  <c r="F23" i="35" s="1"/>
  <c r="F22" i="35" s="1"/>
  <c r="F21" i="35" s="1"/>
  <c r="F20" i="35" s="1"/>
  <c r="F19" i="35" s="1"/>
  <c r="F18" i="35" s="1"/>
  <c r="F17" i="35" s="1"/>
  <c r="F16" i="35" s="1"/>
  <c r="F15" i="35" s="1"/>
  <c r="F14" i="35" s="1"/>
  <c r="F13" i="35" s="1"/>
  <c r="F12" i="35" s="1"/>
  <c r="F11" i="35" s="1"/>
  <c r="F10" i="35" s="1"/>
  <c r="F9" i="35" s="1"/>
  <c r="F8" i="35" s="1"/>
  <c r="F7" i="35" s="1"/>
  <c r="E187" i="35"/>
  <c r="E193" i="35"/>
  <c r="G135" i="36" l="1"/>
  <c r="G67" i="36"/>
  <c r="G121" i="36"/>
  <c r="G29" i="36"/>
  <c r="G10" i="36"/>
  <c r="G76" i="36"/>
  <c r="G115" i="36"/>
  <c r="G51" i="36"/>
  <c r="G117" i="36"/>
  <c r="G25" i="36"/>
  <c r="G171" i="36"/>
  <c r="G60" i="36"/>
  <c r="G99" i="36"/>
  <c r="G35" i="36"/>
  <c r="G113" i="36"/>
  <c r="G21" i="36"/>
  <c r="E185" i="36"/>
  <c r="E186" i="36" s="1"/>
  <c r="G52" i="36"/>
  <c r="G50" i="36"/>
  <c r="G53" i="36"/>
  <c r="G176" i="36"/>
  <c r="G123" i="36"/>
  <c r="G177" i="36"/>
  <c r="G86" i="36"/>
  <c r="G129" i="36"/>
  <c r="G119" i="36"/>
  <c r="G38" i="36"/>
  <c r="G136" i="36"/>
  <c r="G124" i="36"/>
  <c r="G128" i="36"/>
  <c r="E188" i="35"/>
  <c r="E189" i="35" s="1"/>
  <c r="E190" i="35" s="1"/>
  <c r="E191" i="35" s="1"/>
  <c r="E192" i="35" s="1"/>
  <c r="G62" i="36"/>
  <c r="G112" i="36"/>
  <c r="G72" i="36"/>
  <c r="G28" i="36"/>
  <c r="G75" i="36"/>
  <c r="G178" i="36"/>
  <c r="G174" i="36"/>
  <c r="G108" i="36"/>
  <c r="G64" i="36"/>
  <c r="G20" i="36"/>
  <c r="G55" i="36"/>
  <c r="G173" i="36"/>
  <c r="G168" i="36"/>
  <c r="G169" i="36"/>
  <c r="G170" i="36"/>
  <c r="G165" i="36"/>
  <c r="G132" i="36"/>
  <c r="G100" i="36"/>
  <c r="G68" i="36"/>
  <c r="G36" i="36"/>
  <c r="G167" i="36"/>
  <c r="G23" i="36"/>
  <c r="G34" i="36"/>
  <c r="E182" i="35"/>
  <c r="E183" i="35" s="1"/>
  <c r="E184" i="35" s="1"/>
  <c r="G148" i="35" s="1"/>
  <c r="G172" i="36"/>
  <c r="G184" i="36"/>
  <c r="G120" i="36"/>
  <c r="G88" i="36"/>
  <c r="G56" i="36"/>
  <c r="G24" i="36"/>
  <c r="G103" i="36"/>
  <c r="G134" i="36"/>
  <c r="G164" i="36"/>
  <c r="G181" i="36"/>
  <c r="E170" i="35"/>
  <c r="E171" i="35" s="1"/>
  <c r="E172" i="35" s="1"/>
  <c r="E173" i="35" s="1"/>
  <c r="E174" i="35" s="1"/>
  <c r="E164" i="35"/>
  <c r="E165" i="35" s="1"/>
  <c r="E166" i="35" s="1"/>
  <c r="E167" i="35" s="1"/>
  <c r="E168" i="35" s="1"/>
  <c r="E176" i="35"/>
  <c r="E177" i="35" s="1"/>
  <c r="E178" i="35" s="1"/>
  <c r="E179" i="35" s="1"/>
  <c r="E180" i="35" s="1"/>
  <c r="G161" i="36"/>
  <c r="E158" i="35"/>
  <c r="E159" i="35" s="1"/>
  <c r="E160" i="35" s="1"/>
  <c r="E161" i="35" s="1"/>
  <c r="E162" i="35" s="1"/>
  <c r="G101" i="35" l="1"/>
  <c r="G69" i="35"/>
  <c r="G68" i="35"/>
  <c r="G139" i="35"/>
  <c r="G165" i="35"/>
  <c r="G44" i="35"/>
  <c r="G57" i="35"/>
  <c r="G122" i="35"/>
  <c r="G94" i="35"/>
  <c r="G62" i="35"/>
  <c r="G115" i="35"/>
  <c r="G30" i="35"/>
  <c r="G183" i="35"/>
  <c r="G104" i="35"/>
  <c r="G166" i="35"/>
  <c r="G143" i="35"/>
  <c r="G131" i="35"/>
  <c r="G149" i="35"/>
  <c r="G43" i="35"/>
  <c r="G163" i="35"/>
  <c r="G47" i="35"/>
  <c r="G133" i="35"/>
  <c r="G162" i="35"/>
  <c r="G112" i="35"/>
  <c r="G146" i="35"/>
  <c r="G147" i="35"/>
  <c r="G90" i="35"/>
  <c r="G125" i="35"/>
  <c r="G29" i="35"/>
  <c r="G184" i="35"/>
  <c r="G39" i="35"/>
  <c r="G76" i="35"/>
  <c r="G84" i="35"/>
  <c r="G180" i="35"/>
  <c r="G70" i="35"/>
  <c r="G121" i="35"/>
  <c r="G25" i="35"/>
  <c r="G173" i="35"/>
  <c r="G169" i="35"/>
  <c r="G75" i="35"/>
  <c r="G142" i="35"/>
  <c r="G58" i="35"/>
  <c r="G93" i="35"/>
  <c r="G155" i="35"/>
  <c r="G23" i="35"/>
  <c r="G120" i="35"/>
  <c r="G16" i="35"/>
  <c r="G126" i="35"/>
  <c r="G38" i="35"/>
  <c r="G89" i="35"/>
  <c r="G52" i="35"/>
  <c r="G63" i="35"/>
  <c r="G152" i="35"/>
  <c r="G88" i="35"/>
  <c r="G153" i="35"/>
  <c r="G154" i="35"/>
  <c r="G102" i="35"/>
  <c r="G26" i="35"/>
  <c r="G61" i="35"/>
  <c r="G124" i="35"/>
  <c r="G37" i="35"/>
  <c r="G182" i="35"/>
  <c r="G20" i="35"/>
  <c r="G103" i="35"/>
  <c r="G170" i="35"/>
  <c r="G119" i="35"/>
  <c r="G168" i="35"/>
  <c r="G12" i="35"/>
  <c r="G96" i="35"/>
  <c r="G123" i="35"/>
  <c r="G127" i="35"/>
  <c r="G134" i="35"/>
  <c r="G67" i="35"/>
  <c r="G150" i="35"/>
  <c r="G40" i="35"/>
  <c r="G130" i="35"/>
  <c r="G98" i="35"/>
  <c r="G66" i="35"/>
  <c r="G34" i="35"/>
  <c r="G129" i="35"/>
  <c r="G97" i="35"/>
  <c r="G65" i="35"/>
  <c r="G33" i="35"/>
  <c r="G174" i="35"/>
  <c r="G31" i="35"/>
  <c r="G111" i="35"/>
  <c r="G177" i="35"/>
  <c r="E185" i="35"/>
  <c r="E186" i="35" s="1"/>
  <c r="G55" i="35"/>
  <c r="G51" i="35"/>
  <c r="G116" i="35"/>
  <c r="G172" i="35"/>
  <c r="G118" i="35"/>
  <c r="G86" i="35"/>
  <c r="G54" i="35"/>
  <c r="G22" i="35"/>
  <c r="G117" i="35"/>
  <c r="G85" i="35"/>
  <c r="G53" i="35"/>
  <c r="G21" i="35"/>
  <c r="G141" i="35"/>
  <c r="G71" i="35"/>
  <c r="G136" i="35"/>
  <c r="G83" i="35"/>
  <c r="G178" i="35"/>
  <c r="G176" i="35"/>
  <c r="G64" i="35"/>
  <c r="G137" i="35"/>
  <c r="G24" i="35"/>
  <c r="G164" i="35"/>
  <c r="G151" i="35"/>
  <c r="G48" i="35"/>
  <c r="G179" i="35"/>
  <c r="G167" i="35"/>
  <c r="G114" i="35"/>
  <c r="G82" i="35"/>
  <c r="G50" i="35"/>
  <c r="G18" i="35"/>
  <c r="G113" i="35"/>
  <c r="G81" i="35"/>
  <c r="G49" i="35"/>
  <c r="G17" i="35"/>
  <c r="G138" i="35"/>
  <c r="G79" i="35"/>
  <c r="G140" i="35"/>
  <c r="G100" i="35"/>
  <c r="G15" i="35"/>
  <c r="G108" i="35"/>
  <c r="G132" i="35"/>
  <c r="G157" i="35"/>
  <c r="G27" i="35"/>
  <c r="G175" i="35"/>
  <c r="G11" i="35"/>
  <c r="G181" i="35"/>
  <c r="G19" i="35"/>
  <c r="G72" i="35"/>
  <c r="G99" i="35"/>
  <c r="G35" i="35"/>
  <c r="G171" i="35"/>
  <c r="G59" i="35"/>
  <c r="G60" i="35"/>
  <c r="G156" i="35"/>
  <c r="G110" i="35"/>
  <c r="G78" i="35"/>
  <c r="G46" i="35"/>
  <c r="G14" i="35"/>
  <c r="G109" i="35"/>
  <c r="G77" i="35"/>
  <c r="G45" i="35"/>
  <c r="G13" i="35"/>
  <c r="G8" i="35"/>
  <c r="G87" i="35"/>
  <c r="G144" i="35"/>
  <c r="G32" i="35"/>
  <c r="G107" i="35"/>
  <c r="G135" i="35"/>
  <c r="G80" i="35"/>
  <c r="G28" i="35"/>
  <c r="G56" i="35"/>
  <c r="G91" i="35"/>
  <c r="G36" i="35"/>
  <c r="G128" i="35"/>
  <c r="G92" i="35"/>
  <c r="G145" i="35"/>
  <c r="G106" i="35"/>
  <c r="G74" i="35"/>
  <c r="G42" i="35"/>
  <c r="G10" i="35"/>
  <c r="G105" i="35"/>
  <c r="G73" i="35"/>
  <c r="G41" i="35"/>
  <c r="G9" i="35"/>
  <c r="G7" i="35"/>
  <c r="G95" i="35"/>
  <c r="G159" i="35"/>
  <c r="G161" i="35"/>
  <c r="G160" i="35"/>
  <c r="G158" i="35"/>
</calcChain>
</file>

<file path=xl/sharedStrings.xml><?xml version="1.0" encoding="utf-8"?>
<sst xmlns="http://schemas.openxmlformats.org/spreadsheetml/2006/main" count="511" uniqueCount="213">
  <si>
    <t>PUBLIC REVIEW DRAFT - SEE DISCLAIMER</t>
  </si>
  <si>
    <t>CY 2027 Public Review Rate Studies contain preliminary modeling of calendar year (CY) 2027 facility rates and are provided for public review only. These drafts do not update the Medi-Cal rates on file and are not intended for payment purposes or any other use. Final CY 2027 rates may materially differ from those outlined in the Public Review Rate Studies based on changes or corrections to underlying data, changes necessary to obtain federal approval, and other updates deemed appropriate per DHCS's discretion. Please see the disclaimers included at the beginning of each Public Review document for additional details.
DHCS encourages facilities to carefully review their relevant rate studies and verify the accuracy of their reported costs, particularly those that serve as the foundation for rate development (e.g., capital costs, labor costs, non-labor expenses, etc.).
DHCS requests any comments or feedback no later than October 16, 2026. For any questions or comments, please email LTCReimbursement@dhcs.ca.gov with the subject line “CY 2027 Rates Public Review Draft.”</t>
  </si>
  <si>
    <t>CY 2027 DP/PSA Ratesetting Data Sources &amp; Calculations</t>
  </si>
  <si>
    <t xml:space="preserve">Reimbursement rates for Distinct Part Pediatric Subacute Facilities are updated annually using a reimbursement methodology that sets payment rates to the lesser of cost projected by the Department of Health Care Services (DHCS) or the class median rate, broken down by Ventilator and Non-Ventilator in accordance with California Medicaid State Plan (Attachment 4.19-D). </t>
  </si>
  <si>
    <t>Section 1. Facility Information</t>
  </si>
  <si>
    <t>Column</t>
  </si>
  <si>
    <t>Description</t>
  </si>
  <si>
    <t>A</t>
  </si>
  <si>
    <t>Office of Statewide Health Planning and Development (OSHPD) ID</t>
  </si>
  <si>
    <t>B</t>
  </si>
  <si>
    <t>National Provider Identifier (NPI)</t>
  </si>
  <si>
    <t>C</t>
  </si>
  <si>
    <t>Facility Name</t>
  </si>
  <si>
    <t>D</t>
  </si>
  <si>
    <t>Fiscal Year Beginning.</t>
  </si>
  <si>
    <t>E</t>
  </si>
  <si>
    <t>Fiscal Year Ending</t>
  </si>
  <si>
    <t>F</t>
  </si>
  <si>
    <t>Fiscal Year End (FYE)</t>
  </si>
  <si>
    <t>G</t>
  </si>
  <si>
    <t xml:space="preserve"> CY 2027 Midpoint – Middle point of rate year</t>
  </si>
  <si>
    <t>H</t>
  </si>
  <si>
    <t>Months to Inflate - Months to update from midpoint of Audit/Cost report to midpoint of rate period</t>
  </si>
  <si>
    <t>I</t>
  </si>
  <si>
    <t xml:space="preserve">Total Audited Days </t>
  </si>
  <si>
    <t>J</t>
  </si>
  <si>
    <t>Medi-Cal FFS Days Subacute Care – Pediatric from Audit Report Schedule 1, Summary of Subacute Care – Pediatric Costs and Information, General Information, #17</t>
  </si>
  <si>
    <t>K</t>
  </si>
  <si>
    <t>Medi-Cal Managed Care Days Subacute Care – Pediatric from Audit Report Schedule 1, Summary of Subacute Care – Pediatric Costs and Information, General Information, #18</t>
  </si>
  <si>
    <t>L</t>
  </si>
  <si>
    <t>Total Subacute Care - Pediatric Facility Cost
(Sum of Labor Cost column M, Non-Labor Cost column Q, and Capital Cost (Not Inflated) column T)</t>
  </si>
  <si>
    <t>Section 2. Labor Cost</t>
  </si>
  <si>
    <t>M</t>
  </si>
  <si>
    <t>Sum of Labor Cost which consists of the items below from Audit Report: 
Routine Direct Care Labor (Schedule 2, line 126, “Total” column), Routine Indirect Care Labor (Schedule 3, line 126, “Total” column), Physical Therapy Direct Care Labor (Schedule 2, line 080, “Total” column), Physical Therapy Indirect Care Labor (Schedule 3, line 080, “Total” column), Respiratory Therapy Direct Care Labor (Schedule 2, line 081, “Total” column), Respiratory Therapy Indirect Care Labor (Schedule 3, line 081, “Total” column), Occupational Therapy Direct Care Labor (Schedule 2, line 082, “Total” column), Occupational Therapy Indirect Care Labor (Schedule 3, line 082, “Total” column), Speech Therapy Direct Care Labor (Schedule 2, line 083, “Total” column), Speech Therapy Indirect Care Labor (Schedule 3, line 083, “Total” column)</t>
  </si>
  <si>
    <t>N</t>
  </si>
  <si>
    <t>Labor Inflation Factor from DOF Economic Forecast for Labor.</t>
  </si>
  <si>
    <t>O</t>
  </si>
  <si>
    <t>Section 3. Non-Labor Cost</t>
  </si>
  <si>
    <t>P</t>
  </si>
  <si>
    <t>Sum of Non-Labor Cost which consists of the items below from Audit Report: 
Routine Other – Nonlabor (Schedule 4, line 126, “Total” column), Routine Allocation of Administration and Other Direct Pass Through Costs (Schedule 6, line 126, “Admin”), Physical Therapy Other – Nonlabor (Schedule 4, line 080, “Total” column), Physical Therapy Allocation of Administration and Other Direct Pass Through Costs (Schedule 6, line 080, “Admin”), Physical Therapy Allocation of Administration and Other Direct Pass Through Costs (Schedule 6, line 080 “DPH Licensing Fees”), Respiratory Therapy Other – Nonlabor (Schedule 4, line 081, “Total” column), Respiratory Therapy Allocation of Administration and Other Direct Pass Through Costs (Schedule 6, line 081, “Admin”), Occupational Therapy Other – Nonlabor (Schedule 4, line 082, “Total” column), Speech Therapy Other – Nonlabor (Schedule 4, line 083, “Total” column), Speech Therapy Allocation of Administration and Other Direct Pass Through Costs (Schedule 6, line 083, “Admin”), Routine Allocation of Administration and Other Direct Pass Through Costs (Schedule 6, line 126 “DPH Licensing Fees”), Physical Therapy Allocation of Administration and Other Direct Pass Through Costs (Schedule 6, line 080 “Professional Liability Ins.”), Physical Therapy Allocation of Administration and Other Direct Pass Through Costs (Schedule 6, line 080 “Caregiver Training”), Respiratory Therapy Allocation of Administration and Other Direct Pass Through Costs (Schedule 6, line 081, “DPH Licensing Fees”), Respiratory Therapy Allocation of Administration and Other Direct Pass Through Costs (Schedule 6, line 081, “Professional Liability Ins."), Occupational Therapy Allocation of Administration and Other Direct Pass Through Costs (Schedule 6, line 082, “Admin”), Occupational Therapy Allocation of Administration and Other Direct Pass Through Costs (Schedule 6, line 082, “DPH Licensing Fees”), Occupational Therapy Allocation of Administration and Other Direct Pass Through Costs (Schedule 6, line 082, “Professional Liability Ins.”), Speech Therapy Allocation of Administration and Other Direct Pass Through Costs (Schedule 6, line 083 “DPH Licensing Fees”), Speech Therapy Allocation of Administration and Other Direct Pass Through Costs ("Schedule 6, line 083 “Professional Liability Ins.”)</t>
  </si>
  <si>
    <t>Q</t>
  </si>
  <si>
    <t xml:space="preserve">Cost Inflation factor based on California Consumer Price Index (CCPI) </t>
  </si>
  <si>
    <t>R</t>
  </si>
  <si>
    <t>“Non-Labor Cost (Inflated)” multiplies Non-Labor Cost column Q by CCPI Inflation column R</t>
  </si>
  <si>
    <t>Section 4. Capital Cost</t>
  </si>
  <si>
    <t>S</t>
  </si>
  <si>
    <t>Sum of Capital Cost (Not Inflated) which consists of the items below from Audit Report: 
Routine Allocation of Capital Costs (Schedule 5, line 126, “Capital Related”), Physical Therapy Capital Cost (Schedule 5, line 080, “Capital Related”), Respiratory Therapy Capital Cost (Schedule 5, line 081, “Capital Related”), Occupational Therapy Capital Cost (Schedule 5, line 082, “Capital Related”), Speech Therapy Capital Cost (Schedule 5, line 083, “Capital Related”), Patient Supplies (Schedule 5, line 75, “Cost of Capital Related"), Laboratory (Schedule 5, line 90, “Cost of Capital Related"), Other Ancillary Services (Schedule 5, line 100, “Cost of Capital Related")</t>
  </si>
  <si>
    <t xml:space="preserve">Section 5. Projected Subacute Care - Pediatric Facility Cost </t>
  </si>
  <si>
    <t>T</t>
  </si>
  <si>
    <t xml:space="preserve">Sum of Labor Cost (Inflated) column O, Non-Labor Cost (Inflated) column S, Capital Cost (Not Inflated) column T </t>
  </si>
  <si>
    <t>Section 6. Non-Ventilator Per Diem</t>
  </si>
  <si>
    <t>U</t>
  </si>
  <si>
    <t>Non-Ventilator Per Diem – (Pediatric Facility Cost column U divided by Total Audited Days column I)</t>
  </si>
  <si>
    <t>Section 7. Ventilator Equipment Per Diem</t>
  </si>
  <si>
    <t>V</t>
  </si>
  <si>
    <t>Ventilator Equipment Per Diem - Respiratory Therapy (Inflated by Labor Factor) + Ventilator Equipment (Inflated by CCPI)</t>
  </si>
  <si>
    <t>Section 8. Ventilator Per Diem</t>
  </si>
  <si>
    <t>W</t>
  </si>
  <si>
    <t>Sum of Non-Ventilator Per Diem column V  and Ventilator Equipment Per Diem column W</t>
  </si>
  <si>
    <t>CY 2027 DISTINCT PART PEDIATRIC SUBACUTE FACILITY RATES</t>
  </si>
  <si>
    <t>EFFECTIVE JANUARY 1, 2027 THROUGH DECEMBER 31, 2027</t>
  </si>
  <si>
    <t>Value Code</t>
  </si>
  <si>
    <t xml:space="preserve">Value Code Amount </t>
  </si>
  <si>
    <t>Revenue Code</t>
  </si>
  <si>
    <t xml:space="preserve">Projected Cost  Rate </t>
  </si>
  <si>
    <t>Class Median Rate</t>
  </si>
  <si>
    <t>Final Per Diem Rate</t>
  </si>
  <si>
    <t>Vent Rate</t>
  </si>
  <si>
    <t>0190</t>
  </si>
  <si>
    <t>Non-Vent Rate</t>
  </si>
  <si>
    <t>Bed Hold/Leave of Absence Rates</t>
  </si>
  <si>
    <t>Final CY 2026 Per Diem Rate less Bedhold Amount ($9.95)</t>
  </si>
  <si>
    <t>Final CY 2027 Per Diem Rate less Bedhold Amount ($10.45)</t>
  </si>
  <si>
    <t>% Change 
CY 26 v CY 27</t>
  </si>
  <si>
    <t>0185</t>
  </si>
  <si>
    <t>0180</t>
  </si>
  <si>
    <t>Supplemental Rehab Therapy Services and Ventilator Weaning Services</t>
  </si>
  <si>
    <t>Value Code Amount</t>
  </si>
  <si>
    <t>CY 2026 Rate</t>
  </si>
  <si>
    <t>CY 2027 Rate</t>
  </si>
  <si>
    <t>Rehab Therapy Rate</t>
  </si>
  <si>
    <t>0199</t>
  </si>
  <si>
    <t>Vent Weaning Rate</t>
  </si>
  <si>
    <t>CY 2027 (January 1 - December 31, 2027) Distinct Part Pediatric Subacute Facility Rates</t>
  </si>
  <si>
    <t>Non-Ventilator Per Diem Class Median</t>
  </si>
  <si>
    <t>Ventilator Per Diem Class Median</t>
  </si>
  <si>
    <t>Labor Cost</t>
  </si>
  <si>
    <t>Non-Labor Costs</t>
  </si>
  <si>
    <t>Capital Costs</t>
  </si>
  <si>
    <t>OSHPD</t>
  </si>
  <si>
    <t xml:space="preserve"> NPI</t>
  </si>
  <si>
    <t>FACILITY</t>
  </si>
  <si>
    <t>Fiscal Year Beginning</t>
  </si>
  <si>
    <t>2027 Midpoint</t>
  </si>
  <si>
    <t>Months to Inflate</t>
  </si>
  <si>
    <t>Total Audited Days</t>
  </si>
  <si>
    <t>Medi-Cal FFS Days</t>
  </si>
  <si>
    <t>Medi-Cal Managed Care Days</t>
  </si>
  <si>
    <t xml:space="preserve">Total Subacute Care - Pediatric Facility Cost </t>
  </si>
  <si>
    <t xml:space="preserve">Labor Costs </t>
  </si>
  <si>
    <t>Labor Inflation</t>
  </si>
  <si>
    <t>Labor Cost Inflated</t>
  </si>
  <si>
    <t>CCPI Inflation</t>
  </si>
  <si>
    <t>Non-Labor Inflated</t>
  </si>
  <si>
    <t xml:space="preserve">Capital Cost </t>
  </si>
  <si>
    <t>Projected Subacute Care - Pediatric Facility Cost</t>
  </si>
  <si>
    <t>Non-Ventilator Per Diem</t>
  </si>
  <si>
    <t>Ventilator Equipment Per Diem</t>
  </si>
  <si>
    <t>Ventilator Per Diem</t>
  </si>
  <si>
    <t>L = M+Q+T</t>
  </si>
  <si>
    <t>O = M*N</t>
  </si>
  <si>
    <t>R = P*Q</t>
  </si>
  <si>
    <t>T = O+R+S</t>
  </si>
  <si>
    <t>U = (T/I)</t>
  </si>
  <si>
    <t>W = U+V</t>
  </si>
  <si>
    <t>WHITTIER HOSPITAL MEDICAL CENTER</t>
  </si>
  <si>
    <t>RADY CHILDREN'S CENTER</t>
  </si>
  <si>
    <t>CHILDREN'S RECOVERY CENTER</t>
  </si>
  <si>
    <t>HEALTHBRIDGE CHILDREN'S ACUTE</t>
  </si>
  <si>
    <t>FOOTHILL REGIONAL MEDICAL CENTER</t>
  </si>
  <si>
    <t>TOTALLY KIDS REHABILITATION HOSPITAL</t>
  </si>
  <si>
    <t>NOTE: USING 2023 AUDITED COST REPORT FOR FOOTHILL REGIONAL. PER A&amp;I, 2024 AUDITED COST REPORT WOULD NOT BE AVAILABLE UNTIL 11/20/2026</t>
  </si>
  <si>
    <t>CY 2027 (January 1 - December 31, 2027) Distinct Part Pediatric Subacute Facility</t>
  </si>
  <si>
    <t>Projected Cost Rate</t>
  </si>
  <si>
    <t>DP-PSA</t>
  </si>
  <si>
    <t>Other Cost</t>
  </si>
  <si>
    <t>Fixed Cost (Not inflated)</t>
  </si>
  <si>
    <t>Prior Year Labor Rate</t>
  </si>
  <si>
    <t>Service Coordination</t>
  </si>
  <si>
    <t>Developmental Services</t>
  </si>
  <si>
    <t>Therapy</t>
  </si>
  <si>
    <t>Months to Inflate in CY2027 Labor study</t>
  </si>
  <si>
    <t xml:space="preserve">CY 2027 Labor study </t>
  </si>
  <si>
    <t>Prior Year Other Cost</t>
  </si>
  <si>
    <t>Other Therapy</t>
  </si>
  <si>
    <t>Months to Inflate in CY 2027 CCPI</t>
  </si>
  <si>
    <t>CY 2027 CCPI</t>
  </si>
  <si>
    <t>Other Cost Inflated</t>
  </si>
  <si>
    <t>Fixed Cost</t>
  </si>
  <si>
    <t>Prior Year Respiratory Therapy</t>
  </si>
  <si>
    <t>Respiratory Therapy (Inflated by Labor Factor)</t>
  </si>
  <si>
    <t xml:space="preserve">Prior Year Ventilator Equipment </t>
  </si>
  <si>
    <t>Ventilator Equipment (Inflated by CCPI)</t>
  </si>
  <si>
    <t>Ventilator Rate</t>
  </si>
  <si>
    <t>Non-Vent Per Diem</t>
  </si>
  <si>
    <t>Vent Per Diem</t>
  </si>
  <si>
    <t>H = (B+C+D+E)*G</t>
  </si>
  <si>
    <t>M = (I+J)*L</t>
  </si>
  <si>
    <t>P = O*G</t>
  </si>
  <si>
    <t>R = Q*L</t>
  </si>
  <si>
    <t>S = R+P</t>
  </si>
  <si>
    <t>T = (H+M+N)</t>
  </si>
  <si>
    <t>U = S+T</t>
  </si>
  <si>
    <t>CY 2027 Labor Study</t>
  </si>
  <si>
    <t xml:space="preserve">Rehab Therapy </t>
  </si>
  <si>
    <t>Vent Weaning</t>
  </si>
  <si>
    <t>Year/Quarter</t>
  </si>
  <si>
    <t>Year</t>
  </si>
  <si>
    <t>Month</t>
  </si>
  <si>
    <t>Date</t>
  </si>
  <si>
    <t>DOF Amount</t>
  </si>
  <si>
    <t>Months to Update- CY</t>
  </si>
  <si>
    <t>Inflation Factor-CY</t>
  </si>
  <si>
    <t>2020-Q1</t>
  </si>
  <si>
    <t>Jan</t>
  </si>
  <si>
    <t>Feb</t>
  </si>
  <si>
    <t>Mar</t>
  </si>
  <si>
    <t>2020-Q2</t>
  </si>
  <si>
    <t>Apr</t>
  </si>
  <si>
    <t>May</t>
  </si>
  <si>
    <t>Jun</t>
  </si>
  <si>
    <t>2020-Q3</t>
  </si>
  <si>
    <t>Jul</t>
  </si>
  <si>
    <t>Aug</t>
  </si>
  <si>
    <t>Sep</t>
  </si>
  <si>
    <t>2020-Q4</t>
  </si>
  <si>
    <t>Oct</t>
  </si>
  <si>
    <t>Nov</t>
  </si>
  <si>
    <t>Dec</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</si>
  <si>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</si>
  <si>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</si>
  <si>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</si>
  <si>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</si>
  <si>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</si>
  <si>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</si>
  <si>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</si>
  <si>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</si>
  <si>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</si>
  <si>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</si>
  <si>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</si>
  <si>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</si>
  <si>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</si>
  <si>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</si>
  <si>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</si>
  <si>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</si>
  <si>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</si>
  <si>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</si>
  <si>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</si>
  <si>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</si>
  <si>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</si>
  <si>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</si>
  <si>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</si>
  <si>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</si>
  <si>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</si>
  <si>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</si>
  <si>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</si>
  <si>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</si>
  <si>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CPI All Item Monthly data is only available through June 2023.</t>
  </si>
  <si>
    <t>CPI-U is available for every other month on Month tab, beginning with August 2023.</t>
  </si>
  <si>
    <t>Midpoint of the rate year.</t>
  </si>
  <si>
    <r>
      <t>“</t>
    </r>
    <r>
      <rPr>
        <sz val="12"/>
        <color theme="1"/>
        <rFont val="Segoe UI"/>
        <family val="2"/>
      </rPr>
      <t>Labor Cost (Inflated)” multiplies Labor Cost column M by Labor Inflation column N</t>
    </r>
  </si>
  <si>
    <r>
      <t xml:space="preserve">DP-PSA </t>
    </r>
    <r>
      <rPr>
        <b/>
        <sz val="12"/>
        <rFont val="Segoe UI"/>
        <family val="2"/>
      </rPr>
      <t>Rates</t>
    </r>
  </si>
  <si>
    <t>Press TAB to advance to the next cell. Press UP, DOWN, LEFT, or RIGHT ARROW to move cell by cell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</si>
</sst>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0000"/>
    <numFmt numFmtId="165" formatCode="0.00000000"/>
    <numFmt numFmtId="166" formatCode="0.0%"/>
    <numFmt numFmtId="167" formatCode="0.000000000"/>
    <numFmt numFmtId="168" formatCode="0.000"/>
  </numFmts>
  <fonts count="22" x14ac:knownFonts="1">
    <font>
      <sz val="11"/>
      <color theme="1"/>
      <name val="Calibri"/>
      <family val="2"/>
      <scheme val="minor"/>
    </font>
    <font>
      <sz val="11"/>
      <color theme="1"/>
      <name val="Calibri"/>
      <family val="2"/>
      <scheme val="minor"/>
    </font>
    <font>
      <sz val="12"/>
      <name val="Arial"/>
      <family val="2"/>
    </font>
    <font>
      <sz val="12"/>
      <name val="Univers"/>
      <family val="2"/>
    </font>
    <font>
      <sz val="11"/>
      <color theme="1"/>
      <name val="Segoe UI"/>
      <family val="2"/>
    </font>
    <font>
      <b/>
      <sz val="12"/>
      <color theme="1"/>
      <name val="Segoe UI"/>
      <family val="2"/>
    </font>
    <font>
      <sz val="12"/>
      <color theme="1"/>
      <name val="Segoe UI"/>
      <family val="2"/>
    </font>
    <font>
      <u/>
      <sz val="11"/>
      <color theme="10"/>
      <name val="Calibri"/>
      <family val="2"/>
      <scheme val="minor"/>
    </font>
    <font>
      <b/>
      <sz val="12"/>
      <color rgb="FFFF0000"/>
      <name val="Segoe UI"/>
      <family val="2"/>
    </font>
    <font>
      <sz val="12"/>
      <color theme="1"/>
      <name val="Calibri"/>
      <family val="2"/>
      <scheme val="minor"/>
    </font>
    <font>
      <b/>
      <sz val="12"/>
      <name val="Segoe UI"/>
      <family val="2"/>
    </font>
    <font>
      <sz val="12"/>
      <color rgb="FF16305A"/>
      <name val="Segoe UI"/>
      <family val="2"/>
    </font>
    <font>
      <u/>
      <sz val="12"/>
      <color theme="10"/>
      <name val="Segoe UI"/>
      <family val="2"/>
    </font>
    <font>
      <b/>
      <sz val="12"/>
      <color theme="1"/>
      <name val="Calibri"/>
      <family val="2"/>
      <scheme val="minor"/>
    </font>
    <font>
      <sz val="12"/>
      <color rgb="FF000000"/>
      <name val="Segoe UI"/>
      <family val="2"/>
    </font>
    <font>
      <sz val="12"/>
      <color theme="0"/>
      <name val="Segoe UI"/>
      <family val="2"/>
    </font>
    <font>
      <sz val="12"/>
      <color theme="9" tint="-0.249977111117893"/>
      <name val="Segoe UI"/>
      <family val="2"/>
    </font>
    <font>
      <sz val="12"/>
      <color rgb="FF00B0F0"/>
      <name val="Segoe UI"/>
      <family val="2"/>
    </font>
    <font>
      <sz val="12"/>
      <color rgb="FFFF0000"/>
      <name val="Segoe UI"/>
      <family val="2"/>
    </font>
    <font>
      <b/>
      <sz val="12"/>
      <color theme="0"/>
      <name val="Segoe UI"/>
      <family val="2"/>
    </font>
    <font>
      <sz val="12"/>
      <name val="Segoe UI"/>
      <family val="2"/>
    </font>
    <font>
      <i/>
      <sz val="12"/>
      <color rgb="FFFF0000"/>
      <name val="Segoe UI"/>
      <family val="2"/>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bottom/>
      <diagonal/>
    </border>
    <border>
      <left/>
      <right style="thin">
        <color indexed="64"/>
      </right>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9" fontId="3" fillId="0" borderId="0" applyFont="0" applyFill="0" applyBorder="0" applyAlignment="0" applyProtection="0"/>
    <xf numFmtId="0" fontId="7" fillId="0" borderId="0" applyNumberFormat="0" applyFill="0" applyBorder="0" applyAlignment="0" applyProtection="0"/>
    <xf numFmtId="0" fontId="1" fillId="0" borderId="14" applyNumberFormat="0" applyFont="0" applyAlignment="0"/>
  </cellStyleXfs>
  <cellXfs count="162">
    <xf numFmtId="0" fontId="0" fillId="0" borderId="0" xfId="0"/>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horizontal="center" wrapText="1"/>
      <protection locked="0"/>
    </xf>
    <xf numFmtId="0" fontId="10" fillId="0" borderId="1" xfId="0" applyFont="1" applyBorder="1" applyProtection="1">
      <protection locked="0"/>
    </xf>
    <xf numFmtId="0" fontId="10" fillId="0" borderId="1" xfId="0" applyFont="1" applyBorder="1" applyAlignment="1" applyProtection="1">
      <alignment horizontal="left"/>
      <protection locked="0"/>
    </xf>
    <xf numFmtId="0" fontId="10" fillId="0" borderId="0" xfId="0" applyFont="1" applyProtection="1">
      <protection locked="0"/>
    </xf>
    <xf numFmtId="0" fontId="10" fillId="0" borderId="0" xfId="0" applyFont="1" applyAlignment="1" applyProtection="1">
      <alignment vertical="center"/>
      <protection locked="0"/>
    </xf>
    <xf numFmtId="0" fontId="15" fillId="0" borderId="0" xfId="0" applyFont="1" applyBorder="1" applyProtection="1">
      <protection locked="0"/>
    </xf>
    <xf numFmtId="0" fontId="6" fillId="0" borderId="0" xfId="0" applyFont="1" applyProtection="1">
      <protection locked="0"/>
    </xf>
    <xf numFmtId="14" fontId="6" fillId="0" borderId="0" xfId="0" applyNumberFormat="1" applyFont="1" applyAlignment="1" applyProtection="1">
      <alignment horizontal="right" indent="1"/>
      <protection locked="0"/>
    </xf>
    <xf numFmtId="168" fontId="6" fillId="0" borderId="0" xfId="0" applyNumberFormat="1" applyFont="1" applyAlignment="1" applyProtection="1">
      <alignment horizontal="right"/>
      <protection locked="0"/>
    </xf>
    <xf numFmtId="0" fontId="20" fillId="0" borderId="0" xfId="0" applyFont="1" applyProtection="1">
      <protection locked="0"/>
    </xf>
    <xf numFmtId="0" fontId="10" fillId="0" borderId="0" xfId="0" applyFont="1" applyBorder="1" applyProtection="1">
      <protection locked="0"/>
    </xf>
    <xf numFmtId="0" fontId="5" fillId="0" borderId="0" xfId="0" applyFont="1" applyAlignment="1" applyProtection="1">
      <alignment horizontal="center"/>
      <protection locked="0"/>
    </xf>
    <xf numFmtId="14" fontId="5" fillId="0" borderId="0" xfId="0" applyNumberFormat="1" applyFont="1" applyAlignment="1" applyProtection="1">
      <alignment horizontal="center"/>
      <protection locked="0"/>
    </xf>
    <xf numFmtId="168" fontId="5" fillId="0" borderId="0" xfId="0" applyNumberFormat="1" applyFont="1" applyAlignment="1" applyProtection="1">
      <alignment horizontal="right"/>
      <protection locked="0"/>
    </xf>
    <xf numFmtId="0" fontId="6" fillId="0" borderId="0" xfId="0" applyFont="1" applyAlignment="1" applyProtection="1">
      <alignment horizontal="center"/>
      <protection locked="0"/>
    </xf>
    <xf numFmtId="0" fontId="6" fillId="0" borderId="0" xfId="0" applyFont="1" applyAlignment="1" applyProtection="1">
      <alignment horizontal="right" indent="1"/>
      <protection locked="0"/>
    </xf>
    <xf numFmtId="167" fontId="6" fillId="0" borderId="0" xfId="0" applyNumberFormat="1" applyFont="1" applyAlignment="1" applyProtection="1">
      <alignment horizontal="right"/>
      <protection locked="0"/>
    </xf>
    <xf numFmtId="168" fontId="6" fillId="3" borderId="0" xfId="1" applyNumberFormat="1" applyFont="1" applyFill="1" applyAlignment="1" applyProtection="1">
      <alignment horizontal="right"/>
      <protection locked="0"/>
    </xf>
    <xf numFmtId="168" fontId="6" fillId="0" borderId="0" xfId="1" applyNumberFormat="1" applyFont="1" applyFill="1" applyAlignment="1" applyProtection="1">
      <alignment horizontal="right"/>
      <protection locked="0"/>
    </xf>
    <xf numFmtId="0" fontId="21" fillId="0" borderId="0" xfId="0" applyFont="1" applyProtection="1">
      <protection locked="0"/>
    </xf>
    <xf numFmtId="0" fontId="6" fillId="0" borderId="0" xfId="0" applyFont="1" applyAlignment="1" applyProtection="1">
      <alignment horizontal="right"/>
      <protection locked="0"/>
    </xf>
    <xf numFmtId="0" fontId="6" fillId="0" borderId="0" xfId="0" applyFont="1" applyProtection="1"/>
    <xf numFmtId="14" fontId="6" fillId="0" borderId="0" xfId="0" applyNumberFormat="1" applyFont="1" applyAlignment="1" applyProtection="1">
      <alignment horizontal="right" indent="1"/>
    </xf>
    <xf numFmtId="168" fontId="6" fillId="0" borderId="0" xfId="0" applyNumberFormat="1" applyFont="1" applyAlignment="1" applyProtection="1">
      <alignment horizontal="right"/>
    </xf>
    <xf numFmtId="0" fontId="6" fillId="0" borderId="0" xfId="0" applyFont="1" applyAlignment="1" applyProtection="1">
      <alignment horizontal="center"/>
    </xf>
    <xf numFmtId="0" fontId="5" fillId="0" borderId="0" xfId="0" applyFont="1" applyAlignment="1" applyProtection="1">
      <alignment horizontal="center"/>
    </xf>
    <xf numFmtId="168" fontId="6" fillId="0" borderId="0" xfId="1" applyNumberFormat="1" applyFont="1" applyFill="1" applyAlignment="1" applyProtection="1">
      <alignment horizontal="right"/>
    </xf>
    <xf numFmtId="0" fontId="6" fillId="0" borderId="0" xfId="0" applyFont="1" applyAlignment="1" applyProtection="1">
      <alignment horizontal="right" indent="1"/>
    </xf>
    <xf numFmtId="0" fontId="6" fillId="0" borderId="0" xfId="0" applyFont="1" applyAlignment="1" applyProtection="1">
      <alignment horizontal="right"/>
    </xf>
    <xf numFmtId="0" fontId="15" fillId="0" borderId="0" xfId="0" applyFont="1" applyProtection="1">
      <protection locked="0"/>
    </xf>
    <xf numFmtId="14" fontId="5" fillId="0" borderId="1" xfId="0" applyNumberFormat="1" applyFont="1" applyBorder="1" applyAlignment="1" applyProtection="1">
      <alignment horizontal="center"/>
      <protection locked="0"/>
    </xf>
    <xf numFmtId="165" fontId="6" fillId="0" borderId="0" xfId="0" applyNumberFormat="1" applyFont="1" applyAlignment="1" applyProtection="1">
      <alignment horizontal="right"/>
      <protection locked="0"/>
    </xf>
    <xf numFmtId="44" fontId="6" fillId="3" borderId="0" xfId="1" applyFont="1" applyFill="1" applyProtection="1">
      <protection locked="0"/>
    </xf>
    <xf numFmtId="44" fontId="6" fillId="0" borderId="0" xfId="1" applyFont="1" applyFill="1" applyProtection="1">
      <protection locked="0"/>
    </xf>
    <xf numFmtId="0" fontId="5" fillId="0" borderId="0" xfId="0" applyFont="1" applyFill="1" applyAlignment="1" applyProtection="1">
      <alignment horizontal="center"/>
      <protection locked="0"/>
    </xf>
    <xf numFmtId="14" fontId="5" fillId="0" borderId="0" xfId="0" applyNumberFormat="1" applyFont="1" applyFill="1" applyAlignment="1" applyProtection="1">
      <alignment horizontal="right" indent="1"/>
      <protection locked="0"/>
    </xf>
    <xf numFmtId="44" fontId="5" fillId="0" borderId="0" xfId="1" applyFont="1" applyFill="1" applyProtection="1">
      <protection locked="0"/>
    </xf>
    <xf numFmtId="0" fontId="6" fillId="2" borderId="0" xfId="0" applyFont="1" applyFill="1" applyAlignment="1" applyProtection="1">
      <alignment horizontal="right"/>
      <protection locked="0"/>
    </xf>
    <xf numFmtId="0" fontId="6" fillId="2" borderId="0" xfId="0" applyFont="1" applyFill="1" applyProtection="1">
      <protection locked="0"/>
    </xf>
    <xf numFmtId="0" fontId="8" fillId="0" borderId="0" xfId="0" applyFont="1" applyProtection="1"/>
    <xf numFmtId="0" fontId="5" fillId="0" borderId="0" xfId="0" applyFont="1" applyFill="1" applyAlignment="1" applyProtection="1">
      <alignment horizontal="center"/>
    </xf>
    <xf numFmtId="0" fontId="15" fillId="0" borderId="0" xfId="0" applyFont="1" applyFill="1" applyProtection="1">
      <protection locked="0"/>
    </xf>
    <xf numFmtId="0" fontId="6" fillId="4" borderId="0" xfId="0" applyFont="1" applyFill="1" applyProtection="1">
      <protection locked="0"/>
    </xf>
    <xf numFmtId="0" fontId="10" fillId="4" borderId="0" xfId="0" applyFont="1" applyFill="1" applyProtection="1">
      <protection locked="0"/>
    </xf>
    <xf numFmtId="0" fontId="5" fillId="4" borderId="0" xfId="0" applyFont="1" applyFill="1" applyBorder="1" applyAlignment="1" applyProtection="1">
      <alignment vertical="center"/>
      <protection locked="0"/>
    </xf>
    <xf numFmtId="0" fontId="5" fillId="4" borderId="1" xfId="0" applyFont="1" applyFill="1" applyBorder="1" applyAlignment="1" applyProtection="1">
      <alignment vertical="center"/>
      <protection locked="0"/>
    </xf>
    <xf numFmtId="0" fontId="10" fillId="4" borderId="3" xfId="0" applyFont="1" applyFill="1" applyBorder="1" applyAlignment="1" applyProtection="1">
      <alignment horizontal="center" vertical="center"/>
      <protection locked="0"/>
    </xf>
    <xf numFmtId="0" fontId="10" fillId="4" borderId="6" xfId="0" applyFont="1" applyFill="1" applyBorder="1" applyAlignment="1" applyProtection="1">
      <alignment horizontal="center" vertical="center"/>
      <protection locked="0"/>
    </xf>
    <xf numFmtId="0" fontId="10" fillId="4" borderId="2" xfId="0" applyFont="1" applyFill="1" applyBorder="1" applyAlignment="1" applyProtection="1">
      <alignment horizontal="center" vertical="center"/>
      <protection locked="0"/>
    </xf>
    <xf numFmtId="44" fontId="10" fillId="4" borderId="3" xfId="1" applyFont="1" applyFill="1" applyBorder="1" applyAlignment="1" applyProtection="1">
      <alignment horizontal="center" vertical="center"/>
      <protection locked="0"/>
    </xf>
    <xf numFmtId="44" fontId="10" fillId="4" borderId="6" xfId="1" applyFont="1" applyFill="1" applyBorder="1" applyAlignment="1" applyProtection="1">
      <alignment horizontal="center" vertical="center"/>
      <protection locked="0"/>
    </xf>
    <xf numFmtId="44" fontId="10" fillId="4" borderId="2" xfId="1"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5" fillId="4" borderId="6"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protection locked="0"/>
    </xf>
    <xf numFmtId="44" fontId="14" fillId="4" borderId="1" xfId="0" applyNumberFormat="1" applyFont="1" applyFill="1" applyBorder="1" applyProtection="1">
      <protection locked="0"/>
    </xf>
    <xf numFmtId="8" fontId="14" fillId="5" borderId="1" xfId="0" applyNumberFormat="1" applyFont="1" applyFill="1" applyBorder="1" applyProtection="1">
      <protection locked="0"/>
    </xf>
    <xf numFmtId="44" fontId="6" fillId="4" borderId="1" xfId="1" applyFont="1" applyFill="1" applyBorder="1" applyProtection="1">
      <protection locked="0"/>
    </xf>
    <xf numFmtId="0" fontId="6" fillId="4" borderId="1" xfId="0" applyFont="1" applyFill="1" applyBorder="1" applyProtection="1">
      <protection locked="0"/>
    </xf>
    <xf numFmtId="164" fontId="6" fillId="4" borderId="1" xfId="0" applyNumberFormat="1" applyFont="1" applyFill="1" applyBorder="1" applyProtection="1">
      <protection locked="0"/>
    </xf>
    <xf numFmtId="44" fontId="6" fillId="4" borderId="1" xfId="0" applyNumberFormat="1" applyFont="1" applyFill="1" applyBorder="1" applyProtection="1">
      <protection locked="0"/>
    </xf>
    <xf numFmtId="0" fontId="5" fillId="4" borderId="1" xfId="0" applyFont="1" applyFill="1" applyBorder="1" applyAlignment="1" applyProtection="1">
      <alignment wrapText="1"/>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Protection="1">
      <protection locked="0"/>
    </xf>
    <xf numFmtId="44" fontId="14" fillId="5" borderId="1" xfId="0" applyNumberFormat="1" applyFont="1" applyFill="1" applyBorder="1" applyProtection="1">
      <protection locked="0"/>
    </xf>
    <xf numFmtId="0" fontId="6" fillId="4" borderId="0" xfId="0" applyFont="1" applyFill="1" applyProtection="1"/>
    <xf numFmtId="0" fontId="6" fillId="4" borderId="0" xfId="0" applyFont="1" applyFill="1" applyBorder="1" applyProtection="1"/>
    <xf numFmtId="0" fontId="5" fillId="4" borderId="0" xfId="0" applyFont="1" applyFill="1" applyBorder="1" applyAlignment="1" applyProtection="1">
      <alignment vertical="center"/>
    </xf>
    <xf numFmtId="0" fontId="15" fillId="4" borderId="0" xfId="0" applyFont="1" applyFill="1" applyBorder="1" applyProtection="1">
      <protection locked="0"/>
    </xf>
    <xf numFmtId="0" fontId="10" fillId="4" borderId="0" xfId="0" applyFont="1" applyFill="1" applyBorder="1" applyProtection="1">
      <protection locked="0"/>
    </xf>
    <xf numFmtId="0" fontId="5" fillId="4" borderId="1" xfId="0" applyFont="1" applyFill="1" applyBorder="1" applyAlignment="1" applyProtection="1">
      <alignment horizontal="center" wrapText="1"/>
      <protection locked="0"/>
    </xf>
    <xf numFmtId="0" fontId="5" fillId="4" borderId="0" xfId="0" applyFont="1" applyFill="1" applyAlignment="1" applyProtection="1">
      <alignment horizontal="center" vertical="center" wrapText="1"/>
      <protection locked="0"/>
    </xf>
    <xf numFmtId="0" fontId="10" fillId="4" borderId="3" xfId="0" applyFont="1" applyFill="1" applyBorder="1" applyAlignment="1" applyProtection="1">
      <alignment horizontal="center"/>
      <protection locked="0"/>
    </xf>
    <xf numFmtId="0" fontId="10" fillId="4" borderId="6"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5" fillId="4" borderId="1"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6" fillId="4" borderId="1" xfId="0" applyFont="1" applyFill="1" applyBorder="1" applyAlignment="1" applyProtection="1">
      <alignment horizontal="left" vertical="center"/>
      <protection locked="0"/>
    </xf>
    <xf numFmtId="14" fontId="6" fillId="0" borderId="1" xfId="0" applyNumberFormat="1" applyFont="1" applyBorder="1" applyAlignment="1" applyProtection="1">
      <alignment horizontal="center" vertical="center"/>
      <protection locked="0"/>
    </xf>
    <xf numFmtId="14" fontId="6" fillId="4" borderId="1" xfId="0" applyNumberFormat="1" applyFont="1" applyFill="1" applyBorder="1" applyProtection="1">
      <protection locked="0"/>
    </xf>
    <xf numFmtId="1" fontId="6" fillId="4" borderId="1" xfId="0" applyNumberFormat="1" applyFont="1" applyFill="1" applyBorder="1" applyProtection="1">
      <protection locked="0"/>
    </xf>
    <xf numFmtId="3" fontId="6" fillId="0" borderId="1" xfId="0" applyNumberFormat="1" applyFont="1" applyBorder="1" applyAlignment="1" applyProtection="1">
      <alignment horizontal="right" vertical="center"/>
      <protection locked="0"/>
    </xf>
    <xf numFmtId="3" fontId="6" fillId="4" borderId="1" xfId="0" applyNumberFormat="1" applyFont="1" applyFill="1" applyBorder="1" applyProtection="1">
      <protection locked="0"/>
    </xf>
    <xf numFmtId="44" fontId="6" fillId="4" borderId="1" xfId="1" applyFont="1" applyFill="1" applyBorder="1" applyAlignment="1" applyProtection="1">
      <alignment horizontal="center" vertical="center"/>
      <protection locked="0"/>
    </xf>
    <xf numFmtId="3" fontId="6" fillId="0" borderId="1" xfId="1" applyNumberFormat="1" applyFont="1" applyBorder="1" applyAlignment="1" applyProtection="1">
      <alignment horizontal="right" vertical="center"/>
      <protection locked="0"/>
    </xf>
    <xf numFmtId="44" fontId="6" fillId="4" borderId="0" xfId="0" applyNumberFormat="1" applyFont="1" applyFill="1" applyProtection="1">
      <protection locked="0"/>
    </xf>
    <xf numFmtId="0" fontId="5" fillId="4" borderId="0" xfId="0" applyFont="1" applyFill="1" applyAlignment="1" applyProtection="1">
      <alignment horizontal="left" wrapText="1"/>
      <protection locked="0"/>
    </xf>
    <xf numFmtId="0" fontId="4" fillId="4" borderId="0" xfId="0" applyFont="1" applyFill="1" applyProtection="1">
      <protection locked="0"/>
    </xf>
    <xf numFmtId="0" fontId="8" fillId="4" borderId="0" xfId="0" applyFont="1" applyFill="1" applyBorder="1" applyProtection="1"/>
    <xf numFmtId="0" fontId="16" fillId="4" borderId="0" xfId="0" applyFont="1" applyFill="1" applyAlignment="1" applyProtection="1">
      <alignment horizontal="center"/>
    </xf>
    <xf numFmtId="0" fontId="6" fillId="4" borderId="0" xfId="0" applyFont="1" applyFill="1" applyAlignment="1" applyProtection="1">
      <alignment horizontal="center"/>
    </xf>
    <xf numFmtId="0" fontId="17" fillId="4" borderId="0" xfId="0" applyFont="1" applyFill="1" applyAlignment="1" applyProtection="1">
      <alignment horizontal="center"/>
    </xf>
    <xf numFmtId="0" fontId="18" fillId="4" borderId="0" xfId="0" applyFont="1" applyFill="1" applyAlignment="1" applyProtection="1">
      <alignment horizontal="center"/>
    </xf>
    <xf numFmtId="0" fontId="16" fillId="4" borderId="0" xfId="0" applyFont="1" applyFill="1" applyAlignment="1" applyProtection="1">
      <alignment horizontal="center"/>
    </xf>
    <xf numFmtId="0" fontId="6" fillId="4" borderId="0" xfId="0" applyFont="1" applyFill="1" applyAlignment="1" applyProtection="1">
      <alignment horizontal="center"/>
    </xf>
    <xf numFmtId="0" fontId="18" fillId="4" borderId="0" xfId="0" applyFont="1" applyFill="1" applyAlignment="1" applyProtection="1">
      <alignment horizontal="center"/>
    </xf>
    <xf numFmtId="0" fontId="5" fillId="4" borderId="0" xfId="0" applyFont="1" applyFill="1" applyAlignment="1" applyProtection="1">
      <alignment horizontal="center" vertical="center" wrapText="1"/>
    </xf>
    <xf numFmtId="0" fontId="6" fillId="4" borderId="5" xfId="0" applyFont="1" applyFill="1" applyBorder="1" applyAlignment="1" applyProtection="1">
      <alignment wrapText="1"/>
    </xf>
    <xf numFmtId="0" fontId="4" fillId="4" borderId="0" xfId="0" applyFont="1" applyFill="1" applyProtection="1"/>
    <xf numFmtId="3" fontId="6" fillId="4" borderId="0" xfId="0" applyNumberFormat="1" applyFont="1" applyFill="1" applyProtection="1"/>
    <xf numFmtId="44" fontId="6" fillId="4" borderId="0" xfId="0" applyNumberFormat="1" applyFont="1" applyFill="1" applyProtection="1"/>
    <xf numFmtId="0" fontId="5" fillId="4" borderId="0" xfId="0" applyFont="1" applyFill="1" applyAlignment="1" applyProtection="1">
      <alignment wrapText="1"/>
    </xf>
    <xf numFmtId="0" fontId="19" fillId="0" borderId="0" xfId="0" applyFont="1" applyProtection="1">
      <protection locked="0"/>
    </xf>
    <xf numFmtId="0" fontId="5" fillId="4" borderId="0" xfId="0" applyFont="1" applyFill="1" applyAlignment="1" applyProtection="1">
      <alignment vertical="center"/>
      <protection locked="0"/>
    </xf>
    <xf numFmtId="0" fontId="6" fillId="4" borderId="0" xfId="0" applyFont="1" applyFill="1" applyAlignment="1" applyProtection="1">
      <alignment vertical="center"/>
      <protection locked="0"/>
    </xf>
    <xf numFmtId="0" fontId="5" fillId="4" borderId="7"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1" xfId="0" applyFont="1" applyFill="1" applyBorder="1" applyAlignment="1" applyProtection="1">
      <alignment horizontal="center" vertical="center" wrapText="1"/>
      <protection locked="0"/>
    </xf>
    <xf numFmtId="0" fontId="6" fillId="4" borderId="8" xfId="0" applyFont="1" applyFill="1" applyBorder="1" applyProtection="1">
      <protection locked="0"/>
    </xf>
    <xf numFmtId="49" fontId="6" fillId="4" borderId="1" xfId="0" applyNumberFormat="1" applyFont="1" applyFill="1" applyBorder="1" applyAlignment="1" applyProtection="1">
      <alignment horizontal="right"/>
      <protection locked="0"/>
    </xf>
    <xf numFmtId="0" fontId="6" fillId="4" borderId="0" xfId="0" applyFont="1" applyFill="1" applyAlignment="1" applyProtection="1">
      <alignment horizontal="right"/>
      <protection locked="0"/>
    </xf>
    <xf numFmtId="44" fontId="5" fillId="4" borderId="0" xfId="0" applyNumberFormat="1" applyFont="1" applyFill="1" applyAlignment="1" applyProtection="1">
      <alignment horizontal="right"/>
      <protection locked="0"/>
    </xf>
    <xf numFmtId="44" fontId="6" fillId="4" borderId="0" xfId="1" applyFont="1" applyFill="1" applyBorder="1" applyProtection="1">
      <protection locked="0"/>
    </xf>
    <xf numFmtId="0" fontId="5" fillId="4" borderId="7" xfId="0" applyFont="1" applyFill="1" applyBorder="1" applyProtection="1">
      <protection locked="0"/>
    </xf>
    <xf numFmtId="0" fontId="5" fillId="0" borderId="1" xfId="0" applyFont="1" applyFill="1" applyBorder="1" applyAlignment="1" applyProtection="1">
      <alignment vertical="center"/>
      <protection locked="0"/>
    </xf>
    <xf numFmtId="0" fontId="10" fillId="0"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right"/>
      <protection locked="0"/>
    </xf>
    <xf numFmtId="10" fontId="6" fillId="4" borderId="1" xfId="2" applyNumberFormat="1" applyFont="1" applyFill="1" applyBorder="1" applyProtection="1">
      <protection locked="0"/>
    </xf>
    <xf numFmtId="0" fontId="5" fillId="0" borderId="1" xfId="0" applyFont="1" applyFill="1" applyBorder="1" applyAlignment="1" applyProtection="1">
      <alignment wrapText="1"/>
      <protection locked="0"/>
    </xf>
    <xf numFmtId="166" fontId="6" fillId="4" borderId="1" xfId="2" applyNumberFormat="1" applyFont="1" applyFill="1" applyBorder="1" applyProtection="1">
      <protection locked="0"/>
    </xf>
    <xf numFmtId="166" fontId="6" fillId="4" borderId="0" xfId="2" applyNumberFormat="1" applyFont="1" applyFill="1" applyBorder="1" applyProtection="1">
      <protection locked="0"/>
    </xf>
    <xf numFmtId="0" fontId="10" fillId="4" borderId="0" xfId="0" applyFont="1" applyFill="1" applyAlignment="1" applyProtection="1">
      <alignment vertical="center"/>
      <protection locked="0"/>
    </xf>
    <xf numFmtId="0" fontId="5" fillId="4" borderId="0" xfId="0" applyFont="1" applyFill="1" applyProtection="1">
      <protection locked="0"/>
    </xf>
    <xf numFmtId="0" fontId="13" fillId="4" borderId="0" xfId="0" applyFont="1" applyFill="1" applyProtection="1">
      <protection locked="0"/>
    </xf>
    <xf numFmtId="0" fontId="5" fillId="4" borderId="0" xfId="0" applyFont="1" applyFill="1" applyAlignment="1" applyProtection="1">
      <alignment vertical="center"/>
    </xf>
    <xf numFmtId="0" fontId="6" fillId="4" borderId="0" xfId="0" applyFont="1" applyFill="1" applyAlignment="1" applyProtection="1">
      <alignment vertical="center"/>
    </xf>
    <xf numFmtId="0" fontId="6" fillId="4" borderId="7" xfId="0" applyFont="1" applyFill="1" applyBorder="1" applyProtection="1"/>
    <xf numFmtId="44" fontId="6" fillId="4" borderId="0" xfId="1" applyFont="1" applyFill="1" applyBorder="1" applyProtection="1"/>
    <xf numFmtId="0" fontId="6" fillId="0" borderId="0" xfId="0" applyFont="1" applyAlignment="1" applyProtection="1">
      <alignment horizontal="left" vertical="center" wrapText="1"/>
      <protection locked="0"/>
    </xf>
    <xf numFmtId="0" fontId="6" fillId="0" borderId="1" xfId="0" applyFont="1" applyBorder="1" applyProtection="1">
      <protection locked="0"/>
    </xf>
    <xf numFmtId="0" fontId="6" fillId="0" borderId="1" xfId="0" applyFont="1" applyBorder="1" applyAlignment="1" applyProtection="1">
      <alignment horizontal="left" vertical="center" wrapText="1"/>
      <protection locked="0"/>
    </xf>
    <xf numFmtId="0" fontId="12" fillId="0" borderId="0" xfId="5" applyFont="1" applyBorder="1" applyAlignment="1" applyProtection="1">
      <alignment horizontal="center"/>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top" wrapText="1"/>
      <protection locked="0"/>
    </xf>
    <xf numFmtId="0" fontId="5" fillId="0" borderId="1" xfId="0" applyFont="1" applyBorder="1" applyProtection="1">
      <protection locked="0"/>
    </xf>
    <xf numFmtId="0" fontId="11" fillId="0" borderId="0" xfId="0" applyFont="1" applyProtection="1"/>
    <xf numFmtId="0" fontId="6" fillId="0" borderId="1" xfId="0" applyFont="1" applyBorder="1" applyProtection="1"/>
    <xf numFmtId="0" fontId="19" fillId="0" borderId="9" xfId="0" applyFont="1" applyFill="1" applyBorder="1" applyProtection="1">
      <protection locked="0"/>
    </xf>
    <xf numFmtId="0" fontId="9" fillId="0" borderId="0" xfId="0" applyFont="1" applyProtection="1">
      <protection locked="0"/>
    </xf>
    <xf numFmtId="0" fontId="6" fillId="4" borderId="15" xfId="0" applyFont="1" applyFill="1" applyBorder="1" applyAlignment="1" applyProtection="1">
      <alignment horizontal="left" vertical="top" wrapText="1"/>
      <protection locked="0"/>
    </xf>
    <xf numFmtId="0" fontId="6" fillId="4" borderId="16" xfId="0" applyFont="1" applyFill="1" applyBorder="1" applyAlignment="1" applyProtection="1">
      <alignment horizontal="left" vertical="top" wrapText="1"/>
      <protection locked="0"/>
    </xf>
    <xf numFmtId="0" fontId="6" fillId="4" borderId="15" xfId="0" applyFont="1" applyFill="1" applyBorder="1" applyAlignment="1" applyProtection="1">
      <alignment vertical="top" wrapText="1"/>
      <protection locked="0"/>
    </xf>
    <xf numFmtId="0" fontId="6" fillId="4" borderId="0" xfId="0" applyFont="1" applyFill="1" applyAlignment="1" applyProtection="1">
      <alignment vertical="top" wrapText="1"/>
      <protection locked="0"/>
    </xf>
    <xf numFmtId="0" fontId="6" fillId="4" borderId="16" xfId="0" applyFont="1" applyFill="1" applyBorder="1" applyAlignment="1" applyProtection="1">
      <alignment vertical="top" wrapText="1"/>
      <protection locked="0"/>
    </xf>
    <xf numFmtId="0" fontId="6" fillId="4" borderId="10" xfId="0" applyFont="1" applyFill="1" applyBorder="1" applyAlignment="1" applyProtection="1">
      <alignment vertical="top" wrapText="1"/>
      <protection locked="0"/>
    </xf>
    <xf numFmtId="0" fontId="6" fillId="4" borderId="5" xfId="0" applyFont="1" applyFill="1" applyBorder="1" applyAlignment="1" applyProtection="1">
      <alignment vertical="top" wrapText="1"/>
      <protection locked="0"/>
    </xf>
    <xf numFmtId="0" fontId="6" fillId="4" borderId="13" xfId="0" applyFont="1" applyFill="1" applyBorder="1" applyAlignment="1" applyProtection="1">
      <alignment vertical="top" wrapText="1"/>
      <protection locked="0"/>
    </xf>
    <xf numFmtId="0" fontId="6" fillId="4" borderId="0" xfId="0" applyFont="1" applyFill="1" applyBorder="1" applyAlignment="1" applyProtection="1">
      <alignment horizontal="left" vertical="top" wrapText="1"/>
      <protection locked="0"/>
    </xf>
    <xf numFmtId="0" fontId="9" fillId="0" borderId="0" xfId="0" applyFont="1" applyAlignment="1" applyProtection="1">
      <alignment horizontal="left"/>
      <protection locked="0"/>
    </xf>
    <xf numFmtId="0" fontId="6" fillId="4" borderId="11" xfId="0" applyFont="1" applyFill="1" applyBorder="1" applyProtection="1"/>
    <xf numFmtId="0" fontId="6" fillId="4" borderId="12" xfId="0" applyFont="1" applyFill="1" applyBorder="1" applyProtection="1"/>
    <xf numFmtId="0" fontId="6" fillId="4" borderId="16" xfId="0" applyFont="1" applyFill="1" applyBorder="1" applyProtection="1"/>
  </cellXfs>
  <cellStyles count="7">
    <cellStyle name="Currency" xfId="1" builtinId="4"/>
    <cellStyle name="Hyperlink" xfId="5" builtinId="8"/>
    <cellStyle name="KenBorder" xfId="6" xr:uid="{DA3C63F8-B808-4835-8FC1-3BDD3BC75117}"/>
    <cellStyle name="Normal" xfId="0" builtinId="0"/>
    <cellStyle name="Normal 6" xfId="3" xr:uid="{21EE28CC-55AC-430B-9767-C2CD73F4B9A1}"/>
    <cellStyle name="Percent" xfId="2" builtinId="5"/>
    <cellStyle name="Percent 2" xfId="4" xr:uid="{B582888D-D003-4EDF-ABBC-C1E422B1D5A3}"/>
  </cellStyles>
  <dxfs count="0"/>
  <tableStyles count="0" defaultTableStyle="TableStyleMedium2" defaultPivotStyle="PivotStyleLight16"/>
  <colors>
    <mruColors>
      <color rgb="FFDAEEF3"/>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OF-Q"/>
      <sheetName val="Infl Update-CY2027"/>
      <sheetName val="CAL_Adj - Qrtrs"/>
    </sheetNames>
    <sheetDataSet>
      <sheetData sheetId="0"/>
      <sheetData sheetId="1"/>
      <sheetData sheetId="2">
        <row r="108">
          <cell r="DL108">
            <v>72327.223034868395</v>
          </cell>
          <cell r="DM108">
            <v>72989.017125637503</v>
          </cell>
          <cell r="DN108">
            <v>73591.176516923981</v>
          </cell>
          <cell r="DO108">
            <v>74198.303723188612</v>
          </cell>
          <cell r="DP108">
            <v>74810.439728904923</v>
          </cell>
          <cell r="DQ108">
            <v>75427.625856668397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l Update CY27"/>
      <sheetName val="CPI All Item Monthly"/>
      <sheetName val="MONTH"/>
      <sheetName val="Sources of Data"/>
      <sheetName val="CY 2027 Bedhold Rate"/>
    </sheetNames>
    <sheetDataSet>
      <sheetData sheetId="0"/>
      <sheetData sheetId="1"/>
      <sheetData sheetId="2">
        <row r="24">
          <cell r="LU24">
            <v>354.45614719926351</v>
          </cell>
          <cell r="MI24">
            <v>367.322</v>
          </cell>
          <cell r="MK24">
            <v>367.15899999999999</v>
          </cell>
          <cell r="MM24">
            <v>370.53899999999999</v>
          </cell>
          <cell r="MO24">
            <v>375.73500000000001</v>
          </cell>
          <cell r="MQ24">
            <v>377.42500000000001</v>
          </cell>
          <cell r="MS24">
            <v>378.185</v>
          </cell>
          <cell r="MU24">
            <v>378.80399999999997</v>
          </cell>
        </row>
      </sheetData>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77D6B-69B0-4032-9457-6E23CC59DD89}">
  <dimension ref="A1:G10"/>
  <sheetViews>
    <sheetView tabSelected="1" workbookViewId="0"/>
  </sheetViews>
  <sheetFormatPr defaultColWidth="0" defaultRowHeight="15.6" zeroHeight="1" x14ac:dyDescent="0.3"/>
  <cols>
    <col min="1" max="1" width="11.88671875" style="148" customWidth="1"/>
    <col min="2" max="2" width="12" style="148" customWidth="1"/>
    <col min="3" max="3" width="13.33203125" style="148" customWidth="1"/>
    <col min="4" max="4" width="12.109375" style="148" customWidth="1"/>
    <col min="5" max="5" width="15.5546875" style="148" customWidth="1"/>
    <col min="6" max="6" width="14.5546875" style="148" customWidth="1"/>
    <col min="7" max="7" width="24.21875" style="148" customWidth="1"/>
    <col min="8" max="16384" width="9.109375" style="148" hidden="1"/>
  </cols>
  <sheetData>
    <row r="1" spans="1:7" ht="19.2" x14ac:dyDescent="0.45">
      <c r="A1" s="147" t="s">
        <v>212</v>
      </c>
      <c r="B1" s="159"/>
      <c r="C1" s="159"/>
      <c r="D1" s="159"/>
      <c r="E1" s="159"/>
      <c r="F1" s="159"/>
      <c r="G1" s="160"/>
    </row>
    <row r="2" spans="1:7" ht="19.2" x14ac:dyDescent="0.45">
      <c r="A2" s="76" t="s">
        <v>0</v>
      </c>
      <c r="B2" s="72"/>
      <c r="C2" s="72"/>
      <c r="D2" s="72"/>
      <c r="E2" s="72"/>
      <c r="F2" s="72"/>
      <c r="G2" s="161"/>
    </row>
    <row r="3" spans="1:7" s="158" customFormat="1" ht="264" customHeight="1" x14ac:dyDescent="0.3">
      <c r="A3" s="149" t="s">
        <v>1</v>
      </c>
      <c r="B3" s="157"/>
      <c r="C3" s="157"/>
      <c r="D3" s="157"/>
      <c r="E3" s="157"/>
      <c r="F3" s="157"/>
      <c r="G3" s="150"/>
    </row>
    <row r="4" spans="1:7" ht="59.4" hidden="1" customHeight="1" x14ac:dyDescent="0.3">
      <c r="A4" s="151"/>
      <c r="B4" s="152"/>
      <c r="C4" s="152"/>
      <c r="D4" s="152"/>
      <c r="E4" s="152"/>
      <c r="F4" s="152"/>
      <c r="G4" s="153"/>
    </row>
    <row r="5" spans="1:7" ht="15" hidden="1" customHeight="1" x14ac:dyDescent="0.3">
      <c r="A5" s="151"/>
      <c r="B5" s="152"/>
      <c r="C5" s="152"/>
      <c r="D5" s="152"/>
      <c r="E5" s="152"/>
      <c r="F5" s="152"/>
      <c r="G5" s="153"/>
    </row>
    <row r="6" spans="1:7" ht="15" hidden="1" customHeight="1" x14ac:dyDescent="0.3">
      <c r="A6" s="151"/>
      <c r="B6" s="152"/>
      <c r="C6" s="152"/>
      <c r="D6" s="152"/>
      <c r="E6" s="152"/>
      <c r="F6" s="152"/>
      <c r="G6" s="153"/>
    </row>
    <row r="7" spans="1:7" ht="15" hidden="1" customHeight="1" x14ac:dyDescent="0.3">
      <c r="A7" s="151"/>
      <c r="B7" s="152"/>
      <c r="C7" s="152"/>
      <c r="D7" s="152"/>
      <c r="E7" s="152"/>
      <c r="F7" s="152"/>
      <c r="G7" s="153"/>
    </row>
    <row r="8" spans="1:7" ht="15" hidden="1" customHeight="1" x14ac:dyDescent="0.3">
      <c r="A8" s="151"/>
      <c r="B8" s="152"/>
      <c r="C8" s="152"/>
      <c r="D8" s="152"/>
      <c r="E8" s="152"/>
      <c r="F8" s="152"/>
      <c r="G8" s="153"/>
    </row>
    <row r="9" spans="1:7" ht="15" hidden="1" customHeight="1" x14ac:dyDescent="0.3">
      <c r="A9" s="151"/>
      <c r="B9" s="152"/>
      <c r="C9" s="152"/>
      <c r="D9" s="152"/>
      <c r="E9" s="152"/>
      <c r="F9" s="152"/>
      <c r="G9" s="153"/>
    </row>
    <row r="10" spans="1:7" ht="183.6" hidden="1" customHeight="1" x14ac:dyDescent="0.3">
      <c r="A10" s="154"/>
      <c r="B10" s="155"/>
      <c r="C10" s="155"/>
      <c r="D10" s="155"/>
      <c r="E10" s="155"/>
      <c r="F10" s="155"/>
      <c r="G10" s="156"/>
    </row>
  </sheetData>
  <sheetProtection sheet="1" objects="1" scenarios="1" selectLockedCells="1"/>
  <mergeCells count="1">
    <mergeCell ref="A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C0274-4A8C-43A9-93C2-CBCB7A7F81FB}">
  <dimension ref="A1:XFC52"/>
  <sheetViews>
    <sheetView topLeftCell="A2" workbookViewId="0">
      <selection activeCell="A2" sqref="A2"/>
    </sheetView>
  </sheetViews>
  <sheetFormatPr defaultColWidth="0" defaultRowHeight="0" customHeight="1" zeroHeight="1" x14ac:dyDescent="0.45"/>
  <cols>
    <col min="1" max="1" width="17.44140625" style="10" customWidth="1"/>
    <col min="2" max="2" width="93.109375" style="10" customWidth="1"/>
    <col min="3" max="16382" width="9.109375" style="10" hidden="1"/>
    <col min="16383" max="16384" width="47.5546875" style="10" hidden="1"/>
  </cols>
  <sheetData>
    <row r="1" spans="1:2 16383:16383" ht="0" hidden="1" customHeight="1" x14ac:dyDescent="0.45"/>
    <row r="2" spans="1:2 16383:16383" ht="19.2" customHeight="1" x14ac:dyDescent="0.45">
      <c r="A2" s="33" t="s">
        <v>212</v>
      </c>
      <c r="B2" s="25"/>
    </row>
    <row r="3" spans="1:2 16383:16383" ht="19.2" x14ac:dyDescent="0.45">
      <c r="A3" s="7" t="s">
        <v>0</v>
      </c>
      <c r="B3" s="25"/>
    </row>
    <row r="4" spans="1:2 16383:16383" ht="19.2" x14ac:dyDescent="0.45">
      <c r="A4" s="8" t="s">
        <v>2</v>
      </c>
      <c r="B4" s="145"/>
    </row>
    <row r="5" spans="1:2 16383:16383" ht="84" customHeight="1" x14ac:dyDescent="0.45">
      <c r="A5" s="138" t="s">
        <v>3</v>
      </c>
      <c r="B5" s="138"/>
    </row>
    <row r="6" spans="1:2 16383:16383" ht="19.2" x14ac:dyDescent="0.45">
      <c r="A6" s="7" t="s">
        <v>4</v>
      </c>
      <c r="B6" s="25"/>
    </row>
    <row r="7" spans="1:2 16383:16383" ht="19.2" x14ac:dyDescent="0.45">
      <c r="A7" s="1" t="s">
        <v>5</v>
      </c>
      <c r="B7" s="2" t="s">
        <v>6</v>
      </c>
    </row>
    <row r="8" spans="1:2 16383:16383" ht="19.2" x14ac:dyDescent="0.45">
      <c r="A8" s="3" t="s">
        <v>7</v>
      </c>
      <c r="B8" s="139" t="s">
        <v>8</v>
      </c>
    </row>
    <row r="9" spans="1:2 16383:16383" ht="19.2" x14ac:dyDescent="0.45">
      <c r="A9" s="3" t="s">
        <v>9</v>
      </c>
      <c r="B9" s="140" t="s">
        <v>10</v>
      </c>
    </row>
    <row r="10" spans="1:2 16383:16383" ht="19.2" x14ac:dyDescent="0.45">
      <c r="A10" s="3" t="s">
        <v>11</v>
      </c>
      <c r="B10" s="139" t="s">
        <v>12</v>
      </c>
    </row>
    <row r="11" spans="1:2 16383:16383" ht="19.2" x14ac:dyDescent="0.45">
      <c r="A11" s="3" t="s">
        <v>13</v>
      </c>
      <c r="B11" s="140" t="s">
        <v>14</v>
      </c>
    </row>
    <row r="12" spans="1:2 16383:16383" ht="19.2" x14ac:dyDescent="0.45">
      <c r="A12" s="3" t="s">
        <v>15</v>
      </c>
      <c r="B12" s="139" t="s">
        <v>16</v>
      </c>
    </row>
    <row r="13" spans="1:2 16383:16383" ht="19.2" x14ac:dyDescent="0.45">
      <c r="A13" s="3" t="s">
        <v>17</v>
      </c>
      <c r="B13" s="139" t="s">
        <v>18</v>
      </c>
    </row>
    <row r="14" spans="1:2 16383:16383" ht="19.2" x14ac:dyDescent="0.45">
      <c r="A14" s="3" t="s">
        <v>19</v>
      </c>
      <c r="B14" s="139" t="s">
        <v>20</v>
      </c>
      <c r="XFC14" s="141"/>
    </row>
    <row r="15" spans="1:2 16383:16383" ht="38.4" x14ac:dyDescent="0.45">
      <c r="A15" s="3" t="s">
        <v>21</v>
      </c>
      <c r="B15" s="142" t="s">
        <v>22</v>
      </c>
    </row>
    <row r="16" spans="1:2 16383:16383" ht="19.2" x14ac:dyDescent="0.45">
      <c r="A16" s="3" t="s">
        <v>23</v>
      </c>
      <c r="B16" s="139" t="s">
        <v>24</v>
      </c>
    </row>
    <row r="17" spans="1:2 16383:16383" ht="38.4" x14ac:dyDescent="0.45">
      <c r="A17" s="3" t="s">
        <v>25</v>
      </c>
      <c r="B17" s="142" t="s">
        <v>26</v>
      </c>
      <c r="XFC17" s="4"/>
    </row>
    <row r="18" spans="1:2 16383:16383" ht="38.4" x14ac:dyDescent="0.45">
      <c r="A18" s="3" t="s">
        <v>27</v>
      </c>
      <c r="B18" s="142" t="s">
        <v>28</v>
      </c>
    </row>
    <row r="19" spans="1:2 16383:16383" ht="57.6" x14ac:dyDescent="0.45">
      <c r="A19" s="3" t="s">
        <v>29</v>
      </c>
      <c r="B19" s="142" t="s">
        <v>30</v>
      </c>
    </row>
    <row r="20" spans="1:2 16383:16383" ht="19.2" x14ac:dyDescent="0.45">
      <c r="A20" s="6" t="s">
        <v>31</v>
      </c>
      <c r="B20" s="146"/>
    </row>
    <row r="21" spans="1:2 16383:16383" ht="19.350000000000001" customHeight="1" x14ac:dyDescent="0.45">
      <c r="A21" s="1" t="s">
        <v>5</v>
      </c>
      <c r="B21" s="2" t="s">
        <v>6</v>
      </c>
    </row>
    <row r="22" spans="1:2 16383:16383" ht="155.25" customHeight="1" x14ac:dyDescent="0.45">
      <c r="A22" s="3" t="s">
        <v>32</v>
      </c>
      <c r="B22" s="143" t="s">
        <v>33</v>
      </c>
      <c r="XFC22" s="141"/>
    </row>
    <row r="23" spans="1:2 16383:16383" ht="21" customHeight="1" x14ac:dyDescent="0.45">
      <c r="A23" s="3" t="s">
        <v>34</v>
      </c>
      <c r="B23" s="139" t="s">
        <v>35</v>
      </c>
    </row>
    <row r="24" spans="1:2 16383:16383" ht="19.2" x14ac:dyDescent="0.45">
      <c r="A24" s="3" t="s">
        <v>36</v>
      </c>
      <c r="B24" s="144" t="s">
        <v>210</v>
      </c>
    </row>
    <row r="25" spans="1:2 16383:16383" ht="19.2" x14ac:dyDescent="0.45">
      <c r="A25" s="5" t="s">
        <v>37</v>
      </c>
      <c r="B25" s="146"/>
    </row>
    <row r="26" spans="1:2 16383:16383" ht="19.2" x14ac:dyDescent="0.45">
      <c r="A26" s="1" t="s">
        <v>5</v>
      </c>
      <c r="B26" s="2" t="s">
        <v>6</v>
      </c>
    </row>
    <row r="27" spans="1:2 16383:16383" ht="408.6" customHeight="1" x14ac:dyDescent="0.45">
      <c r="A27" s="3" t="s">
        <v>38</v>
      </c>
      <c r="B27" s="142" t="s">
        <v>39</v>
      </c>
      <c r="XFC27" s="141"/>
    </row>
    <row r="28" spans="1:2 16383:16383" ht="19.2" x14ac:dyDescent="0.45">
      <c r="A28" s="3" t="s">
        <v>40</v>
      </c>
      <c r="B28" s="139" t="s">
        <v>41</v>
      </c>
      <c r="XFC28" s="141"/>
    </row>
    <row r="29" spans="1:2 16383:16383" ht="19.2" x14ac:dyDescent="0.45">
      <c r="A29" s="3" t="s">
        <v>42</v>
      </c>
      <c r="B29" s="139" t="s">
        <v>43</v>
      </c>
    </row>
    <row r="30" spans="1:2 16383:16383" ht="19.2" x14ac:dyDescent="0.45">
      <c r="A30" s="5" t="s">
        <v>44</v>
      </c>
      <c r="B30" s="146"/>
    </row>
    <row r="31" spans="1:2 16383:16383" ht="19.2" x14ac:dyDescent="0.45">
      <c r="A31" s="1" t="s">
        <v>5</v>
      </c>
      <c r="B31" s="2" t="s">
        <v>6</v>
      </c>
    </row>
    <row r="32" spans="1:2 16383:16383" ht="123" customHeight="1" x14ac:dyDescent="0.45">
      <c r="A32" s="3" t="s">
        <v>45</v>
      </c>
      <c r="B32" s="143" t="s">
        <v>46</v>
      </c>
      <c r="XFC32" s="141"/>
    </row>
    <row r="33" spans="1:2 16383:16383" ht="19.2" x14ac:dyDescent="0.45">
      <c r="A33" s="5" t="s">
        <v>47</v>
      </c>
      <c r="B33" s="146"/>
    </row>
    <row r="34" spans="1:2 16383:16383" ht="19.2" x14ac:dyDescent="0.45">
      <c r="A34" s="1" t="s">
        <v>5</v>
      </c>
      <c r="B34" s="2" t="s">
        <v>6</v>
      </c>
    </row>
    <row r="35" spans="1:2 16383:16383" ht="38.4" x14ac:dyDescent="0.45">
      <c r="A35" s="3" t="s">
        <v>48</v>
      </c>
      <c r="B35" s="142" t="s">
        <v>49</v>
      </c>
      <c r="XFC35" s="141"/>
    </row>
    <row r="36" spans="1:2 16383:16383" ht="19.2" x14ac:dyDescent="0.45">
      <c r="A36" s="5" t="s">
        <v>50</v>
      </c>
      <c r="B36" s="146"/>
    </row>
    <row r="37" spans="1:2 16383:16383" ht="19.2" x14ac:dyDescent="0.45">
      <c r="A37" s="1" t="s">
        <v>5</v>
      </c>
      <c r="B37" s="2" t="s">
        <v>6</v>
      </c>
    </row>
    <row r="38" spans="1:2 16383:16383" ht="38.4" x14ac:dyDescent="0.45">
      <c r="A38" s="3" t="s">
        <v>51</v>
      </c>
      <c r="B38" s="142" t="s">
        <v>52</v>
      </c>
      <c r="XFC38" s="141"/>
    </row>
    <row r="39" spans="1:2 16383:16383" ht="19.2" x14ac:dyDescent="0.45">
      <c r="A39" s="5" t="s">
        <v>53</v>
      </c>
      <c r="B39" s="146"/>
    </row>
    <row r="40" spans="1:2 16383:16383" ht="19.2" x14ac:dyDescent="0.45">
      <c r="A40" s="1" t="s">
        <v>5</v>
      </c>
      <c r="B40" s="2" t="s">
        <v>6</v>
      </c>
    </row>
    <row r="41" spans="1:2 16383:16383" ht="38.4" x14ac:dyDescent="0.45">
      <c r="A41" s="3" t="s">
        <v>54</v>
      </c>
      <c r="B41" s="142" t="s">
        <v>55</v>
      </c>
      <c r="XFC41" s="141"/>
    </row>
    <row r="42" spans="1:2 16383:16383" ht="19.2" x14ac:dyDescent="0.45">
      <c r="A42" s="5" t="s">
        <v>56</v>
      </c>
      <c r="B42" s="146"/>
    </row>
    <row r="43" spans="1:2 16383:16383" ht="19.2" x14ac:dyDescent="0.45">
      <c r="A43" s="1" t="s">
        <v>5</v>
      </c>
      <c r="B43" s="2" t="s">
        <v>6</v>
      </c>
    </row>
    <row r="44" spans="1:2 16383:16383" ht="19.2" x14ac:dyDescent="0.45">
      <c r="A44" s="3" t="s">
        <v>57</v>
      </c>
      <c r="B44" s="139" t="s">
        <v>58</v>
      </c>
      <c r="XFC44" s="141"/>
    </row>
    <row r="47" spans="1:2 16383:16383" ht="19.2" hidden="1" x14ac:dyDescent="0.45"/>
    <row r="48" spans="1:2 16383:16383" ht="19.2" x14ac:dyDescent="0.45">
      <c r="A48" s="25"/>
      <c r="B48" s="25"/>
    </row>
    <row r="49" s="10" customFormat="1" ht="16.5" hidden="1" customHeight="1" x14ac:dyDescent="0.45"/>
    <row r="50" s="10" customFormat="1" ht="16.5" hidden="1" customHeight="1" x14ac:dyDescent="0.45"/>
    <row r="51" s="10" customFormat="1" ht="16.5" hidden="1" customHeight="1" x14ac:dyDescent="0.45"/>
    <row r="52" s="10" customFormat="1" ht="16.5" hidden="1" customHeight="1" x14ac:dyDescent="0.45"/>
  </sheetData>
  <sheetProtection sheet="1" objects="1" scenarios="1" selectLockedCells="1"/>
  <mergeCells count="1">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880D-397B-4EB1-B64A-EE74E22162FE}">
  <dimension ref="A1:J42"/>
  <sheetViews>
    <sheetView zoomScale="96" zoomScaleNormal="96" workbookViewId="0">
      <selection activeCell="A34" sqref="A34:E34"/>
    </sheetView>
  </sheetViews>
  <sheetFormatPr defaultColWidth="0" defaultRowHeight="0" customHeight="1" zeroHeight="1" x14ac:dyDescent="0.45"/>
  <cols>
    <col min="1" max="1" width="46.109375" style="46" customWidth="1"/>
    <col min="2" max="4" width="25.88671875" style="46" customWidth="1"/>
    <col min="5" max="5" width="22.109375" style="46" customWidth="1"/>
    <col min="6" max="6" width="21.88671875" style="46" customWidth="1"/>
    <col min="7" max="7" width="21.44140625" style="46" customWidth="1"/>
    <col min="8" max="8" width="20.109375" style="46" hidden="1" customWidth="1"/>
    <col min="9" max="9" width="17.88671875" style="46" hidden="1" customWidth="1"/>
    <col min="10" max="10" width="0" style="46" hidden="1" customWidth="1"/>
    <col min="11" max="16384" width="9.109375" style="46" hidden="1"/>
  </cols>
  <sheetData>
    <row r="1" spans="1:10" ht="19.2" x14ac:dyDescent="0.45">
      <c r="A1" s="112" t="s">
        <v>212</v>
      </c>
      <c r="B1" s="72"/>
      <c r="C1" s="72"/>
      <c r="D1" s="72"/>
      <c r="E1" s="72"/>
      <c r="F1" s="72"/>
      <c r="G1" s="72"/>
    </row>
    <row r="2" spans="1:10" ht="19.2" x14ac:dyDescent="0.45">
      <c r="A2" s="7" t="s">
        <v>0</v>
      </c>
      <c r="B2" s="72"/>
      <c r="C2" s="72"/>
      <c r="D2" s="72"/>
      <c r="E2" s="72"/>
      <c r="F2" s="72"/>
      <c r="G2" s="72"/>
    </row>
    <row r="3" spans="1:10" ht="19.2" x14ac:dyDescent="0.45">
      <c r="A3" s="113" t="s">
        <v>59</v>
      </c>
      <c r="B3" s="134"/>
      <c r="C3" s="135"/>
      <c r="D3" s="135"/>
      <c r="E3" s="72"/>
      <c r="F3" s="72"/>
      <c r="G3" s="72"/>
    </row>
    <row r="4" spans="1:10" ht="19.2" x14ac:dyDescent="0.45">
      <c r="A4" s="115" t="s">
        <v>60</v>
      </c>
      <c r="B4" s="134"/>
      <c r="C4" s="135"/>
      <c r="D4" s="135"/>
      <c r="E4" s="72"/>
      <c r="F4" s="72"/>
      <c r="G4" s="72"/>
    </row>
    <row r="5" spans="1:10" ht="38.4" x14ac:dyDescent="0.45">
      <c r="A5" s="116" t="s">
        <v>211</v>
      </c>
      <c r="B5" s="117" t="s">
        <v>61</v>
      </c>
      <c r="C5" s="117" t="s">
        <v>62</v>
      </c>
      <c r="D5" s="117" t="s">
        <v>63</v>
      </c>
      <c r="E5" s="117" t="s">
        <v>64</v>
      </c>
      <c r="F5" s="117" t="s">
        <v>65</v>
      </c>
      <c r="G5" s="117" t="s">
        <v>66</v>
      </c>
      <c r="H5" s="78"/>
      <c r="I5" s="78"/>
    </row>
    <row r="6" spans="1:10" ht="19.2" x14ac:dyDescent="0.45">
      <c r="A6" s="118" t="s">
        <v>67</v>
      </c>
      <c r="B6" s="65">
        <v>24</v>
      </c>
      <c r="C6" s="65">
        <v>85</v>
      </c>
      <c r="D6" s="119" t="s">
        <v>68</v>
      </c>
      <c r="E6" s="64">
        <v>1623.3888810518938</v>
      </c>
      <c r="F6" s="64">
        <v>1541.0119834080733</v>
      </c>
      <c r="G6" s="64">
        <v>1541.0119834080733</v>
      </c>
      <c r="H6" s="120"/>
      <c r="I6" s="121"/>
    </row>
    <row r="7" spans="1:10" ht="19.2" x14ac:dyDescent="0.45">
      <c r="A7" s="118" t="s">
        <v>69</v>
      </c>
      <c r="B7" s="65">
        <v>24</v>
      </c>
      <c r="C7" s="65">
        <v>86</v>
      </c>
      <c r="D7" s="119" t="s">
        <v>68</v>
      </c>
      <c r="E7" s="64">
        <v>1496.0691927889532</v>
      </c>
      <c r="F7" s="64">
        <v>1413.6922951451329</v>
      </c>
      <c r="G7" s="64">
        <v>1413.6922951451329</v>
      </c>
      <c r="H7" s="120"/>
      <c r="I7" s="121"/>
    </row>
    <row r="8" spans="1:10" ht="19.2" x14ac:dyDescent="0.45">
      <c r="A8" s="136"/>
      <c r="B8" s="72"/>
      <c r="C8" s="72"/>
      <c r="D8" s="72"/>
      <c r="E8" s="137"/>
      <c r="F8" s="137"/>
      <c r="G8" s="137"/>
      <c r="H8" s="120"/>
      <c r="I8" s="120"/>
    </row>
    <row r="9" spans="1:10" ht="19.2" x14ac:dyDescent="0.45">
      <c r="A9" s="123" t="s">
        <v>70</v>
      </c>
      <c r="B9" s="72"/>
      <c r="C9" s="72"/>
      <c r="D9" s="72"/>
      <c r="E9" s="137"/>
      <c r="F9" s="137"/>
      <c r="G9" s="137"/>
      <c r="H9" s="120"/>
      <c r="I9" s="120"/>
    </row>
    <row r="10" spans="1:10" ht="76.2" customHeight="1" x14ac:dyDescent="0.45">
      <c r="A10" s="124" t="s">
        <v>211</v>
      </c>
      <c r="B10" s="117" t="s">
        <v>61</v>
      </c>
      <c r="C10" s="117" t="s">
        <v>62</v>
      </c>
      <c r="D10" s="117" t="s">
        <v>63</v>
      </c>
      <c r="E10" s="125" t="s">
        <v>71</v>
      </c>
      <c r="F10" s="125" t="s">
        <v>72</v>
      </c>
      <c r="G10" s="117" t="s">
        <v>73</v>
      </c>
      <c r="H10" s="122"/>
      <c r="I10" s="120"/>
      <c r="J10" s="120"/>
    </row>
    <row r="11" spans="1:10" ht="19.2" x14ac:dyDescent="0.45">
      <c r="A11" s="65" t="s">
        <v>67</v>
      </c>
      <c r="B11" s="65">
        <v>24</v>
      </c>
      <c r="C11" s="126">
        <v>87</v>
      </c>
      <c r="D11" s="119" t="s">
        <v>74</v>
      </c>
      <c r="E11" s="64">
        <v>1542.6638988168031</v>
      </c>
      <c r="F11" s="64">
        <v>1530.5619834080733</v>
      </c>
      <c r="G11" s="127">
        <v>-7.8448166305128426E-3</v>
      </c>
      <c r="H11" s="122"/>
      <c r="I11" s="120"/>
      <c r="J11" s="120"/>
    </row>
    <row r="12" spans="1:10" ht="19.2" x14ac:dyDescent="0.45">
      <c r="A12" s="65" t="s">
        <v>69</v>
      </c>
      <c r="B12" s="65">
        <v>24</v>
      </c>
      <c r="C12" s="126">
        <v>88</v>
      </c>
      <c r="D12" s="119" t="s">
        <v>74</v>
      </c>
      <c r="E12" s="64">
        <v>1419.7177448483849</v>
      </c>
      <c r="F12" s="64">
        <v>1403.2422951451329</v>
      </c>
      <c r="G12" s="127">
        <v>-1.1604736056188041E-2</v>
      </c>
      <c r="H12" s="122"/>
      <c r="I12" s="120"/>
      <c r="J12" s="120"/>
    </row>
    <row r="13" spans="1:10" ht="19.2" x14ac:dyDescent="0.45">
      <c r="A13" s="65" t="s">
        <v>67</v>
      </c>
      <c r="B13" s="65">
        <v>24</v>
      </c>
      <c r="C13" s="126">
        <v>89</v>
      </c>
      <c r="D13" s="119" t="s">
        <v>75</v>
      </c>
      <c r="E13" s="64">
        <v>1542.6638988168031</v>
      </c>
      <c r="F13" s="64">
        <v>1530.5619834080733</v>
      </c>
      <c r="G13" s="127">
        <v>-7.8448166305128426E-3</v>
      </c>
      <c r="H13" s="122"/>
      <c r="I13" s="120"/>
      <c r="J13" s="120"/>
    </row>
    <row r="14" spans="1:10" ht="19.2" x14ac:dyDescent="0.45">
      <c r="A14" s="65" t="s">
        <v>69</v>
      </c>
      <c r="B14" s="65">
        <v>24</v>
      </c>
      <c r="C14" s="126">
        <v>90</v>
      </c>
      <c r="D14" s="119" t="s">
        <v>75</v>
      </c>
      <c r="E14" s="64">
        <v>1419.7177448483849</v>
      </c>
      <c r="F14" s="64">
        <v>1403.2422951451329</v>
      </c>
      <c r="G14" s="127">
        <v>-1.1604736056188041E-2</v>
      </c>
      <c r="H14" s="122"/>
      <c r="I14" s="120"/>
      <c r="J14" s="120"/>
    </row>
    <row r="15" spans="1:10" ht="19.2" x14ac:dyDescent="0.45">
      <c r="A15" s="72"/>
      <c r="B15" s="72"/>
      <c r="C15" s="72"/>
      <c r="D15" s="72"/>
      <c r="E15" s="137"/>
      <c r="F15" s="137"/>
      <c r="G15" s="137"/>
      <c r="H15" s="120"/>
      <c r="I15" s="120"/>
    </row>
    <row r="16" spans="1:10" ht="19.2" hidden="1" x14ac:dyDescent="0.45">
      <c r="E16" s="122"/>
      <c r="F16" s="122"/>
      <c r="G16" s="122"/>
      <c r="H16" s="120"/>
      <c r="I16" s="120"/>
    </row>
    <row r="17" spans="1:9" ht="19.2" hidden="1" x14ac:dyDescent="0.45">
      <c r="E17" s="122"/>
      <c r="F17" s="122"/>
      <c r="G17" s="122"/>
      <c r="H17" s="120"/>
      <c r="I17" s="120"/>
    </row>
    <row r="18" spans="1:9" ht="43.35" customHeight="1" x14ac:dyDescent="0.45">
      <c r="A18" s="128" t="s">
        <v>76</v>
      </c>
      <c r="B18" s="117" t="s">
        <v>61</v>
      </c>
      <c r="C18" s="117" t="s">
        <v>77</v>
      </c>
      <c r="D18" s="117" t="s">
        <v>63</v>
      </c>
      <c r="E18" s="117" t="s">
        <v>78</v>
      </c>
      <c r="F18" s="117" t="s">
        <v>79</v>
      </c>
      <c r="G18" s="117" t="s">
        <v>73</v>
      </c>
    </row>
    <row r="19" spans="1:9" ht="19.2" x14ac:dyDescent="0.45">
      <c r="A19" s="65" t="s">
        <v>80</v>
      </c>
      <c r="B19" s="65">
        <v>24</v>
      </c>
      <c r="C19" s="65">
        <v>83</v>
      </c>
      <c r="D19" s="119" t="s">
        <v>81</v>
      </c>
      <c r="E19" s="64">
        <v>93.336974025999908</v>
      </c>
      <c r="F19" s="64">
        <v>95.035648113776986</v>
      </c>
      <c r="G19" s="129">
        <v>1.819936960141751E-2</v>
      </c>
    </row>
    <row r="20" spans="1:9" ht="19.2" x14ac:dyDescent="0.45">
      <c r="A20" s="65" t="s">
        <v>82</v>
      </c>
      <c r="B20" s="65">
        <v>24</v>
      </c>
      <c r="C20" s="65">
        <v>84</v>
      </c>
      <c r="D20" s="119" t="s">
        <v>81</v>
      </c>
      <c r="E20" s="64">
        <v>87.013492467291002</v>
      </c>
      <c r="F20" s="64">
        <v>88.597083177013388</v>
      </c>
      <c r="G20" s="129">
        <v>1.8199369601417503E-2</v>
      </c>
    </row>
    <row r="21" spans="1:9" ht="19.2" hidden="1" x14ac:dyDescent="0.45">
      <c r="E21" s="122"/>
    </row>
    <row r="22" spans="1:9" ht="19.2" hidden="1" x14ac:dyDescent="0.45">
      <c r="A22" s="113"/>
      <c r="B22" s="78"/>
      <c r="C22" s="78"/>
      <c r="D22" s="78"/>
      <c r="E22" s="78"/>
      <c r="F22" s="78"/>
      <c r="G22" s="78"/>
    </row>
    <row r="23" spans="1:9" ht="19.2" hidden="1" x14ac:dyDescent="0.45">
      <c r="E23" s="122"/>
      <c r="F23" s="122"/>
      <c r="G23" s="130"/>
    </row>
    <row r="24" spans="1:9" ht="19.2" hidden="1" x14ac:dyDescent="0.45">
      <c r="E24" s="122"/>
      <c r="F24" s="122"/>
      <c r="G24" s="130"/>
    </row>
    <row r="25" spans="1:9" ht="19.2" hidden="1" x14ac:dyDescent="0.45"/>
    <row r="26" spans="1:9" ht="19.2" hidden="1" x14ac:dyDescent="0.45">
      <c r="A26" s="114"/>
      <c r="B26" s="114"/>
      <c r="C26" s="114"/>
      <c r="D26" s="114"/>
    </row>
    <row r="27" spans="1:9" ht="19.2" hidden="1" x14ac:dyDescent="0.45">
      <c r="A27" s="114"/>
      <c r="B27" s="114"/>
      <c r="C27" s="114"/>
      <c r="D27" s="114"/>
    </row>
    <row r="28" spans="1:9" ht="19.2" hidden="1" x14ac:dyDescent="0.45"/>
    <row r="29" spans="1:9" ht="19.2" hidden="1" x14ac:dyDescent="0.45">
      <c r="A29" s="131"/>
      <c r="B29" s="78"/>
      <c r="C29" s="78"/>
      <c r="D29" s="78"/>
      <c r="E29" s="78"/>
      <c r="F29" s="78"/>
      <c r="G29" s="78"/>
      <c r="H29" s="78"/>
      <c r="I29" s="78"/>
    </row>
    <row r="30" spans="1:9" ht="19.2" hidden="1" x14ac:dyDescent="0.45">
      <c r="E30" s="95"/>
      <c r="F30" s="95"/>
      <c r="G30" s="95"/>
      <c r="H30" s="120"/>
      <c r="I30" s="121"/>
    </row>
    <row r="31" spans="1:9" ht="19.2" hidden="1" x14ac:dyDescent="0.45">
      <c r="E31" s="95"/>
      <c r="F31" s="95"/>
      <c r="G31" s="95"/>
      <c r="H31" s="120"/>
      <c r="I31" s="121"/>
    </row>
    <row r="32" spans="1:9" ht="19.2" hidden="1" x14ac:dyDescent="0.45"/>
    <row r="33" spans="1:7" ht="19.2" hidden="1" x14ac:dyDescent="0.45"/>
    <row r="34" spans="1:7" ht="19.2" hidden="1" x14ac:dyDescent="0.45">
      <c r="A34" s="132"/>
      <c r="B34" s="133"/>
      <c r="C34" s="133"/>
      <c r="D34" s="133"/>
      <c r="E34" s="133"/>
    </row>
    <row r="35" spans="1:7" ht="19.2" hidden="1" x14ac:dyDescent="0.45">
      <c r="E35" s="122"/>
    </row>
    <row r="36" spans="1:7" ht="19.2" hidden="1" x14ac:dyDescent="0.45">
      <c r="E36" s="122"/>
    </row>
    <row r="37" spans="1:7" ht="19.2" hidden="1" x14ac:dyDescent="0.45"/>
    <row r="38" spans="1:7" ht="19.2" hidden="1" x14ac:dyDescent="0.45"/>
    <row r="39" spans="1:7" ht="19.2" hidden="1" x14ac:dyDescent="0.45">
      <c r="A39" s="131"/>
      <c r="B39" s="78"/>
      <c r="C39" s="78"/>
      <c r="D39" s="78"/>
      <c r="E39" s="78"/>
      <c r="F39" s="78"/>
      <c r="G39" s="78"/>
    </row>
    <row r="40" spans="1:7" ht="19.2" hidden="1" x14ac:dyDescent="0.45">
      <c r="E40" s="122"/>
      <c r="F40" s="95"/>
      <c r="G40" s="130"/>
    </row>
    <row r="41" spans="1:7" ht="19.2" hidden="1" x14ac:dyDescent="0.45">
      <c r="E41" s="122"/>
      <c r="F41" s="95"/>
      <c r="G41" s="130"/>
    </row>
    <row r="42" spans="1:7" ht="0" hidden="1" customHeight="1" x14ac:dyDescent="0.45"/>
  </sheetData>
  <sheetProtection sheet="1" objects="1" scenarios="1" selectLockedCells="1"/>
  <mergeCells count="1">
    <mergeCell ref="A34:E3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D50-DDD5-4082-AE64-B9081B147FED}">
  <dimension ref="A1:Y19"/>
  <sheetViews>
    <sheetView zoomScale="80" zoomScaleNormal="80" workbookViewId="0"/>
  </sheetViews>
  <sheetFormatPr defaultColWidth="0" defaultRowHeight="19.2" zeroHeight="1" x14ac:dyDescent="0.45"/>
  <cols>
    <col min="1" max="1" width="16.109375" style="46" customWidth="1"/>
    <col min="2" max="2" width="14.88671875" style="46" customWidth="1"/>
    <col min="3" max="3" width="85.109375" style="46" customWidth="1"/>
    <col min="4" max="4" width="17.109375" style="72" customWidth="1"/>
    <col min="5" max="5" width="16.109375" style="72" customWidth="1"/>
    <col min="6" max="6" width="17" style="72" bestFit="1" customWidth="1"/>
    <col min="7" max="7" width="14.88671875" style="72" customWidth="1"/>
    <col min="8" max="8" width="14" style="72" customWidth="1"/>
    <col min="9" max="12" width="19" style="72" customWidth="1"/>
    <col min="13" max="13" width="22.88671875" style="72" customWidth="1"/>
    <col min="14" max="14" width="19.5546875" style="72" customWidth="1"/>
    <col min="15" max="15" width="21.109375" style="72" bestFit="1" customWidth="1"/>
    <col min="16" max="16" width="16.5546875" style="72" customWidth="1"/>
    <col min="17" max="17" width="16.109375" style="72" customWidth="1"/>
    <col min="18" max="18" width="18.109375" style="72" customWidth="1"/>
    <col min="19" max="19" width="16.88671875" style="72" customWidth="1"/>
    <col min="20" max="20" width="20.109375" style="72" bestFit="1" customWidth="1"/>
    <col min="21" max="21" width="26.88671875" style="72" customWidth="1"/>
    <col min="22" max="23" width="29.5546875" style="72" customWidth="1"/>
    <col min="24" max="24" width="24.109375" style="108" customWidth="1"/>
    <col min="25" max="25" width="29.109375" style="97" hidden="1"/>
    <col min="26" max="16384" width="8.88671875" style="46" hidden="1"/>
  </cols>
  <sheetData>
    <row r="1" spans="1:24" s="46" customFormat="1" x14ac:dyDescent="0.45">
      <c r="A1" s="75" t="s">
        <v>212</v>
      </c>
      <c r="B1" s="73"/>
      <c r="C1" s="73"/>
      <c r="D1" s="72"/>
      <c r="E1" s="72"/>
      <c r="F1" s="72"/>
      <c r="G1" s="72"/>
      <c r="H1" s="72"/>
      <c r="I1" s="72"/>
      <c r="J1" s="72"/>
      <c r="K1" s="72"/>
      <c r="L1" s="72"/>
      <c r="M1" s="72"/>
      <c r="N1" s="72"/>
      <c r="O1" s="72"/>
      <c r="P1" s="72"/>
      <c r="Q1" s="72"/>
      <c r="R1" s="72"/>
      <c r="S1" s="72"/>
      <c r="T1" s="72"/>
      <c r="U1" s="72"/>
      <c r="V1" s="72"/>
      <c r="W1" s="72"/>
      <c r="X1" s="72"/>
    </row>
    <row r="2" spans="1:24" s="46" customFormat="1" x14ac:dyDescent="0.45">
      <c r="A2" s="76" t="s">
        <v>0</v>
      </c>
      <c r="B2" s="73"/>
      <c r="C2" s="73"/>
      <c r="D2" s="72"/>
      <c r="E2" s="72"/>
      <c r="F2" s="72"/>
      <c r="G2" s="72"/>
      <c r="H2" s="72"/>
      <c r="I2" s="72"/>
      <c r="J2" s="72"/>
      <c r="K2" s="72"/>
      <c r="L2" s="72"/>
      <c r="M2" s="72"/>
      <c r="N2" s="72"/>
      <c r="O2" s="72"/>
      <c r="P2" s="72"/>
      <c r="Q2" s="72"/>
      <c r="R2" s="72"/>
      <c r="S2" s="72"/>
      <c r="T2" s="72"/>
      <c r="U2" s="72"/>
      <c r="V2" s="72"/>
      <c r="W2" s="72"/>
      <c r="X2" s="72"/>
    </row>
    <row r="3" spans="1:24" s="46" customFormat="1" ht="34.5" customHeight="1" x14ac:dyDescent="0.45">
      <c r="A3" s="48" t="s">
        <v>83</v>
      </c>
      <c r="B3" s="73"/>
      <c r="C3" s="73"/>
      <c r="D3" s="72"/>
      <c r="E3" s="72"/>
      <c r="F3" s="72"/>
      <c r="G3" s="72"/>
      <c r="H3" s="72"/>
      <c r="I3" s="72"/>
      <c r="J3" s="72"/>
      <c r="K3" s="72"/>
      <c r="L3" s="72"/>
      <c r="M3" s="99"/>
      <c r="N3" s="99"/>
      <c r="O3" s="99"/>
      <c r="P3" s="100"/>
      <c r="Q3" s="100"/>
      <c r="R3" s="100"/>
      <c r="S3" s="101"/>
      <c r="T3" s="102"/>
      <c r="U3" s="102"/>
      <c r="V3" s="72"/>
      <c r="W3" s="72"/>
      <c r="X3" s="72"/>
    </row>
    <row r="4" spans="1:24" s="46" customFormat="1" x14ac:dyDescent="0.45">
      <c r="A4" s="48" t="s">
        <v>65</v>
      </c>
      <c r="B4" s="73"/>
      <c r="C4" s="73"/>
      <c r="D4" s="72"/>
      <c r="E4" s="72"/>
      <c r="F4" s="72"/>
      <c r="G4" s="72"/>
      <c r="H4" s="72"/>
      <c r="I4" s="72"/>
      <c r="J4" s="72"/>
      <c r="K4" s="72"/>
      <c r="L4" s="72"/>
      <c r="M4" s="103"/>
      <c r="N4" s="103"/>
      <c r="O4" s="103"/>
      <c r="P4" s="104"/>
      <c r="Q4" s="104"/>
      <c r="R4" s="104"/>
      <c r="S4" s="101"/>
      <c r="T4" s="105"/>
      <c r="U4" s="105"/>
      <c r="V4" s="72"/>
      <c r="W4" s="72"/>
      <c r="X4" s="72"/>
    </row>
    <row r="5" spans="1:24" s="46" customFormat="1" ht="38.4" x14ac:dyDescent="0.45">
      <c r="A5" s="98"/>
      <c r="B5" s="73"/>
      <c r="C5" s="73"/>
      <c r="D5" s="72"/>
      <c r="E5" s="72"/>
      <c r="F5" s="72"/>
      <c r="G5" s="72"/>
      <c r="H5" s="72"/>
      <c r="I5" s="72"/>
      <c r="J5" s="72"/>
      <c r="K5" s="72"/>
      <c r="L5" s="72"/>
      <c r="M5" s="72"/>
      <c r="N5" s="72"/>
      <c r="O5" s="72"/>
      <c r="P5" s="72"/>
      <c r="Q5" s="72"/>
      <c r="R5" s="72"/>
      <c r="S5" s="72"/>
      <c r="T5" s="72"/>
      <c r="U5" s="72"/>
      <c r="V5" s="77" t="s">
        <v>84</v>
      </c>
      <c r="W5" s="77" t="s">
        <v>85</v>
      </c>
      <c r="X5" s="72"/>
    </row>
    <row r="6" spans="1:24" s="46" customFormat="1" x14ac:dyDescent="0.45">
      <c r="A6" s="72"/>
      <c r="B6" s="72"/>
      <c r="C6" s="72"/>
      <c r="D6" s="72"/>
      <c r="E6" s="72"/>
      <c r="F6" s="72"/>
      <c r="G6" s="72"/>
      <c r="H6" s="72"/>
      <c r="I6" s="72"/>
      <c r="J6" s="72"/>
      <c r="K6" s="72"/>
      <c r="L6" s="72"/>
      <c r="M6" s="72"/>
      <c r="N6" s="72"/>
      <c r="O6" s="72"/>
      <c r="P6" s="72"/>
      <c r="Q6" s="72"/>
      <c r="R6" s="72"/>
      <c r="S6" s="72"/>
      <c r="T6" s="106"/>
      <c r="U6" s="72"/>
      <c r="V6" s="67">
        <v>1413.6922951451329</v>
      </c>
      <c r="W6" s="67">
        <v>1541.0119834080733</v>
      </c>
      <c r="X6" s="72"/>
    </row>
    <row r="7" spans="1:24" s="46" customFormat="1" x14ac:dyDescent="0.45">
      <c r="A7" s="72"/>
      <c r="B7" s="72"/>
      <c r="C7" s="72"/>
      <c r="D7" s="72"/>
      <c r="E7" s="72"/>
      <c r="F7" s="72"/>
      <c r="G7" s="72"/>
      <c r="H7" s="72"/>
      <c r="I7" s="72"/>
      <c r="J7" s="72"/>
      <c r="K7" s="72"/>
      <c r="L7" s="72"/>
      <c r="M7" s="72"/>
      <c r="N7" s="72"/>
      <c r="O7" s="72"/>
      <c r="P7" s="72"/>
      <c r="Q7" s="72"/>
      <c r="R7" s="72"/>
      <c r="S7" s="72"/>
      <c r="T7" s="72"/>
      <c r="U7" s="72"/>
      <c r="V7" s="72"/>
      <c r="W7" s="72"/>
      <c r="X7" s="72"/>
    </row>
    <row r="8" spans="1:24" s="46" customFormat="1" ht="17.850000000000001" customHeight="1" x14ac:dyDescent="0.45">
      <c r="A8" s="72"/>
      <c r="B8" s="72"/>
      <c r="C8" s="72"/>
      <c r="D8" s="72"/>
      <c r="E8" s="72"/>
      <c r="F8" s="72"/>
      <c r="G8" s="72"/>
      <c r="H8" s="72"/>
      <c r="I8" s="72"/>
      <c r="J8" s="72"/>
      <c r="K8" s="72"/>
      <c r="L8" s="72"/>
      <c r="M8" s="79" t="s">
        <v>86</v>
      </c>
      <c r="N8" s="80"/>
      <c r="O8" s="80"/>
      <c r="P8" s="53" t="s">
        <v>87</v>
      </c>
      <c r="Q8" s="80"/>
      <c r="R8" s="80"/>
      <c r="S8" s="81" t="s">
        <v>88</v>
      </c>
      <c r="T8" s="107"/>
      <c r="U8" s="72"/>
      <c r="V8" s="72"/>
      <c r="W8" s="72"/>
      <c r="X8" s="72"/>
    </row>
    <row r="9" spans="1:24" s="46" customFormat="1" ht="76.8" x14ac:dyDescent="0.45">
      <c r="A9" s="82" t="s">
        <v>89</v>
      </c>
      <c r="B9" s="82" t="s">
        <v>90</v>
      </c>
      <c r="C9" s="82" t="s">
        <v>91</v>
      </c>
      <c r="D9" s="69" t="s">
        <v>92</v>
      </c>
      <c r="E9" s="69" t="s">
        <v>16</v>
      </c>
      <c r="F9" s="69" t="s">
        <v>18</v>
      </c>
      <c r="G9" s="69" t="s">
        <v>93</v>
      </c>
      <c r="H9" s="69" t="s">
        <v>94</v>
      </c>
      <c r="I9" s="69" t="s">
        <v>95</v>
      </c>
      <c r="J9" s="69" t="s">
        <v>96</v>
      </c>
      <c r="K9" s="69" t="s">
        <v>97</v>
      </c>
      <c r="L9" s="69" t="s">
        <v>98</v>
      </c>
      <c r="M9" s="69" t="s">
        <v>99</v>
      </c>
      <c r="N9" s="69" t="s">
        <v>100</v>
      </c>
      <c r="O9" s="69" t="s">
        <v>101</v>
      </c>
      <c r="P9" s="69" t="s">
        <v>87</v>
      </c>
      <c r="Q9" s="69" t="s">
        <v>102</v>
      </c>
      <c r="R9" s="69" t="s">
        <v>103</v>
      </c>
      <c r="S9" s="82" t="s">
        <v>104</v>
      </c>
      <c r="T9" s="83" t="s">
        <v>105</v>
      </c>
      <c r="U9" s="69" t="s">
        <v>106</v>
      </c>
      <c r="V9" s="69" t="s">
        <v>107</v>
      </c>
      <c r="W9" s="84" t="s">
        <v>108</v>
      </c>
      <c r="X9" s="72"/>
    </row>
    <row r="10" spans="1:24" s="46" customFormat="1" x14ac:dyDescent="0.45">
      <c r="A10" s="82" t="s">
        <v>7</v>
      </c>
      <c r="B10" s="82" t="s">
        <v>9</v>
      </c>
      <c r="C10" s="82" t="s">
        <v>11</v>
      </c>
      <c r="D10" s="69" t="s">
        <v>13</v>
      </c>
      <c r="E10" s="69" t="s">
        <v>15</v>
      </c>
      <c r="F10" s="69" t="s">
        <v>17</v>
      </c>
      <c r="G10" s="69" t="s">
        <v>19</v>
      </c>
      <c r="H10" s="69" t="s">
        <v>21</v>
      </c>
      <c r="I10" s="85" t="s">
        <v>23</v>
      </c>
      <c r="J10" s="85" t="s">
        <v>25</v>
      </c>
      <c r="K10" s="85" t="s">
        <v>27</v>
      </c>
      <c r="L10" s="69" t="s">
        <v>109</v>
      </c>
      <c r="M10" s="69" t="s">
        <v>32</v>
      </c>
      <c r="N10" s="69" t="s">
        <v>34</v>
      </c>
      <c r="O10" s="69" t="s">
        <v>110</v>
      </c>
      <c r="P10" s="85" t="s">
        <v>38</v>
      </c>
      <c r="Q10" s="85" t="s">
        <v>40</v>
      </c>
      <c r="R10" s="85" t="s">
        <v>111</v>
      </c>
      <c r="S10" s="69" t="s">
        <v>45</v>
      </c>
      <c r="T10" s="83" t="s">
        <v>112</v>
      </c>
      <c r="U10" s="69" t="s">
        <v>113</v>
      </c>
      <c r="V10" s="69" t="s">
        <v>54</v>
      </c>
      <c r="W10" s="84" t="s">
        <v>114</v>
      </c>
      <c r="X10" s="72"/>
    </row>
    <row r="11" spans="1:24" s="46" customFormat="1" x14ac:dyDescent="0.45">
      <c r="A11" s="61">
        <v>106190883</v>
      </c>
      <c r="B11" s="86">
        <v>1023000569</v>
      </c>
      <c r="C11" s="87" t="s">
        <v>115</v>
      </c>
      <c r="D11" s="88">
        <v>45108</v>
      </c>
      <c r="E11" s="88">
        <v>45473</v>
      </c>
      <c r="F11" s="86">
        <v>2024</v>
      </c>
      <c r="G11" s="89">
        <v>46569</v>
      </c>
      <c r="H11" s="90">
        <v>42</v>
      </c>
      <c r="I11" s="91">
        <v>6905</v>
      </c>
      <c r="J11" s="92">
        <v>0</v>
      </c>
      <c r="K11" s="92">
        <v>6905</v>
      </c>
      <c r="L11" s="67">
        <v>9358500</v>
      </c>
      <c r="M11" s="67">
        <v>7089794</v>
      </c>
      <c r="N11" s="66">
        <v>1.1440216899466682</v>
      </c>
      <c r="O11" s="67">
        <v>8110878.113253748</v>
      </c>
      <c r="P11" s="67">
        <v>2141012</v>
      </c>
      <c r="Q11" s="66">
        <v>1.1255123566230012</v>
      </c>
      <c r="R11" s="67">
        <v>2409735.461678125</v>
      </c>
      <c r="S11" s="67">
        <v>127694</v>
      </c>
      <c r="T11" s="67">
        <v>10648307.574931873</v>
      </c>
      <c r="U11" s="64">
        <v>1542.1155068692069</v>
      </c>
      <c r="V11" s="93">
        <v>127.31968826294064</v>
      </c>
      <c r="W11" s="93">
        <v>1669.4351951321476</v>
      </c>
      <c r="X11" s="72"/>
    </row>
    <row r="12" spans="1:24" s="46" customFormat="1" x14ac:dyDescent="0.45">
      <c r="A12" s="61">
        <v>106370673</v>
      </c>
      <c r="B12" s="86">
        <v>1710065933</v>
      </c>
      <c r="C12" s="87" t="s">
        <v>116</v>
      </c>
      <c r="D12" s="88">
        <v>45108</v>
      </c>
      <c r="E12" s="88">
        <v>45473</v>
      </c>
      <c r="F12" s="86">
        <v>2024</v>
      </c>
      <c r="G12" s="89">
        <v>46569</v>
      </c>
      <c r="H12" s="90">
        <v>42</v>
      </c>
      <c r="I12" s="91">
        <v>3259</v>
      </c>
      <c r="J12" s="92">
        <v>491</v>
      </c>
      <c r="K12" s="92">
        <v>2399</v>
      </c>
      <c r="L12" s="67">
        <v>8938726</v>
      </c>
      <c r="M12" s="67">
        <v>7116767</v>
      </c>
      <c r="N12" s="66">
        <v>1.1440216899466682</v>
      </c>
      <c r="O12" s="67">
        <v>8141735.8102966798</v>
      </c>
      <c r="P12" s="67">
        <v>1161558</v>
      </c>
      <c r="Q12" s="66">
        <v>1.1255123566230012</v>
      </c>
      <c r="R12" s="67">
        <v>1307347.8819343001</v>
      </c>
      <c r="S12" s="67">
        <v>660401</v>
      </c>
      <c r="T12" s="67">
        <v>10109484.692230981</v>
      </c>
      <c r="U12" s="64">
        <v>3102.0204640168704</v>
      </c>
      <c r="V12" s="93">
        <v>127.31968826294064</v>
      </c>
      <c r="W12" s="93">
        <v>3229.3401522798113</v>
      </c>
      <c r="X12" s="72"/>
    </row>
    <row r="13" spans="1:24" s="46" customFormat="1" x14ac:dyDescent="0.45">
      <c r="A13" s="61">
        <v>106434051</v>
      </c>
      <c r="B13" s="86">
        <v>1720597511</v>
      </c>
      <c r="C13" s="87" t="s">
        <v>117</v>
      </c>
      <c r="D13" s="88">
        <v>45292</v>
      </c>
      <c r="E13" s="88">
        <v>45657</v>
      </c>
      <c r="F13" s="86">
        <v>2024</v>
      </c>
      <c r="G13" s="89">
        <v>46569</v>
      </c>
      <c r="H13" s="90">
        <v>36</v>
      </c>
      <c r="I13" s="91">
        <v>9802</v>
      </c>
      <c r="J13" s="92">
        <v>3814</v>
      </c>
      <c r="K13" s="92">
        <v>5925</v>
      </c>
      <c r="L13" s="67">
        <v>11453166</v>
      </c>
      <c r="M13" s="67">
        <v>9128063</v>
      </c>
      <c r="N13" s="66">
        <v>1.1011660344527212</v>
      </c>
      <c r="O13" s="67">
        <v>10051512.935944609</v>
      </c>
      <c r="P13" s="67">
        <v>2267960</v>
      </c>
      <c r="Q13" s="66">
        <v>1.0977052592411716</v>
      </c>
      <c r="R13" s="67">
        <v>2489551.6197486073</v>
      </c>
      <c r="S13" s="67">
        <v>57143</v>
      </c>
      <c r="T13" s="67">
        <v>12598207.555693217</v>
      </c>
      <c r="U13" s="64">
        <v>1285.2690834210587</v>
      </c>
      <c r="V13" s="93">
        <v>127.31968826294064</v>
      </c>
      <c r="W13" s="93">
        <v>1412.5887716839993</v>
      </c>
      <c r="X13" s="72"/>
    </row>
    <row r="14" spans="1:24" s="46" customFormat="1" x14ac:dyDescent="0.45">
      <c r="A14" s="61">
        <v>106304159</v>
      </c>
      <c r="B14" s="86">
        <v>1528662954</v>
      </c>
      <c r="C14" s="87" t="s">
        <v>118</v>
      </c>
      <c r="D14" s="88">
        <v>45170</v>
      </c>
      <c r="E14" s="88">
        <v>45535</v>
      </c>
      <c r="F14" s="86">
        <v>2024</v>
      </c>
      <c r="G14" s="89">
        <v>46569</v>
      </c>
      <c r="H14" s="90">
        <v>40</v>
      </c>
      <c r="I14" s="94">
        <v>7062</v>
      </c>
      <c r="J14" s="94">
        <v>1084</v>
      </c>
      <c r="K14" s="92">
        <v>5827</v>
      </c>
      <c r="L14" s="67">
        <v>6897075</v>
      </c>
      <c r="M14" s="67">
        <v>5100187</v>
      </c>
      <c r="N14" s="66">
        <v>1.135324318269413</v>
      </c>
      <c r="O14" s="67">
        <v>5790366.3288215231</v>
      </c>
      <c r="P14" s="67">
        <v>1620599</v>
      </c>
      <c r="Q14" s="66">
        <v>1.1135390172877735</v>
      </c>
      <c r="R14" s="67">
        <v>1804600.2178775484</v>
      </c>
      <c r="S14" s="67">
        <v>176289</v>
      </c>
      <c r="T14" s="67">
        <v>7771255.5466990713</v>
      </c>
      <c r="U14" s="64">
        <v>1100.4326744122163</v>
      </c>
      <c r="V14" s="93">
        <v>127.31968826294064</v>
      </c>
      <c r="W14" s="93">
        <v>1227.752362675157</v>
      </c>
      <c r="X14" s="72"/>
    </row>
    <row r="15" spans="1:24" s="46" customFormat="1" x14ac:dyDescent="0.45">
      <c r="A15" s="61">
        <v>106301357</v>
      </c>
      <c r="B15" s="86">
        <v>1689096406</v>
      </c>
      <c r="C15" s="87" t="s">
        <v>119</v>
      </c>
      <c r="D15" s="88">
        <v>44927</v>
      </c>
      <c r="E15" s="88">
        <v>45291</v>
      </c>
      <c r="F15" s="86">
        <v>2024</v>
      </c>
      <c r="G15" s="89">
        <v>46569</v>
      </c>
      <c r="H15" s="90">
        <v>48</v>
      </c>
      <c r="I15" s="91">
        <v>8830</v>
      </c>
      <c r="J15" s="92">
        <v>1218</v>
      </c>
      <c r="K15" s="92">
        <v>7612</v>
      </c>
      <c r="L15" s="67">
        <v>16977286</v>
      </c>
      <c r="M15" s="67">
        <v>11215495</v>
      </c>
      <c r="N15" s="66">
        <v>1.1279885881639009</v>
      </c>
      <c r="O15" s="67">
        <v>12650950.370609289</v>
      </c>
      <c r="P15" s="67">
        <v>5020798</v>
      </c>
      <c r="Q15" s="66">
        <v>1.1355714323784301</v>
      </c>
      <c r="R15" s="67">
        <v>5701474.7765427567</v>
      </c>
      <c r="S15" s="67">
        <v>740993</v>
      </c>
      <c r="T15" s="67">
        <v>19093418.147152044</v>
      </c>
      <c r="U15" s="64">
        <v>2162.3350110024967</v>
      </c>
      <c r="V15" s="93">
        <v>127.31968826294064</v>
      </c>
      <c r="W15" s="93">
        <v>2289.6546992654376</v>
      </c>
      <c r="X15" s="72"/>
    </row>
    <row r="16" spans="1:24" s="46" customFormat="1" x14ac:dyDescent="0.45">
      <c r="A16" s="61">
        <v>106364451</v>
      </c>
      <c r="B16" s="86">
        <v>1437149556</v>
      </c>
      <c r="C16" s="87" t="s">
        <v>120</v>
      </c>
      <c r="D16" s="88">
        <v>45292</v>
      </c>
      <c r="E16" s="88">
        <v>45657</v>
      </c>
      <c r="F16" s="86">
        <v>2024</v>
      </c>
      <c r="G16" s="89">
        <v>46569</v>
      </c>
      <c r="H16" s="90">
        <v>36</v>
      </c>
      <c r="I16" s="91">
        <v>19225</v>
      </c>
      <c r="J16" s="92">
        <v>2603</v>
      </c>
      <c r="K16" s="92">
        <v>0</v>
      </c>
      <c r="L16" s="67">
        <v>16653512</v>
      </c>
      <c r="M16" s="67">
        <v>12066577</v>
      </c>
      <c r="N16" s="66">
        <v>1.1011660344527212</v>
      </c>
      <c r="O16" s="67">
        <v>13287304.744508414</v>
      </c>
      <c r="P16" s="67">
        <v>4060432</v>
      </c>
      <c r="Q16" s="66">
        <v>1.0977052592411716</v>
      </c>
      <c r="R16" s="67">
        <v>4457157.5611911491</v>
      </c>
      <c r="S16" s="67">
        <v>526503</v>
      </c>
      <c r="T16" s="67">
        <v>18270965.305699565</v>
      </c>
      <c r="U16" s="64">
        <v>950.37530848892402</v>
      </c>
      <c r="V16" s="93">
        <v>127.31968826294064</v>
      </c>
      <c r="W16" s="93">
        <v>1077.6949967518647</v>
      </c>
      <c r="X16" s="72"/>
    </row>
    <row r="17" spans="1:25" x14ac:dyDescent="0.45">
      <c r="A17" s="72"/>
      <c r="B17" s="72"/>
      <c r="C17" s="72"/>
      <c r="I17" s="109"/>
      <c r="J17" s="109"/>
      <c r="K17" s="109"/>
      <c r="L17" s="110"/>
      <c r="V17" s="110"/>
      <c r="X17" s="72"/>
      <c r="Y17" s="46"/>
    </row>
    <row r="18" spans="1:25" ht="42.6" customHeight="1" x14ac:dyDescent="0.45">
      <c r="A18" s="96" t="s">
        <v>121</v>
      </c>
      <c r="B18" s="96"/>
      <c r="C18" s="96"/>
      <c r="X18" s="72"/>
      <c r="Y18" s="46"/>
    </row>
    <row r="19" spans="1:25" x14ac:dyDescent="0.45">
      <c r="A19" s="111"/>
      <c r="B19" s="72"/>
      <c r="C19" s="111"/>
      <c r="X19" s="72"/>
      <c r="Y19" s="46"/>
    </row>
  </sheetData>
  <sheetProtection sheet="1" objects="1" scenarios="1" selectLockedCells="1"/>
  <mergeCells count="5">
    <mergeCell ref="A18:C18"/>
    <mergeCell ref="T3:U3"/>
    <mergeCell ref="M3:R3"/>
    <mergeCell ref="P8:R8"/>
    <mergeCell ref="M8:O8"/>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BA105-A3A8-4A3D-A10B-A69D63F69924}">
  <dimension ref="A1:V14"/>
  <sheetViews>
    <sheetView zoomScale="90" zoomScaleNormal="90" workbookViewId="0"/>
  </sheetViews>
  <sheetFormatPr defaultColWidth="0" defaultRowHeight="19.2" zeroHeight="1" x14ac:dyDescent="0.45"/>
  <cols>
    <col min="1" max="1" width="40.88671875" style="46" customWidth="1"/>
    <col min="2" max="2" width="17.88671875" style="46" customWidth="1"/>
    <col min="3" max="3" width="30.5546875" style="46" customWidth="1"/>
    <col min="4" max="5" width="17.88671875" style="46" customWidth="1"/>
    <col min="6" max="6" width="18.109375" style="46" customWidth="1"/>
    <col min="7" max="7" width="18.44140625" style="46" customWidth="1"/>
    <col min="8" max="8" width="28.109375" style="46" customWidth="1"/>
    <col min="9" max="12" width="17.88671875" style="46" customWidth="1"/>
    <col min="13" max="13" width="18.109375" style="46" customWidth="1"/>
    <col min="14" max="14" width="24.88671875" style="46" bestFit="1" customWidth="1"/>
    <col min="15" max="15" width="30.88671875" style="46" bestFit="1" customWidth="1"/>
    <col min="16" max="16" width="17.88671875" style="46" customWidth="1"/>
    <col min="17" max="17" width="18.44140625" style="46" customWidth="1"/>
    <col min="18" max="19" width="17.88671875" style="46" customWidth="1"/>
    <col min="20" max="20" width="18" style="46" customWidth="1"/>
    <col min="21" max="21" width="18.109375" style="46" customWidth="1"/>
    <col min="22" max="22" width="8.88671875" style="46" customWidth="1"/>
    <col min="23" max="16384" width="8.88671875" style="46" hidden="1"/>
  </cols>
  <sheetData>
    <row r="1" spans="1:22" x14ac:dyDescent="0.45">
      <c r="A1" s="45" t="s">
        <v>212</v>
      </c>
      <c r="B1" s="72"/>
      <c r="C1" s="72"/>
      <c r="D1" s="72"/>
      <c r="E1" s="72"/>
      <c r="F1" s="72"/>
      <c r="G1" s="72"/>
      <c r="H1" s="72"/>
      <c r="I1" s="72"/>
      <c r="J1" s="72"/>
      <c r="K1" s="72"/>
      <c r="L1" s="72"/>
      <c r="M1" s="72"/>
      <c r="N1" s="72"/>
      <c r="O1" s="72"/>
      <c r="P1" s="72"/>
      <c r="Q1" s="72"/>
      <c r="R1" s="72"/>
      <c r="S1" s="72"/>
      <c r="T1" s="72"/>
      <c r="U1" s="72"/>
      <c r="V1" s="72"/>
    </row>
    <row r="2" spans="1:22" x14ac:dyDescent="0.45">
      <c r="A2" s="47" t="s">
        <v>0</v>
      </c>
      <c r="B2" s="72"/>
      <c r="C2" s="72"/>
      <c r="D2" s="72"/>
      <c r="E2" s="72"/>
      <c r="F2" s="72"/>
      <c r="G2" s="72"/>
      <c r="H2" s="72"/>
      <c r="I2" s="72"/>
      <c r="J2" s="72"/>
      <c r="K2" s="72"/>
      <c r="L2" s="72"/>
      <c r="M2" s="72"/>
      <c r="N2" s="72"/>
      <c r="O2" s="72"/>
      <c r="P2" s="72"/>
      <c r="Q2" s="72"/>
      <c r="R2" s="72"/>
      <c r="S2" s="72"/>
      <c r="T2" s="72"/>
      <c r="U2" s="72"/>
      <c r="V2" s="72"/>
    </row>
    <row r="3" spans="1:22" x14ac:dyDescent="0.45">
      <c r="A3" s="48" t="s">
        <v>122</v>
      </c>
      <c r="B3" s="73"/>
      <c r="C3" s="73"/>
      <c r="D3" s="72"/>
      <c r="E3" s="72"/>
      <c r="F3" s="72"/>
      <c r="G3" s="72"/>
      <c r="H3" s="72"/>
      <c r="I3" s="72"/>
      <c r="J3" s="72"/>
      <c r="K3" s="72"/>
      <c r="L3" s="72"/>
      <c r="M3" s="72"/>
      <c r="N3" s="72"/>
      <c r="O3" s="72"/>
      <c r="P3" s="72"/>
      <c r="Q3" s="72"/>
      <c r="R3" s="72"/>
      <c r="S3" s="72"/>
      <c r="T3" s="72"/>
      <c r="U3" s="72"/>
      <c r="V3" s="72"/>
    </row>
    <row r="4" spans="1:22" x14ac:dyDescent="0.45">
      <c r="A4" s="48" t="s">
        <v>123</v>
      </c>
      <c r="B4" s="73"/>
      <c r="C4" s="73"/>
      <c r="D4" s="72"/>
      <c r="E4" s="72"/>
      <c r="F4" s="72"/>
      <c r="G4" s="72"/>
      <c r="H4" s="72"/>
      <c r="I4" s="72"/>
      <c r="J4" s="72"/>
      <c r="K4" s="72"/>
      <c r="L4" s="72"/>
      <c r="M4" s="72"/>
      <c r="N4" s="72"/>
      <c r="O4" s="72"/>
      <c r="P4" s="72"/>
      <c r="Q4" s="72"/>
      <c r="R4" s="72"/>
      <c r="S4" s="72"/>
      <c r="T4" s="72"/>
      <c r="U4" s="72"/>
      <c r="V4" s="72"/>
    </row>
    <row r="5" spans="1:22" x14ac:dyDescent="0.45">
      <c r="A5" s="74"/>
      <c r="B5" s="72"/>
      <c r="C5" s="72"/>
      <c r="D5" s="72"/>
      <c r="E5" s="72"/>
      <c r="F5" s="72"/>
      <c r="G5" s="72"/>
      <c r="H5" s="72"/>
      <c r="I5" s="72"/>
      <c r="J5" s="72"/>
      <c r="K5" s="72"/>
      <c r="L5" s="72"/>
      <c r="M5" s="72"/>
      <c r="N5" s="72"/>
      <c r="O5" s="72"/>
      <c r="P5" s="72"/>
      <c r="Q5" s="72"/>
      <c r="R5" s="72"/>
      <c r="S5" s="72"/>
      <c r="T5" s="72"/>
      <c r="U5" s="72"/>
      <c r="V5" s="72"/>
    </row>
    <row r="6" spans="1:22" x14ac:dyDescent="0.45">
      <c r="A6" s="49" t="s">
        <v>124</v>
      </c>
      <c r="B6" s="50" t="s">
        <v>86</v>
      </c>
      <c r="C6" s="51"/>
      <c r="D6" s="51"/>
      <c r="E6" s="51"/>
      <c r="F6" s="51"/>
      <c r="G6" s="51"/>
      <c r="H6" s="52"/>
      <c r="I6" s="53" t="s">
        <v>125</v>
      </c>
      <c r="J6" s="54"/>
      <c r="K6" s="54"/>
      <c r="L6" s="54"/>
      <c r="M6" s="55"/>
      <c r="N6" s="49" t="s">
        <v>126</v>
      </c>
      <c r="O6" s="56" t="s">
        <v>107</v>
      </c>
      <c r="P6" s="57"/>
      <c r="Q6" s="57"/>
      <c r="R6" s="57"/>
      <c r="S6" s="58"/>
      <c r="T6" s="72"/>
      <c r="U6" s="72"/>
      <c r="V6" s="72"/>
    </row>
    <row r="7" spans="1:22" ht="57.6" x14ac:dyDescent="0.45">
      <c r="A7" s="59" t="s">
        <v>127</v>
      </c>
      <c r="B7" s="60" t="s">
        <v>128</v>
      </c>
      <c r="C7" s="60" t="s">
        <v>129</v>
      </c>
      <c r="D7" s="60" t="s">
        <v>130</v>
      </c>
      <c r="E7" s="60" t="s">
        <v>131</v>
      </c>
      <c r="F7" s="60" t="s">
        <v>132</v>
      </c>
      <c r="G7" s="60" t="s">
        <v>101</v>
      </c>
      <c r="H7" s="60" t="s">
        <v>133</v>
      </c>
      <c r="I7" s="60" t="s">
        <v>134</v>
      </c>
      <c r="J7" s="60" t="s">
        <v>135</v>
      </c>
      <c r="K7" s="60" t="s">
        <v>136</v>
      </c>
      <c r="L7" s="60" t="s">
        <v>137</v>
      </c>
      <c r="M7" s="60" t="s">
        <v>138</v>
      </c>
      <c r="N7" s="60" t="s">
        <v>139</v>
      </c>
      <c r="O7" s="60" t="s">
        <v>140</v>
      </c>
      <c r="P7" s="60" t="s">
        <v>141</v>
      </c>
      <c r="Q7" s="60" t="s">
        <v>142</v>
      </c>
      <c r="R7" s="60" t="s">
        <v>143</v>
      </c>
      <c r="S7" s="60" t="s">
        <v>144</v>
      </c>
      <c r="T7" s="60" t="s">
        <v>145</v>
      </c>
      <c r="U7" s="72"/>
      <c r="V7" s="72"/>
    </row>
    <row r="8" spans="1:22" x14ac:dyDescent="0.45">
      <c r="A8" s="61" t="s">
        <v>9</v>
      </c>
      <c r="B8" s="61" t="s">
        <v>11</v>
      </c>
      <c r="C8" s="61" t="s">
        <v>13</v>
      </c>
      <c r="D8" s="61" t="s">
        <v>15</v>
      </c>
      <c r="E8" s="61" t="s">
        <v>17</v>
      </c>
      <c r="F8" s="61" t="s">
        <v>19</v>
      </c>
      <c r="G8" s="61" t="s">
        <v>146</v>
      </c>
      <c r="H8" s="61" t="s">
        <v>23</v>
      </c>
      <c r="I8" s="61" t="s">
        <v>25</v>
      </c>
      <c r="J8" s="61" t="s">
        <v>27</v>
      </c>
      <c r="K8" s="61" t="s">
        <v>29</v>
      </c>
      <c r="L8" s="61" t="s">
        <v>147</v>
      </c>
      <c r="M8" s="61" t="s">
        <v>34</v>
      </c>
      <c r="N8" s="61" t="s">
        <v>36</v>
      </c>
      <c r="O8" s="61" t="s">
        <v>148</v>
      </c>
      <c r="P8" s="61" t="s">
        <v>40</v>
      </c>
      <c r="Q8" s="61" t="s">
        <v>149</v>
      </c>
      <c r="R8" s="61" t="s">
        <v>150</v>
      </c>
      <c r="S8" s="61" t="s">
        <v>151</v>
      </c>
      <c r="T8" s="61" t="s">
        <v>152</v>
      </c>
      <c r="U8" s="72"/>
      <c r="V8" s="72"/>
    </row>
    <row r="9" spans="1:22" x14ac:dyDescent="0.45">
      <c r="A9" s="62">
        <v>1031.1647808450014</v>
      </c>
      <c r="B9" s="63">
        <v>8.3799548641138966</v>
      </c>
      <c r="C9" s="64">
        <v>3.7539645520713267</v>
      </c>
      <c r="D9" s="64">
        <v>23.736115807997741</v>
      </c>
      <c r="E9" s="65">
        <v>12</v>
      </c>
      <c r="F9" s="66">
        <v>1.0181993696014175</v>
      </c>
      <c r="G9" s="67">
        <v>1086.454177064408</v>
      </c>
      <c r="H9" s="62">
        <v>340.560927227653</v>
      </c>
      <c r="I9" s="64">
        <v>1.7011684755276062</v>
      </c>
      <c r="J9" s="65">
        <v>12</v>
      </c>
      <c r="K9" s="66">
        <v>1.0506714597937972</v>
      </c>
      <c r="L9" s="67">
        <v>359.60501572454507</v>
      </c>
      <c r="M9" s="64">
        <v>50.01</v>
      </c>
      <c r="N9" s="62">
        <v>57.166840572702746</v>
      </c>
      <c r="O9" s="64">
        <v>58.207241033230673</v>
      </c>
      <c r="P9" s="62">
        <v>65.779313395715391</v>
      </c>
      <c r="Q9" s="64">
        <v>69.112447229709971</v>
      </c>
      <c r="R9" s="64">
        <v>127.31968826294064</v>
      </c>
      <c r="S9" s="67">
        <v>1496.0691927889532</v>
      </c>
      <c r="T9" s="67">
        <v>1623.3888810518938</v>
      </c>
      <c r="U9" s="72"/>
      <c r="V9" s="72"/>
    </row>
    <row r="10" spans="1:22" x14ac:dyDescent="0.45">
      <c r="A10" s="72"/>
      <c r="B10" s="72"/>
      <c r="C10" s="72"/>
      <c r="D10" s="72"/>
      <c r="E10" s="72"/>
      <c r="F10" s="72"/>
      <c r="G10" s="72"/>
      <c r="H10" s="72"/>
      <c r="I10" s="72"/>
      <c r="J10" s="72"/>
      <c r="K10" s="72"/>
      <c r="L10" s="72"/>
      <c r="M10" s="72"/>
      <c r="N10" s="72"/>
      <c r="O10" s="72"/>
      <c r="P10" s="72"/>
      <c r="Q10" s="72"/>
      <c r="R10" s="72"/>
      <c r="S10" s="72"/>
      <c r="T10" s="72"/>
      <c r="U10" s="72"/>
      <c r="V10" s="72"/>
    </row>
    <row r="11" spans="1:22" x14ac:dyDescent="0.45">
      <c r="A11" s="72"/>
      <c r="B11" s="72"/>
      <c r="C11" s="72"/>
      <c r="D11" s="72"/>
      <c r="E11" s="72"/>
      <c r="F11" s="72"/>
      <c r="G11" s="72"/>
      <c r="H11" s="72"/>
      <c r="I11" s="72"/>
      <c r="J11" s="72"/>
      <c r="K11" s="72"/>
      <c r="L11" s="72"/>
      <c r="M11" s="72"/>
      <c r="N11" s="72"/>
      <c r="O11" s="72"/>
      <c r="P11" s="72"/>
      <c r="Q11" s="72"/>
      <c r="R11" s="72"/>
      <c r="S11" s="72"/>
      <c r="T11" s="72"/>
      <c r="U11" s="72"/>
      <c r="V11" s="72"/>
    </row>
    <row r="12" spans="1:22" ht="57.6" x14ac:dyDescent="0.45">
      <c r="A12" s="68" t="s">
        <v>76</v>
      </c>
      <c r="B12" s="69" t="s">
        <v>78</v>
      </c>
      <c r="C12" s="69" t="s">
        <v>153</v>
      </c>
      <c r="D12" s="69" t="s">
        <v>79</v>
      </c>
      <c r="E12" s="72"/>
      <c r="F12" s="72"/>
      <c r="G12" s="72"/>
      <c r="H12" s="72"/>
      <c r="I12" s="72"/>
      <c r="J12" s="72"/>
      <c r="K12" s="72"/>
      <c r="L12" s="72"/>
      <c r="M12" s="72"/>
      <c r="N12" s="72"/>
      <c r="O12" s="72"/>
      <c r="P12" s="72"/>
      <c r="Q12" s="72"/>
      <c r="R12" s="72"/>
      <c r="S12" s="72"/>
      <c r="T12" s="72"/>
      <c r="U12" s="72"/>
      <c r="V12" s="72"/>
    </row>
    <row r="13" spans="1:22" x14ac:dyDescent="0.45">
      <c r="A13" s="70" t="s">
        <v>154</v>
      </c>
      <c r="B13" s="71">
        <v>93.336974025999908</v>
      </c>
      <c r="C13" s="66">
        <v>1.0181993696014175</v>
      </c>
      <c r="D13" s="64">
        <v>95.035648113776986</v>
      </c>
      <c r="E13" s="72"/>
      <c r="F13" s="72"/>
      <c r="G13" s="72"/>
      <c r="H13" s="72"/>
      <c r="I13" s="72"/>
      <c r="J13" s="72"/>
      <c r="K13" s="72"/>
      <c r="L13" s="72"/>
      <c r="M13" s="72"/>
      <c r="N13" s="72"/>
      <c r="O13" s="72"/>
      <c r="P13" s="72"/>
      <c r="Q13" s="72"/>
      <c r="R13" s="72"/>
      <c r="S13" s="72"/>
      <c r="T13" s="72"/>
      <c r="U13" s="72"/>
      <c r="V13" s="72"/>
    </row>
    <row r="14" spans="1:22" x14ac:dyDescent="0.45">
      <c r="A14" s="70" t="s">
        <v>155</v>
      </c>
      <c r="B14" s="71">
        <v>87.013492467291002</v>
      </c>
      <c r="C14" s="66">
        <v>1.0181993696014175</v>
      </c>
      <c r="D14" s="64">
        <v>88.597083177013388</v>
      </c>
      <c r="E14" s="72"/>
      <c r="F14" s="72"/>
      <c r="G14" s="72"/>
      <c r="H14" s="72"/>
      <c r="I14" s="72"/>
      <c r="J14" s="72"/>
      <c r="K14" s="72"/>
      <c r="L14" s="72"/>
      <c r="M14" s="72"/>
      <c r="N14" s="72"/>
      <c r="O14" s="72"/>
      <c r="P14" s="72"/>
      <c r="Q14" s="72"/>
      <c r="R14" s="72"/>
      <c r="S14" s="72"/>
      <c r="T14" s="72"/>
      <c r="U14" s="72"/>
      <c r="V14" s="72"/>
    </row>
  </sheetData>
  <sheetProtection sheet="1" objects="1" scenarios="1" selectLockedCells="1"/>
  <mergeCells count="3">
    <mergeCell ref="B6:H6"/>
    <mergeCell ref="I6:M6"/>
    <mergeCell ref="O6:S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38C4-289B-4BAC-9957-E87822D94CFC}">
  <dimension ref="A1:AV193"/>
  <sheetViews>
    <sheetView zoomScale="93" zoomScaleNormal="93" workbookViewId="0"/>
  </sheetViews>
  <sheetFormatPr defaultColWidth="0" defaultRowHeight="19.2" zeroHeight="1" x14ac:dyDescent="0.45"/>
  <cols>
    <col min="1" max="1" width="18" style="10" customWidth="1"/>
    <col min="2" max="3" width="14.109375" style="10" customWidth="1"/>
    <col min="4" max="4" width="14.109375" style="11" customWidth="1"/>
    <col min="5" max="5" width="47.88671875" style="10" customWidth="1"/>
    <col min="6" max="6" width="27.21875" style="26" customWidth="1"/>
    <col min="7" max="7" width="24.6640625" style="25" customWidth="1"/>
    <col min="8" max="8" width="28.109375" style="10" hidden="1" customWidth="1"/>
    <col min="9" max="9" width="24.5546875" style="10" hidden="1" customWidth="1"/>
    <col min="10" max="48" width="14.109375" style="10" hidden="1" customWidth="1"/>
    <col min="49" max="16384" width="9.109375" style="10" hidden="1"/>
  </cols>
  <sheetData>
    <row r="1" spans="1:9" x14ac:dyDescent="0.45">
      <c r="A1" s="33" t="s">
        <v>212</v>
      </c>
      <c r="B1" s="25"/>
      <c r="C1" s="25"/>
      <c r="D1" s="26"/>
      <c r="E1" s="25"/>
    </row>
    <row r="2" spans="1:9" x14ac:dyDescent="0.45">
      <c r="A2" s="7" t="s">
        <v>0</v>
      </c>
      <c r="B2" s="25"/>
      <c r="C2" s="25"/>
      <c r="D2" s="43"/>
      <c r="E2" s="25"/>
    </row>
    <row r="3" spans="1:9" x14ac:dyDescent="0.45">
      <c r="A3" s="1" t="s">
        <v>156</v>
      </c>
      <c r="B3" s="1" t="s">
        <v>157</v>
      </c>
      <c r="C3" s="1" t="s">
        <v>158</v>
      </c>
      <c r="D3" s="34" t="s">
        <v>159</v>
      </c>
      <c r="E3" s="1" t="s">
        <v>160</v>
      </c>
      <c r="F3" s="1" t="s">
        <v>161</v>
      </c>
      <c r="G3" s="1" t="s">
        <v>162</v>
      </c>
      <c r="H3" s="15"/>
      <c r="I3" s="15"/>
    </row>
    <row r="4" spans="1:9" x14ac:dyDescent="0.45">
      <c r="A4" s="18" t="s">
        <v>163</v>
      </c>
      <c r="B4" s="18">
        <v>2020</v>
      </c>
      <c r="C4" s="18" t="s">
        <v>164</v>
      </c>
      <c r="D4" s="11">
        <v>43831</v>
      </c>
      <c r="E4" s="29"/>
      <c r="F4" s="31"/>
      <c r="G4" s="32"/>
      <c r="H4" s="19"/>
      <c r="I4" s="35"/>
    </row>
    <row r="5" spans="1:9" x14ac:dyDescent="0.45">
      <c r="A5" s="28"/>
      <c r="B5" s="28"/>
      <c r="C5" s="28"/>
      <c r="D5" s="11">
        <v>43845</v>
      </c>
      <c r="E5" s="29"/>
      <c r="F5" s="31"/>
      <c r="G5" s="32"/>
      <c r="H5" s="19"/>
      <c r="I5" s="35"/>
    </row>
    <row r="6" spans="1:9" x14ac:dyDescent="0.45">
      <c r="A6" s="28"/>
      <c r="B6" s="18">
        <v>2020</v>
      </c>
      <c r="C6" s="18" t="s">
        <v>165</v>
      </c>
      <c r="D6" s="11">
        <v>43862</v>
      </c>
      <c r="E6" s="29"/>
      <c r="F6" s="31"/>
      <c r="G6" s="32"/>
      <c r="H6" s="19"/>
      <c r="I6" s="35"/>
    </row>
    <row r="7" spans="1:9" x14ac:dyDescent="0.45">
      <c r="A7" s="28"/>
      <c r="B7" s="28"/>
      <c r="C7" s="28"/>
      <c r="D7" s="11">
        <v>43876</v>
      </c>
      <c r="E7" s="36">
        <v>56667.470190485146</v>
      </c>
      <c r="F7" s="19">
        <f t="shared" ref="F7:F38" si="0">F8+0.5</f>
        <v>88.5</v>
      </c>
      <c r="G7" s="20">
        <f t="shared" ref="G7:G38" si="1">(1+(($E$184-E7)/E7))</f>
        <v>1.3147643873213977</v>
      </c>
      <c r="H7" s="19"/>
      <c r="I7" s="35"/>
    </row>
    <row r="8" spans="1:9" x14ac:dyDescent="0.45">
      <c r="A8" s="28"/>
      <c r="B8" s="18">
        <v>2020</v>
      </c>
      <c r="C8" s="18" t="s">
        <v>166</v>
      </c>
      <c r="D8" s="11">
        <v>43890</v>
      </c>
      <c r="E8" s="37">
        <v>56786.602245794595</v>
      </c>
      <c r="F8" s="19">
        <f t="shared" si="0"/>
        <v>88</v>
      </c>
      <c r="G8" s="20">
        <f t="shared" si="1"/>
        <v>1.3120061560218508</v>
      </c>
      <c r="H8" s="19"/>
      <c r="I8" s="35"/>
    </row>
    <row r="9" spans="1:9" x14ac:dyDescent="0.45">
      <c r="A9" s="28"/>
      <c r="B9" s="28"/>
      <c r="C9" s="28"/>
      <c r="D9" s="11">
        <v>43904</v>
      </c>
      <c r="E9" s="37">
        <v>56905.73430110405</v>
      </c>
      <c r="F9" s="19">
        <f t="shared" si="0"/>
        <v>87.5</v>
      </c>
      <c r="G9" s="20">
        <f t="shared" si="1"/>
        <v>1.3092594734271144</v>
      </c>
      <c r="H9" s="19"/>
      <c r="I9" s="35"/>
    </row>
    <row r="10" spans="1:9" x14ac:dyDescent="0.45">
      <c r="A10" s="18" t="s">
        <v>167</v>
      </c>
      <c r="B10" s="18">
        <v>2020</v>
      </c>
      <c r="C10" s="18" t="s">
        <v>168</v>
      </c>
      <c r="D10" s="11">
        <v>43921</v>
      </c>
      <c r="E10" s="37">
        <v>57024.866356413506</v>
      </c>
      <c r="F10" s="19">
        <f t="shared" si="0"/>
        <v>87</v>
      </c>
      <c r="G10" s="20">
        <f t="shared" si="1"/>
        <v>1.306524267157136</v>
      </c>
      <c r="H10" s="19"/>
      <c r="I10" s="35"/>
    </row>
    <row r="11" spans="1:9" x14ac:dyDescent="0.45">
      <c r="A11" s="28"/>
      <c r="B11" s="28"/>
      <c r="C11" s="28"/>
      <c r="D11" s="11">
        <v>43935</v>
      </c>
      <c r="E11" s="37">
        <v>57143.998411722961</v>
      </c>
      <c r="F11" s="19">
        <f t="shared" si="0"/>
        <v>86.5</v>
      </c>
      <c r="G11" s="20">
        <f t="shared" si="1"/>
        <v>1.3038004654354456</v>
      </c>
      <c r="H11" s="19"/>
      <c r="I11" s="35"/>
    </row>
    <row r="12" spans="1:9" x14ac:dyDescent="0.45">
      <c r="A12" s="28"/>
      <c r="B12" s="18">
        <v>2020</v>
      </c>
      <c r="C12" s="18" t="s">
        <v>169</v>
      </c>
      <c r="D12" s="11">
        <v>43951</v>
      </c>
      <c r="E12" s="37">
        <v>57263.130467032417</v>
      </c>
      <c r="F12" s="19">
        <f t="shared" si="0"/>
        <v>86</v>
      </c>
      <c r="G12" s="20">
        <f t="shared" si="1"/>
        <v>1.3010879970828786</v>
      </c>
      <c r="H12" s="19"/>
      <c r="I12" s="35"/>
    </row>
    <row r="13" spans="1:9" x14ac:dyDescent="0.45">
      <c r="A13" s="28"/>
      <c r="B13" s="28"/>
      <c r="C13" s="28"/>
      <c r="D13" s="11">
        <v>43965</v>
      </c>
      <c r="E13" s="36">
        <v>57382.262522341858</v>
      </c>
      <c r="F13" s="19">
        <f t="shared" si="0"/>
        <v>85.5</v>
      </c>
      <c r="G13" s="20">
        <f t="shared" si="1"/>
        <v>1.2983867915113734</v>
      </c>
      <c r="H13" s="19"/>
      <c r="I13" s="35"/>
    </row>
    <row r="14" spans="1:9" x14ac:dyDescent="0.45">
      <c r="A14" s="28"/>
      <c r="B14" s="18">
        <v>2020</v>
      </c>
      <c r="C14" s="18" t="s">
        <v>170</v>
      </c>
      <c r="D14" s="11">
        <v>43982</v>
      </c>
      <c r="E14" s="37">
        <v>57740.114465988547</v>
      </c>
      <c r="F14" s="19">
        <f t="shared" si="0"/>
        <v>85</v>
      </c>
      <c r="G14" s="20">
        <f t="shared" si="1"/>
        <v>1.2903398688260845</v>
      </c>
      <c r="H14" s="19"/>
      <c r="I14" s="35"/>
    </row>
    <row r="15" spans="1:9" x14ac:dyDescent="0.45">
      <c r="A15" s="28"/>
      <c r="B15" s="28"/>
      <c r="C15" s="28"/>
      <c r="D15" s="11">
        <v>43996</v>
      </c>
      <c r="E15" s="37">
        <v>58097.966409635235</v>
      </c>
      <c r="F15" s="19">
        <f t="shared" si="0"/>
        <v>84.5</v>
      </c>
      <c r="G15" s="20">
        <f t="shared" si="1"/>
        <v>1.2823920754942399</v>
      </c>
      <c r="H15" s="19"/>
      <c r="I15" s="35"/>
    </row>
    <row r="16" spans="1:9" x14ac:dyDescent="0.45">
      <c r="A16" s="18" t="s">
        <v>171</v>
      </c>
      <c r="B16" s="18">
        <v>2020</v>
      </c>
      <c r="C16" s="18" t="s">
        <v>172</v>
      </c>
      <c r="D16" s="11">
        <v>44012</v>
      </c>
      <c r="E16" s="37">
        <v>58455.818353281924</v>
      </c>
      <c r="F16" s="19">
        <f t="shared" si="0"/>
        <v>84</v>
      </c>
      <c r="G16" s="20">
        <f t="shared" si="1"/>
        <v>1.2745415909802897</v>
      </c>
      <c r="H16" s="19"/>
      <c r="I16" s="35"/>
    </row>
    <row r="17" spans="1:9" x14ac:dyDescent="0.45">
      <c r="A17" s="28"/>
      <c r="B17" s="28"/>
      <c r="C17" s="28"/>
      <c r="D17" s="11">
        <v>44026</v>
      </c>
      <c r="E17" s="37">
        <v>58813.670296928613</v>
      </c>
      <c r="F17" s="19">
        <f t="shared" si="0"/>
        <v>83.5</v>
      </c>
      <c r="G17" s="20">
        <f t="shared" si="1"/>
        <v>1.2667866390568989</v>
      </c>
      <c r="H17" s="19"/>
      <c r="I17" s="35"/>
    </row>
    <row r="18" spans="1:9" x14ac:dyDescent="0.45">
      <c r="A18" s="28"/>
      <c r="B18" s="18">
        <v>2020</v>
      </c>
      <c r="C18" s="18" t="s">
        <v>173</v>
      </c>
      <c r="D18" s="11">
        <v>44043</v>
      </c>
      <c r="E18" s="37">
        <v>59171.522240575301</v>
      </c>
      <c r="F18" s="19">
        <f t="shared" si="0"/>
        <v>83</v>
      </c>
      <c r="G18" s="20">
        <f t="shared" si="1"/>
        <v>1.2591254864651322</v>
      </c>
      <c r="H18" s="19"/>
      <c r="I18" s="35"/>
    </row>
    <row r="19" spans="1:9" x14ac:dyDescent="0.45">
      <c r="A19" s="28"/>
      <c r="B19" s="28"/>
      <c r="C19" s="28"/>
      <c r="D19" s="11">
        <v>44057</v>
      </c>
      <c r="E19" s="36">
        <v>59529.374184221975</v>
      </c>
      <c r="F19" s="19">
        <f t="shared" si="0"/>
        <v>82.5</v>
      </c>
      <c r="G19" s="20">
        <f t="shared" si="1"/>
        <v>1.2515564416229636</v>
      </c>
      <c r="H19" s="19"/>
      <c r="I19" s="35"/>
    </row>
    <row r="20" spans="1:9" x14ac:dyDescent="0.45">
      <c r="A20" s="28"/>
      <c r="B20" s="18">
        <v>2020</v>
      </c>
      <c r="C20" s="18" t="s">
        <v>174</v>
      </c>
      <c r="D20" s="11">
        <v>44074</v>
      </c>
      <c r="E20" s="37">
        <v>59692.059830355225</v>
      </c>
      <c r="F20" s="19">
        <f t="shared" si="0"/>
        <v>82</v>
      </c>
      <c r="G20" s="20">
        <f t="shared" si="1"/>
        <v>1.2481454306952737</v>
      </c>
      <c r="H20" s="19"/>
      <c r="I20" s="35"/>
    </row>
    <row r="21" spans="1:9" x14ac:dyDescent="0.45">
      <c r="A21" s="28"/>
      <c r="B21" s="28"/>
      <c r="C21" s="28"/>
      <c r="D21" s="11">
        <v>44088</v>
      </c>
      <c r="E21" s="37">
        <v>59854.745476488475</v>
      </c>
      <c r="F21" s="19">
        <f t="shared" si="0"/>
        <v>81.5</v>
      </c>
      <c r="G21" s="20">
        <f t="shared" si="1"/>
        <v>1.2447529620740398</v>
      </c>
      <c r="H21" s="19"/>
      <c r="I21" s="35"/>
    </row>
    <row r="22" spans="1:9" x14ac:dyDescent="0.45">
      <c r="A22" s="18" t="s">
        <v>175</v>
      </c>
      <c r="B22" s="18">
        <v>2020</v>
      </c>
      <c r="C22" s="18" t="s">
        <v>176</v>
      </c>
      <c r="D22" s="11">
        <v>44104</v>
      </c>
      <c r="E22" s="37">
        <v>60017.431122621725</v>
      </c>
      <c r="F22" s="19">
        <f t="shared" si="0"/>
        <v>81</v>
      </c>
      <c r="G22" s="20">
        <f t="shared" si="1"/>
        <v>1.2413788849747125</v>
      </c>
      <c r="H22" s="19"/>
      <c r="I22" s="35"/>
    </row>
    <row r="23" spans="1:9" x14ac:dyDescent="0.45">
      <c r="A23" s="28"/>
      <c r="B23" s="28"/>
      <c r="C23" s="28"/>
      <c r="D23" s="11">
        <v>44118</v>
      </c>
      <c r="E23" s="37">
        <v>60180.116768754975</v>
      </c>
      <c r="F23" s="19">
        <f t="shared" si="0"/>
        <v>80.5</v>
      </c>
      <c r="G23" s="20">
        <f t="shared" si="1"/>
        <v>1.238023050243213</v>
      </c>
      <c r="H23" s="19"/>
      <c r="I23" s="35"/>
    </row>
    <row r="24" spans="1:9" x14ac:dyDescent="0.45">
      <c r="A24" s="28"/>
      <c r="B24" s="18">
        <v>2020</v>
      </c>
      <c r="C24" s="18" t="s">
        <v>177</v>
      </c>
      <c r="D24" s="11">
        <v>44135</v>
      </c>
      <c r="E24" s="37">
        <v>60342.802414888225</v>
      </c>
      <c r="F24" s="19">
        <f t="shared" si="0"/>
        <v>80</v>
      </c>
      <c r="G24" s="20">
        <f t="shared" si="1"/>
        <v>1.2346853103339546</v>
      </c>
      <c r="H24" s="19"/>
      <c r="I24" s="35"/>
    </row>
    <row r="25" spans="1:9" x14ac:dyDescent="0.45">
      <c r="A25" s="28"/>
      <c r="B25" s="28"/>
      <c r="C25" s="28"/>
      <c r="D25" s="11">
        <v>44149</v>
      </c>
      <c r="E25" s="36">
        <v>60505.488061021453</v>
      </c>
      <c r="F25" s="19">
        <f t="shared" si="0"/>
        <v>79.5</v>
      </c>
      <c r="G25" s="20">
        <f t="shared" si="1"/>
        <v>1.2313655192882182</v>
      </c>
      <c r="H25" s="19"/>
      <c r="I25" s="35"/>
    </row>
    <row r="26" spans="1:9" x14ac:dyDescent="0.45">
      <c r="A26" s="29"/>
      <c r="B26" s="18">
        <v>2020</v>
      </c>
      <c r="C26" s="18" t="s">
        <v>178</v>
      </c>
      <c r="D26" s="11">
        <v>44165</v>
      </c>
      <c r="E26" s="37">
        <v>60672.394281478235</v>
      </c>
      <c r="F26" s="19">
        <f t="shared" si="0"/>
        <v>79</v>
      </c>
      <c r="G26" s="20">
        <f t="shared" si="1"/>
        <v>1.2279781045131934</v>
      </c>
      <c r="H26" s="19"/>
      <c r="I26" s="35"/>
    </row>
    <row r="27" spans="1:9" x14ac:dyDescent="0.45">
      <c r="A27" s="28"/>
      <c r="B27" s="29"/>
      <c r="C27" s="29"/>
      <c r="D27" s="11">
        <v>44179</v>
      </c>
      <c r="E27" s="37">
        <v>60839.300501935024</v>
      </c>
      <c r="F27" s="19">
        <f t="shared" si="0"/>
        <v>78.5</v>
      </c>
      <c r="G27" s="20">
        <f t="shared" si="1"/>
        <v>1.2246092757703078</v>
      </c>
      <c r="H27" s="19"/>
      <c r="I27" s="35"/>
    </row>
    <row r="28" spans="1:9" x14ac:dyDescent="0.45">
      <c r="A28" s="18" t="s">
        <v>179</v>
      </c>
      <c r="B28" s="18">
        <v>2021</v>
      </c>
      <c r="C28" s="18" t="s">
        <v>164</v>
      </c>
      <c r="D28" s="11">
        <v>44196</v>
      </c>
      <c r="E28" s="37">
        <v>61006.206722391813</v>
      </c>
      <c r="F28" s="19">
        <f t="shared" si="0"/>
        <v>78</v>
      </c>
      <c r="G28" s="20">
        <f t="shared" si="1"/>
        <v>1.2212588805115885</v>
      </c>
      <c r="H28" s="19"/>
      <c r="I28" s="35"/>
    </row>
    <row r="29" spans="1:9" x14ac:dyDescent="0.45">
      <c r="A29" s="28"/>
      <c r="B29" s="28"/>
      <c r="C29" s="28"/>
      <c r="D29" s="11">
        <v>44210</v>
      </c>
      <c r="E29" s="37">
        <v>61173.112942848602</v>
      </c>
      <c r="F29" s="19">
        <f t="shared" si="0"/>
        <v>77.5</v>
      </c>
      <c r="G29" s="20">
        <f t="shared" si="1"/>
        <v>1.2179267678539261</v>
      </c>
      <c r="H29" s="19"/>
      <c r="I29" s="35"/>
    </row>
    <row r="30" spans="1:9" x14ac:dyDescent="0.45">
      <c r="A30" s="28"/>
      <c r="B30" s="18">
        <v>2021</v>
      </c>
      <c r="C30" s="18" t="s">
        <v>165</v>
      </c>
      <c r="D30" s="11">
        <v>44227</v>
      </c>
      <c r="E30" s="37">
        <v>61340.019163305391</v>
      </c>
      <c r="F30" s="19">
        <f t="shared" si="0"/>
        <v>77</v>
      </c>
      <c r="G30" s="20">
        <f t="shared" si="1"/>
        <v>1.2146127885564226</v>
      </c>
      <c r="H30" s="19"/>
      <c r="I30" s="35"/>
    </row>
    <row r="31" spans="1:9" x14ac:dyDescent="0.45">
      <c r="A31" s="28"/>
      <c r="B31" s="28"/>
      <c r="C31" s="28"/>
      <c r="D31" s="11">
        <v>44241</v>
      </c>
      <c r="E31" s="36">
        <v>61506.925383762165</v>
      </c>
      <c r="F31" s="19">
        <f t="shared" si="0"/>
        <v>76.5</v>
      </c>
      <c r="G31" s="20">
        <f t="shared" si="1"/>
        <v>1.2113167949981114</v>
      </c>
      <c r="H31" s="19"/>
      <c r="I31" s="35"/>
    </row>
    <row r="32" spans="1:9" x14ac:dyDescent="0.45">
      <c r="A32" s="28"/>
      <c r="B32" s="18">
        <v>2021</v>
      </c>
      <c r="C32" s="18" t="s">
        <v>166</v>
      </c>
      <c r="D32" s="11">
        <v>44256</v>
      </c>
      <c r="E32" s="37">
        <v>61361.682439081967</v>
      </c>
      <c r="F32" s="19">
        <f t="shared" si="0"/>
        <v>76</v>
      </c>
      <c r="G32" s="20">
        <f t="shared" si="1"/>
        <v>1.214183978739704</v>
      </c>
      <c r="H32" s="19"/>
      <c r="I32" s="35"/>
    </row>
    <row r="33" spans="1:9" x14ac:dyDescent="0.45">
      <c r="A33" s="28"/>
      <c r="B33" s="28"/>
      <c r="C33" s="28"/>
      <c r="D33" s="11">
        <v>44270</v>
      </c>
      <c r="E33" s="37">
        <v>61216.439494401769</v>
      </c>
      <c r="F33" s="19">
        <f t="shared" si="0"/>
        <v>75.5</v>
      </c>
      <c r="G33" s="20">
        <f t="shared" si="1"/>
        <v>1.217064767918431</v>
      </c>
      <c r="H33" s="19"/>
      <c r="I33" s="35"/>
    </row>
    <row r="34" spans="1:9" x14ac:dyDescent="0.45">
      <c r="A34" s="18" t="s">
        <v>180</v>
      </c>
      <c r="B34" s="18">
        <v>2021</v>
      </c>
      <c r="C34" s="18" t="s">
        <v>168</v>
      </c>
      <c r="D34" s="11">
        <v>44287</v>
      </c>
      <c r="E34" s="37">
        <v>61071.196549721572</v>
      </c>
      <c r="F34" s="19">
        <f t="shared" si="0"/>
        <v>75</v>
      </c>
      <c r="G34" s="20">
        <f t="shared" si="1"/>
        <v>1.2199592596059334</v>
      </c>
      <c r="H34" s="19"/>
      <c r="I34" s="35"/>
    </row>
    <row r="35" spans="1:9" x14ac:dyDescent="0.45">
      <c r="A35" s="28"/>
      <c r="B35" s="28"/>
      <c r="C35" s="28"/>
      <c r="D35" s="11">
        <v>44301</v>
      </c>
      <c r="E35" s="37">
        <v>60925.953605041374</v>
      </c>
      <c r="F35" s="19">
        <f t="shared" si="0"/>
        <v>74.5</v>
      </c>
      <c r="G35" s="20">
        <f t="shared" si="1"/>
        <v>1.2228675517994985</v>
      </c>
      <c r="H35" s="19"/>
      <c r="I35" s="35"/>
    </row>
    <row r="36" spans="1:9" x14ac:dyDescent="0.45">
      <c r="A36" s="28"/>
      <c r="B36" s="18">
        <v>2021</v>
      </c>
      <c r="C36" s="18" t="s">
        <v>169</v>
      </c>
      <c r="D36" s="11">
        <v>44317</v>
      </c>
      <c r="E36" s="37">
        <v>60780.710660361176</v>
      </c>
      <c r="F36" s="19">
        <f t="shared" si="0"/>
        <v>74</v>
      </c>
      <c r="G36" s="20">
        <f t="shared" si="1"/>
        <v>1.2257897434331191</v>
      </c>
      <c r="H36" s="19"/>
      <c r="I36" s="35"/>
    </row>
    <row r="37" spans="1:9" x14ac:dyDescent="0.45">
      <c r="A37" s="28"/>
      <c r="B37" s="28"/>
      <c r="C37" s="28"/>
      <c r="D37" s="11">
        <v>44331</v>
      </c>
      <c r="E37" s="36">
        <v>60635.467715680956</v>
      </c>
      <c r="F37" s="19">
        <f t="shared" si="0"/>
        <v>73.5</v>
      </c>
      <c r="G37" s="20">
        <f t="shared" si="1"/>
        <v>1.2287259343887138</v>
      </c>
      <c r="H37" s="19"/>
      <c r="I37" s="35"/>
    </row>
    <row r="38" spans="1:9" x14ac:dyDescent="0.45">
      <c r="A38" s="28"/>
      <c r="B38" s="18">
        <v>2021</v>
      </c>
      <c r="C38" s="18" t="s">
        <v>170</v>
      </c>
      <c r="D38" s="11">
        <v>44348</v>
      </c>
      <c r="E38" s="37">
        <v>61139.621803336166</v>
      </c>
      <c r="F38" s="19">
        <f t="shared" si="0"/>
        <v>73</v>
      </c>
      <c r="G38" s="20">
        <f t="shared" si="1"/>
        <v>1.2185939253222751</v>
      </c>
      <c r="H38" s="19"/>
      <c r="I38" s="35"/>
    </row>
    <row r="39" spans="1:9" x14ac:dyDescent="0.45">
      <c r="A39" s="28"/>
      <c r="B39" s="28"/>
      <c r="C39" s="28"/>
      <c r="D39" s="11">
        <v>44362</v>
      </c>
      <c r="E39" s="37">
        <v>61643.775890991368</v>
      </c>
      <c r="F39" s="19">
        <f t="shared" ref="F39:F70" si="2">F40+0.5</f>
        <v>72.5</v>
      </c>
      <c r="G39" s="20">
        <f t="shared" ref="G39:G70" si="3">(1+(($E$184-E39)/E39))</f>
        <v>1.2086276456814977</v>
      </c>
      <c r="H39" s="19"/>
      <c r="I39" s="35"/>
    </row>
    <row r="40" spans="1:9" x14ac:dyDescent="0.45">
      <c r="A40" s="18" t="s">
        <v>181</v>
      </c>
      <c r="B40" s="18">
        <v>2021</v>
      </c>
      <c r="C40" s="18" t="s">
        <v>172</v>
      </c>
      <c r="D40" s="11">
        <v>44378</v>
      </c>
      <c r="E40" s="37">
        <v>62147.929978646571</v>
      </c>
      <c r="F40" s="19">
        <f t="shared" si="2"/>
        <v>72</v>
      </c>
      <c r="G40" s="20">
        <f t="shared" si="3"/>
        <v>1.1988230621944407</v>
      </c>
      <c r="H40" s="19"/>
      <c r="I40" s="35"/>
    </row>
    <row r="41" spans="1:9" x14ac:dyDescent="0.45">
      <c r="A41" s="28"/>
      <c r="B41" s="28"/>
      <c r="C41" s="28"/>
      <c r="D41" s="11">
        <v>44392</v>
      </c>
      <c r="E41" s="37">
        <v>62652.084066301773</v>
      </c>
      <c r="F41" s="19">
        <f t="shared" si="2"/>
        <v>71.5</v>
      </c>
      <c r="G41" s="20">
        <f t="shared" si="3"/>
        <v>1.1891762714102578</v>
      </c>
      <c r="H41" s="19"/>
      <c r="I41" s="35"/>
    </row>
    <row r="42" spans="1:9" x14ac:dyDescent="0.45">
      <c r="A42" s="28"/>
      <c r="B42" s="18">
        <v>2021</v>
      </c>
      <c r="C42" s="18" t="s">
        <v>173</v>
      </c>
      <c r="D42" s="11">
        <v>44409</v>
      </c>
      <c r="E42" s="37">
        <v>63156.238153956976</v>
      </c>
      <c r="F42" s="19">
        <f t="shared" si="2"/>
        <v>71</v>
      </c>
      <c r="G42" s="20">
        <f t="shared" si="3"/>
        <v>1.1796834945176162</v>
      </c>
      <c r="H42" s="19"/>
      <c r="I42" s="35"/>
    </row>
    <row r="43" spans="1:9" x14ac:dyDescent="0.45">
      <c r="A43" s="28"/>
      <c r="B43" s="28"/>
      <c r="C43" s="28"/>
      <c r="D43" s="11">
        <v>44423</v>
      </c>
      <c r="E43" s="36">
        <v>63660.392241612193</v>
      </c>
      <c r="F43" s="19">
        <f t="shared" si="2"/>
        <v>70.5</v>
      </c>
      <c r="G43" s="20">
        <f t="shared" si="3"/>
        <v>1.1703410724093262</v>
      </c>
      <c r="H43" s="19"/>
      <c r="I43" s="35"/>
    </row>
    <row r="44" spans="1:9" x14ac:dyDescent="0.45">
      <c r="A44" s="28"/>
      <c r="B44" s="18">
        <v>2021</v>
      </c>
      <c r="C44" s="18" t="s">
        <v>174</v>
      </c>
      <c r="D44" s="11">
        <v>44440</v>
      </c>
      <c r="E44" s="37">
        <v>63425.365194231184</v>
      </c>
      <c r="F44" s="19">
        <f t="shared" si="2"/>
        <v>70</v>
      </c>
      <c r="G44" s="20">
        <f t="shared" si="3"/>
        <v>1.1746778516432297</v>
      </c>
      <c r="H44" s="19"/>
      <c r="I44" s="35"/>
    </row>
    <row r="45" spans="1:9" x14ac:dyDescent="0.45">
      <c r="A45" s="28"/>
      <c r="B45" s="28"/>
      <c r="C45" s="28"/>
      <c r="D45" s="11">
        <v>44454</v>
      </c>
      <c r="E45" s="37">
        <v>63190.338146850176</v>
      </c>
      <c r="F45" s="19">
        <f t="shared" si="2"/>
        <v>69.5</v>
      </c>
      <c r="G45" s="20">
        <f t="shared" si="3"/>
        <v>1.1790468908854945</v>
      </c>
      <c r="H45" s="19"/>
      <c r="I45" s="35"/>
    </row>
    <row r="46" spans="1:9" x14ac:dyDescent="0.45">
      <c r="A46" s="18" t="s">
        <v>182</v>
      </c>
      <c r="B46" s="18">
        <v>2021</v>
      </c>
      <c r="C46" s="18" t="s">
        <v>176</v>
      </c>
      <c r="D46" s="11">
        <v>44470</v>
      </c>
      <c r="E46" s="37">
        <v>62955.311099469167</v>
      </c>
      <c r="F46" s="19">
        <f t="shared" si="2"/>
        <v>69</v>
      </c>
      <c r="G46" s="20">
        <f t="shared" si="3"/>
        <v>1.1834485514388156</v>
      </c>
      <c r="H46" s="19"/>
      <c r="I46" s="35"/>
    </row>
    <row r="47" spans="1:9" x14ac:dyDescent="0.45">
      <c r="A47" s="28"/>
      <c r="B47" s="28"/>
      <c r="C47" s="28"/>
      <c r="D47" s="11">
        <v>44484</v>
      </c>
      <c r="E47" s="37">
        <v>62720.284052088158</v>
      </c>
      <c r="F47" s="19">
        <f t="shared" si="2"/>
        <v>68.5</v>
      </c>
      <c r="G47" s="20">
        <f t="shared" si="3"/>
        <v>1.1878832000214177</v>
      </c>
      <c r="H47" s="19"/>
      <c r="I47" s="35"/>
    </row>
    <row r="48" spans="1:9" x14ac:dyDescent="0.45">
      <c r="A48" s="28"/>
      <c r="B48" s="18">
        <v>2021</v>
      </c>
      <c r="C48" s="18" t="s">
        <v>177</v>
      </c>
      <c r="D48" s="11">
        <v>44501</v>
      </c>
      <c r="E48" s="37">
        <v>62485.257004707149</v>
      </c>
      <c r="F48" s="19">
        <f t="shared" si="2"/>
        <v>68</v>
      </c>
      <c r="G48" s="20">
        <f t="shared" si="3"/>
        <v>1.1923512088689048</v>
      </c>
      <c r="H48" s="19"/>
      <c r="I48" s="35"/>
    </row>
    <row r="49" spans="1:9" x14ac:dyDescent="0.45">
      <c r="A49" s="28"/>
      <c r="B49" s="28"/>
      <c r="C49" s="28"/>
      <c r="D49" s="11">
        <v>44515</v>
      </c>
      <c r="E49" s="36">
        <v>62250.229957326133</v>
      </c>
      <c r="F49" s="19">
        <f t="shared" si="2"/>
        <v>67.5</v>
      </c>
      <c r="G49" s="20">
        <f t="shared" si="3"/>
        <v>1.196852955838414</v>
      </c>
      <c r="H49" s="19"/>
      <c r="I49" s="35"/>
    </row>
    <row r="50" spans="1:9" x14ac:dyDescent="0.45">
      <c r="A50" s="28"/>
      <c r="B50" s="18">
        <v>2021</v>
      </c>
      <c r="C50" s="18" t="s">
        <v>178</v>
      </c>
      <c r="D50" s="11">
        <v>44531</v>
      </c>
      <c r="E50" s="37">
        <v>62415.293996136155</v>
      </c>
      <c r="F50" s="19">
        <f t="shared" si="2"/>
        <v>67</v>
      </c>
      <c r="G50" s="20">
        <f t="shared" si="3"/>
        <v>1.1936877479205497</v>
      </c>
      <c r="H50" s="19"/>
      <c r="I50" s="35"/>
    </row>
    <row r="51" spans="1:9" x14ac:dyDescent="0.45">
      <c r="A51" s="28"/>
      <c r="B51" s="28"/>
      <c r="C51" s="28"/>
      <c r="D51" s="11">
        <v>44545</v>
      </c>
      <c r="E51" s="37">
        <v>62580.358034946177</v>
      </c>
      <c r="F51" s="19">
        <f t="shared" si="2"/>
        <v>66.5</v>
      </c>
      <c r="G51" s="20">
        <f t="shared" si="3"/>
        <v>1.1905392373185524</v>
      </c>
      <c r="H51" s="19"/>
      <c r="I51" s="35"/>
    </row>
    <row r="52" spans="1:9" x14ac:dyDescent="0.45">
      <c r="A52" s="18" t="s">
        <v>183</v>
      </c>
      <c r="B52" s="18">
        <v>2022</v>
      </c>
      <c r="C52" s="18" t="s">
        <v>164</v>
      </c>
      <c r="D52" s="11">
        <v>44562</v>
      </c>
      <c r="E52" s="37">
        <v>62745.422073756199</v>
      </c>
      <c r="F52" s="19">
        <f t="shared" si="2"/>
        <v>66</v>
      </c>
      <c r="G52" s="20">
        <f t="shared" si="3"/>
        <v>1.1874072922558099</v>
      </c>
      <c r="H52" s="19"/>
      <c r="I52" s="35"/>
    </row>
    <row r="53" spans="1:9" x14ac:dyDescent="0.45">
      <c r="A53" s="28"/>
      <c r="B53" s="28"/>
      <c r="C53" s="28"/>
      <c r="D53" s="11">
        <v>44576</v>
      </c>
      <c r="E53" s="37">
        <v>62910.486112566221</v>
      </c>
      <c r="F53" s="19">
        <f t="shared" si="2"/>
        <v>65.5</v>
      </c>
      <c r="G53" s="20">
        <f t="shared" si="3"/>
        <v>1.1842917823387267</v>
      </c>
      <c r="H53" s="19"/>
      <c r="I53" s="35"/>
    </row>
    <row r="54" spans="1:9" x14ac:dyDescent="0.45">
      <c r="A54" s="28"/>
      <c r="B54" s="18">
        <v>2022</v>
      </c>
      <c r="C54" s="18" t="s">
        <v>165</v>
      </c>
      <c r="D54" s="11">
        <v>44593</v>
      </c>
      <c r="E54" s="37">
        <v>63075.550151376243</v>
      </c>
      <c r="F54" s="19">
        <f t="shared" si="2"/>
        <v>65</v>
      </c>
      <c r="G54" s="20">
        <f t="shared" si="3"/>
        <v>1.1811925785386299</v>
      </c>
      <c r="H54" s="19"/>
      <c r="I54" s="35"/>
    </row>
    <row r="55" spans="1:9" x14ac:dyDescent="0.45">
      <c r="A55" s="28"/>
      <c r="B55" s="28"/>
      <c r="C55" s="28"/>
      <c r="D55" s="11">
        <v>44607</v>
      </c>
      <c r="E55" s="36">
        <v>63240.614190186257</v>
      </c>
      <c r="F55" s="19">
        <f t="shared" si="2"/>
        <v>64.5</v>
      </c>
      <c r="G55" s="20">
        <f t="shared" si="3"/>
        <v>1.1781095531739543</v>
      </c>
      <c r="H55" s="19"/>
      <c r="I55" s="35"/>
    </row>
    <row r="56" spans="1:9" x14ac:dyDescent="0.45">
      <c r="A56" s="28"/>
      <c r="B56" s="18">
        <v>2022</v>
      </c>
      <c r="C56" s="18" t="s">
        <v>166</v>
      </c>
      <c r="D56" s="11">
        <v>44621</v>
      </c>
      <c r="E56" s="37">
        <v>63237.700555922427</v>
      </c>
      <c r="F56" s="19">
        <f t="shared" si="2"/>
        <v>64</v>
      </c>
      <c r="G56" s="20">
        <f t="shared" si="3"/>
        <v>1.1781638337744584</v>
      </c>
      <c r="H56" s="19"/>
      <c r="I56" s="35"/>
    </row>
    <row r="57" spans="1:9" x14ac:dyDescent="0.45">
      <c r="A57" s="28"/>
      <c r="B57" s="28"/>
      <c r="C57" s="28"/>
      <c r="D57" s="11">
        <v>44635</v>
      </c>
      <c r="E57" s="37">
        <v>63234.786921658597</v>
      </c>
      <c r="F57" s="19">
        <f t="shared" si="2"/>
        <v>63.5</v>
      </c>
      <c r="G57" s="20">
        <f t="shared" si="3"/>
        <v>1.1782181193770769</v>
      </c>
      <c r="H57" s="19"/>
      <c r="I57" s="35"/>
    </row>
    <row r="58" spans="1:9" x14ac:dyDescent="0.45">
      <c r="A58" s="18" t="s">
        <v>184</v>
      </c>
      <c r="B58" s="18">
        <v>2022</v>
      </c>
      <c r="C58" s="18" t="s">
        <v>168</v>
      </c>
      <c r="D58" s="11">
        <v>44652</v>
      </c>
      <c r="E58" s="37">
        <v>63231.873287394767</v>
      </c>
      <c r="F58" s="19">
        <f t="shared" si="2"/>
        <v>63</v>
      </c>
      <c r="G58" s="20">
        <f t="shared" si="3"/>
        <v>1.178272409982501</v>
      </c>
      <c r="H58" s="19"/>
      <c r="I58" s="35"/>
    </row>
    <row r="59" spans="1:9" x14ac:dyDescent="0.45">
      <c r="A59" s="28"/>
      <c r="B59" s="28"/>
      <c r="C59" s="28"/>
      <c r="D59" s="11">
        <v>44666</v>
      </c>
      <c r="E59" s="37">
        <v>63228.959653130936</v>
      </c>
      <c r="F59" s="19">
        <f t="shared" si="2"/>
        <v>62.5</v>
      </c>
      <c r="G59" s="20">
        <f t="shared" si="3"/>
        <v>1.1783267055914228</v>
      </c>
      <c r="H59" s="19"/>
      <c r="I59" s="35"/>
    </row>
    <row r="60" spans="1:9" x14ac:dyDescent="0.45">
      <c r="A60" s="28"/>
      <c r="B60" s="18">
        <v>2022</v>
      </c>
      <c r="C60" s="18" t="s">
        <v>169</v>
      </c>
      <c r="D60" s="11">
        <v>44682</v>
      </c>
      <c r="E60" s="37">
        <v>63226.046018867106</v>
      </c>
      <c r="F60" s="19">
        <f t="shared" si="2"/>
        <v>62</v>
      </c>
      <c r="G60" s="20">
        <f t="shared" si="3"/>
        <v>1.1783810062045337</v>
      </c>
      <c r="H60" s="19"/>
      <c r="I60" s="35"/>
    </row>
    <row r="61" spans="1:9" x14ac:dyDescent="0.45">
      <c r="A61" s="28"/>
      <c r="B61" s="28"/>
      <c r="C61" s="28"/>
      <c r="D61" s="11">
        <v>44696</v>
      </c>
      <c r="E61" s="36">
        <v>63223.132384603268</v>
      </c>
      <c r="F61" s="19">
        <f t="shared" si="2"/>
        <v>61.5</v>
      </c>
      <c r="G61" s="20">
        <f t="shared" si="3"/>
        <v>1.1784353118225255</v>
      </c>
      <c r="H61" s="19"/>
      <c r="I61" s="35"/>
    </row>
    <row r="62" spans="1:9" x14ac:dyDescent="0.45">
      <c r="A62" s="28"/>
      <c r="B62" s="18">
        <v>2022</v>
      </c>
      <c r="C62" s="18" t="s">
        <v>170</v>
      </c>
      <c r="D62" s="11">
        <v>44713</v>
      </c>
      <c r="E62" s="37">
        <v>63302.918858301848</v>
      </c>
      <c r="F62" s="19">
        <f t="shared" si="2"/>
        <v>61</v>
      </c>
      <c r="G62" s="20">
        <f t="shared" si="3"/>
        <v>1.1769500217330959</v>
      </c>
      <c r="H62" s="19"/>
      <c r="I62" s="35"/>
    </row>
    <row r="63" spans="1:9" x14ac:dyDescent="0.45">
      <c r="A63" s="28"/>
      <c r="B63" s="28"/>
      <c r="C63" s="28"/>
      <c r="D63" s="11">
        <v>44727</v>
      </c>
      <c r="E63" s="37">
        <v>63382.705332000427</v>
      </c>
      <c r="F63" s="19">
        <f t="shared" si="2"/>
        <v>60.5</v>
      </c>
      <c r="G63" s="20">
        <f t="shared" si="3"/>
        <v>1.175468471025191</v>
      </c>
      <c r="H63" s="19"/>
      <c r="I63" s="35"/>
    </row>
    <row r="64" spans="1:9" x14ac:dyDescent="0.45">
      <c r="A64" s="18" t="s">
        <v>185</v>
      </c>
      <c r="B64" s="18">
        <v>2022</v>
      </c>
      <c r="C64" s="18" t="s">
        <v>172</v>
      </c>
      <c r="D64" s="11">
        <v>44743</v>
      </c>
      <c r="E64" s="37">
        <v>63462.491805699006</v>
      </c>
      <c r="F64" s="19">
        <f t="shared" si="2"/>
        <v>60</v>
      </c>
      <c r="G64" s="20">
        <f t="shared" si="3"/>
        <v>1.173990645595107</v>
      </c>
      <c r="H64" s="19"/>
      <c r="I64" s="35"/>
    </row>
    <row r="65" spans="1:9" x14ac:dyDescent="0.45">
      <c r="A65" s="28"/>
      <c r="B65" s="28"/>
      <c r="C65" s="28"/>
      <c r="D65" s="11">
        <v>44757</v>
      </c>
      <c r="E65" s="37">
        <v>63542.278279397586</v>
      </c>
      <c r="F65" s="19">
        <f t="shared" si="2"/>
        <v>59.5</v>
      </c>
      <c r="G65" s="20">
        <f t="shared" si="3"/>
        <v>1.1725165314099768</v>
      </c>
      <c r="H65" s="19"/>
      <c r="I65" s="35"/>
    </row>
    <row r="66" spans="1:9" x14ac:dyDescent="0.45">
      <c r="A66" s="28"/>
      <c r="B66" s="18">
        <v>2022</v>
      </c>
      <c r="C66" s="18" t="s">
        <v>173</v>
      </c>
      <c r="D66" s="11">
        <v>44774</v>
      </c>
      <c r="E66" s="37">
        <v>63622.064753096165</v>
      </c>
      <c r="F66" s="19">
        <f t="shared" si="2"/>
        <v>59</v>
      </c>
      <c r="G66" s="20">
        <f t="shared" si="3"/>
        <v>1.1710461145073261</v>
      </c>
      <c r="H66" s="19"/>
      <c r="I66" s="35"/>
    </row>
    <row r="67" spans="1:9" x14ac:dyDescent="0.45">
      <c r="A67" s="28"/>
      <c r="B67" s="28"/>
      <c r="C67" s="28"/>
      <c r="D67" s="11">
        <v>44788</v>
      </c>
      <c r="E67" s="36">
        <v>63701.851226794759</v>
      </c>
      <c r="F67" s="19">
        <f t="shared" si="2"/>
        <v>58.5</v>
      </c>
      <c r="G67" s="20">
        <f t="shared" si="3"/>
        <v>1.1695793809946322</v>
      </c>
      <c r="H67" s="19"/>
      <c r="I67" s="35"/>
    </row>
    <row r="68" spans="1:9" x14ac:dyDescent="0.45">
      <c r="A68" s="28"/>
      <c r="B68" s="18">
        <v>2022</v>
      </c>
      <c r="C68" s="18" t="s">
        <v>174</v>
      </c>
      <c r="D68" s="11">
        <v>44805</v>
      </c>
      <c r="E68" s="37">
        <v>63910.585473126361</v>
      </c>
      <c r="F68" s="19">
        <f t="shared" si="2"/>
        <v>58</v>
      </c>
      <c r="G68" s="20">
        <f t="shared" si="3"/>
        <v>1.1657594931183186</v>
      </c>
      <c r="H68" s="19"/>
      <c r="I68" s="35"/>
    </row>
    <row r="69" spans="1:9" x14ac:dyDescent="0.45">
      <c r="A69" s="28"/>
      <c r="B69" s="28"/>
      <c r="C69" s="28"/>
      <c r="D69" s="11">
        <v>44819</v>
      </c>
      <c r="E69" s="37">
        <v>64119.319719457962</v>
      </c>
      <c r="F69" s="19">
        <f t="shared" si="2"/>
        <v>57.5</v>
      </c>
      <c r="G69" s="20">
        <f t="shared" si="3"/>
        <v>1.1619644757933592</v>
      </c>
      <c r="H69" s="19"/>
      <c r="I69" s="35"/>
    </row>
    <row r="70" spans="1:9" x14ac:dyDescent="0.45">
      <c r="A70" s="18" t="s">
        <v>186</v>
      </c>
      <c r="B70" s="18">
        <v>2022</v>
      </c>
      <c r="C70" s="18" t="s">
        <v>176</v>
      </c>
      <c r="D70" s="11">
        <v>44835</v>
      </c>
      <c r="E70" s="37">
        <v>64328.053965789564</v>
      </c>
      <c r="F70" s="19">
        <f t="shared" si="2"/>
        <v>57</v>
      </c>
      <c r="G70" s="20">
        <f t="shared" si="3"/>
        <v>1.1581940869168696</v>
      </c>
      <c r="H70" s="19"/>
      <c r="I70" s="35"/>
    </row>
    <row r="71" spans="1:9" x14ac:dyDescent="0.45">
      <c r="A71" s="28"/>
      <c r="B71" s="28"/>
      <c r="C71" s="28"/>
      <c r="D71" s="11">
        <v>44849</v>
      </c>
      <c r="E71" s="37">
        <v>64536.788212121166</v>
      </c>
      <c r="F71" s="19">
        <f t="shared" ref="F71:F102" si="4">F72+0.5</f>
        <v>56.5</v>
      </c>
      <c r="G71" s="20">
        <f t="shared" ref="G71:G102" si="5">(1+(($E$184-E71)/E71))</f>
        <v>1.1544480875181438</v>
      </c>
      <c r="H71" s="19"/>
      <c r="I71" s="35"/>
    </row>
    <row r="72" spans="1:9" x14ac:dyDescent="0.45">
      <c r="A72" s="28"/>
      <c r="B72" s="18">
        <v>2022</v>
      </c>
      <c r="C72" s="18" t="s">
        <v>177</v>
      </c>
      <c r="D72" s="11">
        <v>44866</v>
      </c>
      <c r="E72" s="37">
        <v>64745.522458452768</v>
      </c>
      <c r="F72" s="19">
        <f t="shared" si="4"/>
        <v>56</v>
      </c>
      <c r="G72" s="20">
        <f t="shared" si="5"/>
        <v>1.1507262417081623</v>
      </c>
      <c r="H72" s="19"/>
      <c r="I72" s="35"/>
    </row>
    <row r="73" spans="1:9" x14ac:dyDescent="0.45">
      <c r="A73" s="28"/>
      <c r="B73" s="28"/>
      <c r="C73" s="28"/>
      <c r="D73" s="11">
        <v>44880</v>
      </c>
      <c r="E73" s="36">
        <v>64954.25670478437</v>
      </c>
      <c r="F73" s="19">
        <f t="shared" si="4"/>
        <v>55.5</v>
      </c>
      <c r="G73" s="20">
        <f t="shared" si="5"/>
        <v>1.1470283166300779</v>
      </c>
      <c r="H73" s="19"/>
      <c r="I73" s="35"/>
    </row>
    <row r="74" spans="1:9" x14ac:dyDescent="0.45">
      <c r="A74" s="28"/>
      <c r="B74" s="18">
        <v>2022</v>
      </c>
      <c r="C74" s="18" t="s">
        <v>178</v>
      </c>
      <c r="D74" s="11">
        <v>44896</v>
      </c>
      <c r="E74" s="37">
        <v>64716.884291070775</v>
      </c>
      <c r="F74" s="19">
        <f t="shared" si="4"/>
        <v>55</v>
      </c>
      <c r="G74" s="20">
        <f t="shared" si="5"/>
        <v>1.1512354548923549</v>
      </c>
      <c r="H74" s="19"/>
      <c r="I74" s="35"/>
    </row>
    <row r="75" spans="1:9" x14ac:dyDescent="0.45">
      <c r="A75" s="28"/>
      <c r="B75" s="28"/>
      <c r="C75" s="28"/>
      <c r="D75" s="11">
        <v>44910</v>
      </c>
      <c r="E75" s="37">
        <v>64479.511877357181</v>
      </c>
      <c r="F75" s="19">
        <f t="shared" si="4"/>
        <v>54.5</v>
      </c>
      <c r="G75" s="20">
        <f t="shared" si="5"/>
        <v>1.1554735691510398</v>
      </c>
      <c r="H75" s="19"/>
      <c r="I75" s="35"/>
    </row>
    <row r="76" spans="1:9" x14ac:dyDescent="0.45">
      <c r="A76" s="18" t="s">
        <v>187</v>
      </c>
      <c r="B76" s="18">
        <v>2023</v>
      </c>
      <c r="C76" s="18" t="s">
        <v>164</v>
      </c>
      <c r="D76" s="11">
        <v>44927</v>
      </c>
      <c r="E76" s="37">
        <v>64242.139463643587</v>
      </c>
      <c r="F76" s="19">
        <f t="shared" si="4"/>
        <v>54</v>
      </c>
      <c r="G76" s="20">
        <f t="shared" si="5"/>
        <v>1.1597430027717377</v>
      </c>
      <c r="H76" s="19"/>
      <c r="I76" s="35"/>
    </row>
    <row r="77" spans="1:9" x14ac:dyDescent="0.45">
      <c r="A77" s="28"/>
      <c r="B77" s="28"/>
      <c r="C77" s="28"/>
      <c r="D77" s="11">
        <v>44941</v>
      </c>
      <c r="E77" s="37">
        <v>64004.767049929993</v>
      </c>
      <c r="F77" s="19">
        <f t="shared" si="4"/>
        <v>53.5</v>
      </c>
      <c r="G77" s="20">
        <f t="shared" si="5"/>
        <v>1.1640441042137697</v>
      </c>
      <c r="H77" s="19"/>
      <c r="I77" s="35"/>
    </row>
    <row r="78" spans="1:9" x14ac:dyDescent="0.45">
      <c r="A78" s="28"/>
      <c r="B78" s="18">
        <v>2023</v>
      </c>
      <c r="C78" s="18" t="s">
        <v>165</v>
      </c>
      <c r="D78" s="11">
        <v>44958</v>
      </c>
      <c r="E78" s="37">
        <v>63767.394636216399</v>
      </c>
      <c r="F78" s="19">
        <f t="shared" si="4"/>
        <v>53</v>
      </c>
      <c r="G78" s="20">
        <f t="shared" si="5"/>
        <v>1.1683772271249788</v>
      </c>
      <c r="H78" s="19"/>
      <c r="I78" s="35"/>
    </row>
    <row r="79" spans="1:9" x14ac:dyDescent="0.45">
      <c r="A79" s="28"/>
      <c r="B79" s="28"/>
      <c r="C79" s="28"/>
      <c r="D79" s="11">
        <v>44972</v>
      </c>
      <c r="E79" s="36">
        <v>63530.022222502812</v>
      </c>
      <c r="F79" s="19">
        <f t="shared" si="4"/>
        <v>52.5</v>
      </c>
      <c r="G79" s="20">
        <f t="shared" si="5"/>
        <v>1.1727427304386611</v>
      </c>
      <c r="H79" s="19"/>
      <c r="I79" s="35"/>
    </row>
    <row r="80" spans="1:9" x14ac:dyDescent="0.45">
      <c r="A80" s="28"/>
      <c r="B80" s="18">
        <v>2023</v>
      </c>
      <c r="C80" s="18" t="s">
        <v>166</v>
      </c>
      <c r="D80" s="11">
        <v>44986</v>
      </c>
      <c r="E80" s="37">
        <v>64168.927338163994</v>
      </c>
      <c r="F80" s="19">
        <f t="shared" si="4"/>
        <v>52</v>
      </c>
      <c r="G80" s="20">
        <f t="shared" si="5"/>
        <v>1.1610661860282625</v>
      </c>
      <c r="H80" s="19"/>
      <c r="I80" s="35"/>
    </row>
    <row r="81" spans="1:9" x14ac:dyDescent="0.45">
      <c r="A81" s="28"/>
      <c r="B81" s="28"/>
      <c r="C81" s="28"/>
      <c r="D81" s="11">
        <v>45000</v>
      </c>
      <c r="E81" s="37">
        <v>64807.832453825176</v>
      </c>
      <c r="F81" s="19">
        <f t="shared" si="4"/>
        <v>51.5</v>
      </c>
      <c r="G81" s="20">
        <f t="shared" si="5"/>
        <v>1.1496198669987963</v>
      </c>
      <c r="H81" s="19"/>
      <c r="I81" s="35"/>
    </row>
    <row r="82" spans="1:9" x14ac:dyDescent="0.45">
      <c r="A82" s="18" t="s">
        <v>188</v>
      </c>
      <c r="B82" s="18">
        <v>2023</v>
      </c>
      <c r="C82" s="18" t="s">
        <v>168</v>
      </c>
      <c r="D82" s="11">
        <v>45017</v>
      </c>
      <c r="E82" s="37">
        <v>65446.737569486359</v>
      </c>
      <c r="F82" s="19">
        <f t="shared" si="4"/>
        <v>51</v>
      </c>
      <c r="G82" s="20">
        <f t="shared" si="5"/>
        <v>1.1383970308213409</v>
      </c>
      <c r="H82" s="19"/>
      <c r="I82" s="35"/>
    </row>
    <row r="83" spans="1:9" x14ac:dyDescent="0.45">
      <c r="A83" s="28"/>
      <c r="B83" s="28"/>
      <c r="C83" s="28"/>
      <c r="D83" s="11">
        <v>45031</v>
      </c>
      <c r="E83" s="37">
        <v>66085.642685147541</v>
      </c>
      <c r="F83" s="19">
        <f t="shared" si="4"/>
        <v>50.5</v>
      </c>
      <c r="G83" s="20">
        <f t="shared" si="5"/>
        <v>1.1273911957096137</v>
      </c>
      <c r="H83" s="19"/>
      <c r="I83" s="35"/>
    </row>
    <row r="84" spans="1:9" x14ac:dyDescent="0.45">
      <c r="A84" s="28"/>
      <c r="B84" s="18">
        <v>2023</v>
      </c>
      <c r="C84" s="18" t="s">
        <v>169</v>
      </c>
      <c r="D84" s="11">
        <v>45047</v>
      </c>
      <c r="E84" s="37">
        <v>66724.547800808723</v>
      </c>
      <c r="F84" s="19">
        <f t="shared" si="4"/>
        <v>50</v>
      </c>
      <c r="G84" s="20">
        <f t="shared" si="5"/>
        <v>1.1165961281365739</v>
      </c>
      <c r="H84" s="19"/>
      <c r="I84" s="35"/>
    </row>
    <row r="85" spans="1:9" x14ac:dyDescent="0.45">
      <c r="A85" s="28"/>
      <c r="B85" s="28"/>
      <c r="C85" s="28"/>
      <c r="D85" s="11">
        <v>45061</v>
      </c>
      <c r="E85" s="36">
        <v>67363.45291646992</v>
      </c>
      <c r="F85" s="19">
        <f t="shared" si="4"/>
        <v>49.5</v>
      </c>
      <c r="G85" s="20">
        <f t="shared" si="5"/>
        <v>1.1060058310614143</v>
      </c>
      <c r="H85" s="19"/>
      <c r="I85" s="35"/>
    </row>
    <row r="86" spans="1:9" x14ac:dyDescent="0.45">
      <c r="A86" s="28"/>
      <c r="B86" s="18">
        <v>2023</v>
      </c>
      <c r="C86" s="18" t="s">
        <v>170</v>
      </c>
      <c r="D86" s="11">
        <v>45078</v>
      </c>
      <c r="E86" s="37">
        <v>66925.849664514448</v>
      </c>
      <c r="F86" s="19">
        <f t="shared" si="4"/>
        <v>49</v>
      </c>
      <c r="G86" s="20">
        <f t="shared" si="5"/>
        <v>1.113237592044358</v>
      </c>
      <c r="H86" s="19"/>
      <c r="I86" s="35"/>
    </row>
    <row r="87" spans="1:9" x14ac:dyDescent="0.45">
      <c r="A87" s="28"/>
      <c r="B87" s="28"/>
      <c r="C87" s="28"/>
      <c r="D87" s="11">
        <v>45092</v>
      </c>
      <c r="E87" s="37">
        <v>66488.246412558976</v>
      </c>
      <c r="F87" s="19">
        <f t="shared" si="4"/>
        <v>48.5</v>
      </c>
      <c r="G87" s="20">
        <f t="shared" si="5"/>
        <v>1.120564547059157</v>
      </c>
      <c r="H87" s="19"/>
      <c r="I87" s="35"/>
    </row>
    <row r="88" spans="1:9" x14ac:dyDescent="0.45">
      <c r="A88" s="18" t="s">
        <v>189</v>
      </c>
      <c r="B88" s="18">
        <v>2023</v>
      </c>
      <c r="C88" s="18" t="s">
        <v>172</v>
      </c>
      <c r="D88" s="11">
        <v>45108</v>
      </c>
      <c r="E88" s="37">
        <v>66050.643160603504</v>
      </c>
      <c r="F88" s="19">
        <f t="shared" si="4"/>
        <v>48</v>
      </c>
      <c r="G88" s="20">
        <f t="shared" si="5"/>
        <v>1.1279885881639009</v>
      </c>
      <c r="H88" s="19"/>
      <c r="I88" s="35"/>
    </row>
    <row r="89" spans="1:9" x14ac:dyDescent="0.45">
      <c r="A89" s="28"/>
      <c r="B89" s="28"/>
      <c r="C89" s="28"/>
      <c r="D89" s="11">
        <v>45122</v>
      </c>
      <c r="E89" s="37">
        <v>65613.039908648032</v>
      </c>
      <c r="F89" s="19">
        <f t="shared" si="4"/>
        <v>47.5</v>
      </c>
      <c r="G89" s="20">
        <f t="shared" si="5"/>
        <v>1.1355116578926687</v>
      </c>
      <c r="H89" s="19"/>
      <c r="I89" s="35"/>
    </row>
    <row r="90" spans="1:9" x14ac:dyDescent="0.45">
      <c r="A90" s="28"/>
      <c r="B90" s="18">
        <v>2023</v>
      </c>
      <c r="C90" s="18" t="s">
        <v>173</v>
      </c>
      <c r="D90" s="11">
        <v>45139</v>
      </c>
      <c r="E90" s="37">
        <v>65175.436656692567</v>
      </c>
      <c r="F90" s="19">
        <f t="shared" si="4"/>
        <v>47</v>
      </c>
      <c r="G90" s="20">
        <f t="shared" si="5"/>
        <v>1.1431357509500668</v>
      </c>
      <c r="H90" s="19"/>
      <c r="I90" s="35"/>
    </row>
    <row r="91" spans="1:9" x14ac:dyDescent="0.45">
      <c r="A91" s="28"/>
      <c r="B91" s="28"/>
      <c r="C91" s="28"/>
      <c r="D91" s="11">
        <v>45153</v>
      </c>
      <c r="E91" s="36">
        <v>64737.833404737132</v>
      </c>
      <c r="F91" s="19">
        <f t="shared" si="4"/>
        <v>46.5</v>
      </c>
      <c r="G91" s="20">
        <f t="shared" si="5"/>
        <v>1.1508629159744939</v>
      </c>
      <c r="H91" s="19"/>
      <c r="I91" s="35"/>
    </row>
    <row r="92" spans="1:9" x14ac:dyDescent="0.45">
      <c r="A92" s="28"/>
      <c r="B92" s="18">
        <v>2023</v>
      </c>
      <c r="C92" s="18" t="s">
        <v>174</v>
      </c>
      <c r="D92" s="11">
        <v>45170</v>
      </c>
      <c r="E92" s="37">
        <v>64753.730310917083</v>
      </c>
      <c r="F92" s="19">
        <f t="shared" si="4"/>
        <v>46</v>
      </c>
      <c r="G92" s="20">
        <f t="shared" si="5"/>
        <v>1.1505803815210593</v>
      </c>
      <c r="H92" s="19"/>
      <c r="I92" s="35"/>
    </row>
    <row r="93" spans="1:9" x14ac:dyDescent="0.45">
      <c r="A93" s="28"/>
      <c r="B93" s="28"/>
      <c r="C93" s="28"/>
      <c r="D93" s="11">
        <v>45184</v>
      </c>
      <c r="E93" s="37">
        <v>64769.627217097033</v>
      </c>
      <c r="F93" s="19">
        <f t="shared" si="4"/>
        <v>45.5</v>
      </c>
      <c r="G93" s="20">
        <f t="shared" si="5"/>
        <v>1.1502979857568192</v>
      </c>
      <c r="H93" s="19"/>
      <c r="I93" s="35"/>
    </row>
    <row r="94" spans="1:9" x14ac:dyDescent="0.45">
      <c r="A94" s="18" t="s">
        <v>190</v>
      </c>
      <c r="B94" s="18">
        <v>2023</v>
      </c>
      <c r="C94" s="18" t="s">
        <v>176</v>
      </c>
      <c r="D94" s="11">
        <v>45200</v>
      </c>
      <c r="E94" s="37">
        <v>64785.524123276984</v>
      </c>
      <c r="F94" s="19">
        <f t="shared" si="4"/>
        <v>45</v>
      </c>
      <c r="G94" s="20">
        <f t="shared" si="5"/>
        <v>1.1500157285796793</v>
      </c>
      <c r="H94" s="19"/>
      <c r="I94" s="35"/>
    </row>
    <row r="95" spans="1:9" x14ac:dyDescent="0.45">
      <c r="A95" s="28"/>
      <c r="B95" s="28"/>
      <c r="C95" s="28"/>
      <c r="D95" s="11">
        <v>45214</v>
      </c>
      <c r="E95" s="37">
        <v>64801.421029456935</v>
      </c>
      <c r="F95" s="19">
        <f t="shared" si="4"/>
        <v>44.5</v>
      </c>
      <c r="G95" s="20">
        <f t="shared" si="5"/>
        <v>1.1497336098876465</v>
      </c>
      <c r="H95" s="19"/>
      <c r="I95" s="35"/>
    </row>
    <row r="96" spans="1:9" x14ac:dyDescent="0.45">
      <c r="A96" s="28"/>
      <c r="B96" s="18">
        <v>2023</v>
      </c>
      <c r="C96" s="18" t="s">
        <v>177</v>
      </c>
      <c r="D96" s="11">
        <v>45231</v>
      </c>
      <c r="E96" s="37">
        <v>64817.317935636886</v>
      </c>
      <c r="F96" s="19">
        <f t="shared" si="4"/>
        <v>44</v>
      </c>
      <c r="G96" s="20">
        <f t="shared" si="5"/>
        <v>1.1494516295788273</v>
      </c>
      <c r="H96" s="19"/>
      <c r="I96" s="35"/>
    </row>
    <row r="97" spans="1:9" x14ac:dyDescent="0.45">
      <c r="A97" s="28"/>
      <c r="B97" s="28"/>
      <c r="C97" s="28"/>
      <c r="D97" s="11">
        <v>45245</v>
      </c>
      <c r="E97" s="36">
        <v>64833.214841816844</v>
      </c>
      <c r="F97" s="19">
        <f t="shared" si="4"/>
        <v>43.5</v>
      </c>
      <c r="G97" s="20">
        <f t="shared" si="5"/>
        <v>1.1491697875514282</v>
      </c>
      <c r="H97" s="19"/>
      <c r="I97" s="35"/>
    </row>
    <row r="98" spans="1:9" x14ac:dyDescent="0.45">
      <c r="A98" s="28"/>
      <c r="B98" s="18">
        <v>2023</v>
      </c>
      <c r="C98" s="18" t="s">
        <v>178</v>
      </c>
      <c r="D98" s="11">
        <v>45261</v>
      </c>
      <c r="E98" s="37">
        <v>64930.464664079569</v>
      </c>
      <c r="F98" s="19">
        <f t="shared" si="4"/>
        <v>43</v>
      </c>
      <c r="G98" s="20">
        <f t="shared" si="5"/>
        <v>1.147448614629484</v>
      </c>
      <c r="H98" s="19"/>
      <c r="I98" s="35"/>
    </row>
    <row r="99" spans="1:9" x14ac:dyDescent="0.45">
      <c r="A99" s="28"/>
      <c r="B99" s="28"/>
      <c r="C99" s="28"/>
      <c r="D99" s="11">
        <v>45275</v>
      </c>
      <c r="E99" s="37">
        <v>65027.714486342295</v>
      </c>
      <c r="F99" s="19">
        <f t="shared" si="4"/>
        <v>42.5</v>
      </c>
      <c r="G99" s="20">
        <f t="shared" si="5"/>
        <v>1.145732589782082</v>
      </c>
      <c r="H99" s="19"/>
      <c r="I99" s="35"/>
    </row>
    <row r="100" spans="1:9" x14ac:dyDescent="0.45">
      <c r="A100" s="18" t="s">
        <v>191</v>
      </c>
      <c r="B100" s="18">
        <v>2024</v>
      </c>
      <c r="C100" s="18" t="s">
        <v>164</v>
      </c>
      <c r="D100" s="11">
        <v>45292</v>
      </c>
      <c r="E100" s="37">
        <v>65124.96430860502</v>
      </c>
      <c r="F100" s="19">
        <f t="shared" si="4"/>
        <v>42</v>
      </c>
      <c r="G100" s="20">
        <f t="shared" si="5"/>
        <v>1.1440216899466682</v>
      </c>
      <c r="H100" s="19"/>
      <c r="I100" s="35"/>
    </row>
    <row r="101" spans="1:9" x14ac:dyDescent="0.45">
      <c r="A101" s="28"/>
      <c r="B101" s="28"/>
      <c r="C101" s="28"/>
      <c r="D101" s="11">
        <v>45306</v>
      </c>
      <c r="E101" s="37">
        <v>65222.214130867746</v>
      </c>
      <c r="F101" s="19">
        <f t="shared" si="4"/>
        <v>41.5</v>
      </c>
      <c r="G101" s="20">
        <f t="shared" si="5"/>
        <v>1.1423158921982388</v>
      </c>
      <c r="H101" s="19"/>
      <c r="I101" s="35"/>
    </row>
    <row r="102" spans="1:9" x14ac:dyDescent="0.45">
      <c r="A102" s="28"/>
      <c r="B102" s="18">
        <v>2024</v>
      </c>
      <c r="C102" s="18" t="s">
        <v>165</v>
      </c>
      <c r="D102" s="11">
        <v>45323</v>
      </c>
      <c r="E102" s="37">
        <v>65319.463953130471</v>
      </c>
      <c r="F102" s="19">
        <f t="shared" si="4"/>
        <v>41</v>
      </c>
      <c r="G102" s="20">
        <f t="shared" si="5"/>
        <v>1.1406151737483159</v>
      </c>
      <c r="H102" s="19"/>
      <c r="I102" s="35"/>
    </row>
    <row r="103" spans="1:9" x14ac:dyDescent="0.45">
      <c r="A103" s="28"/>
      <c r="B103" s="28"/>
      <c r="C103" s="28"/>
      <c r="D103" s="11">
        <v>45337</v>
      </c>
      <c r="E103" s="36">
        <v>65416.713775393189</v>
      </c>
      <c r="F103" s="19">
        <f t="shared" ref="F103:F134" si="6">F104+0.5</f>
        <v>40.5</v>
      </c>
      <c r="G103" s="20">
        <f t="shared" ref="G103:G134" si="7">(1+(($E$184-E103)/E103))</f>
        <v>1.138919511943933</v>
      </c>
      <c r="H103" s="19"/>
      <c r="I103" s="35"/>
    </row>
    <row r="104" spans="1:9" x14ac:dyDescent="0.45">
      <c r="A104" s="28"/>
      <c r="B104" s="18">
        <v>2024</v>
      </c>
      <c r="C104" s="18" t="s">
        <v>166</v>
      </c>
      <c r="D104" s="11">
        <v>45351</v>
      </c>
      <c r="E104" s="37">
        <v>65623.866702348605</v>
      </c>
      <c r="F104" s="19">
        <f t="shared" si="6"/>
        <v>40</v>
      </c>
      <c r="G104" s="20">
        <f t="shared" si="7"/>
        <v>1.135324318269413</v>
      </c>
      <c r="H104" s="19"/>
      <c r="I104" s="35"/>
    </row>
    <row r="105" spans="1:9" x14ac:dyDescent="0.45">
      <c r="A105" s="28"/>
      <c r="B105" s="28"/>
      <c r="C105" s="28"/>
      <c r="D105" s="11">
        <v>45365</v>
      </c>
      <c r="E105" s="37">
        <v>65831.019629304021</v>
      </c>
      <c r="F105" s="19">
        <f t="shared" si="6"/>
        <v>39.5</v>
      </c>
      <c r="G105" s="20">
        <f t="shared" si="7"/>
        <v>1.1317517508551833</v>
      </c>
      <c r="H105" s="19"/>
      <c r="I105" s="35"/>
    </row>
    <row r="106" spans="1:9" x14ac:dyDescent="0.45">
      <c r="A106" s="18" t="s">
        <v>192</v>
      </c>
      <c r="B106" s="18">
        <v>2024</v>
      </c>
      <c r="C106" s="18" t="s">
        <v>168</v>
      </c>
      <c r="D106" s="11">
        <v>45382</v>
      </c>
      <c r="E106" s="37">
        <v>66038.172556259437</v>
      </c>
      <c r="F106" s="19">
        <f t="shared" si="6"/>
        <v>39</v>
      </c>
      <c r="G106" s="20">
        <f t="shared" si="7"/>
        <v>1.1282015967745742</v>
      </c>
      <c r="H106" s="19"/>
      <c r="I106" s="35"/>
    </row>
    <row r="107" spans="1:9" x14ac:dyDescent="0.45">
      <c r="A107" s="28"/>
      <c r="B107" s="28"/>
      <c r="C107" s="28"/>
      <c r="D107" s="11">
        <v>45396</v>
      </c>
      <c r="E107" s="37">
        <v>66245.325483214852</v>
      </c>
      <c r="F107" s="19">
        <f t="shared" si="6"/>
        <v>38.5</v>
      </c>
      <c r="G107" s="20">
        <f t="shared" si="7"/>
        <v>1.1246736457642521</v>
      </c>
      <c r="H107" s="19"/>
      <c r="I107" s="35"/>
    </row>
    <row r="108" spans="1:9" x14ac:dyDescent="0.45">
      <c r="A108" s="28"/>
      <c r="B108" s="18">
        <v>2024</v>
      </c>
      <c r="C108" s="18" t="s">
        <v>169</v>
      </c>
      <c r="D108" s="11">
        <v>45412</v>
      </c>
      <c r="E108" s="37">
        <v>66452.478410170268</v>
      </c>
      <c r="F108" s="19">
        <f t="shared" si="6"/>
        <v>38</v>
      </c>
      <c r="G108" s="20">
        <f t="shared" si="7"/>
        <v>1.1211676901827063</v>
      </c>
      <c r="H108" s="19"/>
      <c r="I108" s="35"/>
    </row>
    <row r="109" spans="1:9" x14ac:dyDescent="0.45">
      <c r="A109" s="28"/>
      <c r="B109" s="28"/>
      <c r="C109" s="28"/>
      <c r="D109" s="11">
        <v>45426</v>
      </c>
      <c r="E109" s="36">
        <v>66659.631337125655</v>
      </c>
      <c r="F109" s="19">
        <f t="shared" si="6"/>
        <v>37.5</v>
      </c>
      <c r="G109" s="20">
        <f t="shared" si="7"/>
        <v>1.1176835249695123</v>
      </c>
      <c r="H109" s="19"/>
      <c r="I109" s="35"/>
    </row>
    <row r="110" spans="1:9" x14ac:dyDescent="0.45">
      <c r="A110" s="28"/>
      <c r="B110" s="18">
        <v>2024</v>
      </c>
      <c r="C110" s="18" t="s">
        <v>170</v>
      </c>
      <c r="D110" s="11">
        <v>45443</v>
      </c>
      <c r="E110" s="37">
        <v>66992.929493811287</v>
      </c>
      <c r="F110" s="19">
        <f t="shared" si="6"/>
        <v>37</v>
      </c>
      <c r="G110" s="20">
        <f t="shared" si="7"/>
        <v>1.1121229104174251</v>
      </c>
      <c r="H110" s="19"/>
      <c r="I110" s="35"/>
    </row>
    <row r="111" spans="1:9" x14ac:dyDescent="0.45">
      <c r="A111" s="28"/>
      <c r="B111" s="28"/>
      <c r="C111" s="28"/>
      <c r="D111" s="11">
        <v>45457</v>
      </c>
      <c r="E111" s="37">
        <v>67326.22765049692</v>
      </c>
      <c r="F111" s="19">
        <f t="shared" si="6"/>
        <v>36.5</v>
      </c>
      <c r="G111" s="20">
        <f t="shared" si="7"/>
        <v>1.1066173514549626</v>
      </c>
      <c r="H111" s="19"/>
      <c r="I111" s="35"/>
    </row>
    <row r="112" spans="1:9" x14ac:dyDescent="0.45">
      <c r="A112" s="18" t="s">
        <v>193</v>
      </c>
      <c r="B112" s="18">
        <v>2024</v>
      </c>
      <c r="C112" s="18" t="s">
        <v>172</v>
      </c>
      <c r="D112" s="11">
        <v>45473</v>
      </c>
      <c r="E112" s="37">
        <v>67659.525807182552</v>
      </c>
      <c r="F112" s="19">
        <f t="shared" si="6"/>
        <v>36</v>
      </c>
      <c r="G112" s="20">
        <f t="shared" si="7"/>
        <v>1.1011660344527212</v>
      </c>
      <c r="H112" s="19"/>
      <c r="I112" s="35"/>
    </row>
    <row r="113" spans="1:9" x14ac:dyDescent="0.45">
      <c r="A113" s="28"/>
      <c r="B113" s="28"/>
      <c r="C113" s="28"/>
      <c r="D113" s="11">
        <v>45487</v>
      </c>
      <c r="E113" s="37">
        <v>67992.823963868184</v>
      </c>
      <c r="F113" s="19">
        <f t="shared" si="6"/>
        <v>35.5</v>
      </c>
      <c r="G113" s="20">
        <f t="shared" si="7"/>
        <v>1.0957681617348158</v>
      </c>
      <c r="H113" s="19"/>
      <c r="I113" s="35"/>
    </row>
    <row r="114" spans="1:9" x14ac:dyDescent="0.45">
      <c r="A114" s="28"/>
      <c r="B114" s="18">
        <v>2024</v>
      </c>
      <c r="C114" s="18" t="s">
        <v>173</v>
      </c>
      <c r="D114" s="11">
        <v>45504</v>
      </c>
      <c r="E114" s="37">
        <v>68326.122120553817</v>
      </c>
      <c r="F114" s="19">
        <f t="shared" si="6"/>
        <v>35</v>
      </c>
      <c r="G114" s="20">
        <f t="shared" si="7"/>
        <v>1.0904229511897678</v>
      </c>
      <c r="H114" s="19"/>
      <c r="I114" s="35"/>
    </row>
    <row r="115" spans="1:9" x14ac:dyDescent="0.45">
      <c r="A115" s="28"/>
      <c r="B115" s="28"/>
      <c r="C115" s="28"/>
      <c r="D115" s="11">
        <v>45518</v>
      </c>
      <c r="E115" s="36">
        <v>68659.42027723942</v>
      </c>
      <c r="F115" s="19">
        <f t="shared" si="6"/>
        <v>34.5</v>
      </c>
      <c r="G115" s="20">
        <f t="shared" si="7"/>
        <v>1.0851296358927305</v>
      </c>
      <c r="H115" s="19"/>
      <c r="I115" s="35"/>
    </row>
    <row r="116" spans="1:9" x14ac:dyDescent="0.45">
      <c r="A116" s="28"/>
      <c r="B116" s="18">
        <v>2024</v>
      </c>
      <c r="C116" s="18" t="s">
        <v>174</v>
      </c>
      <c r="D116" s="11">
        <v>45535</v>
      </c>
      <c r="E116" s="37">
        <v>68750.966170942411</v>
      </c>
      <c r="F116" s="19">
        <f t="shared" si="6"/>
        <v>34</v>
      </c>
      <c r="G116" s="20">
        <f t="shared" si="7"/>
        <v>1.0836847229288253</v>
      </c>
      <c r="H116" s="19"/>
      <c r="I116" s="35"/>
    </row>
    <row r="117" spans="1:9" x14ac:dyDescent="0.45">
      <c r="A117" s="28"/>
      <c r="B117" s="28"/>
      <c r="C117" s="28"/>
      <c r="D117" s="11">
        <v>45549</v>
      </c>
      <c r="E117" s="37">
        <v>68842.512064645402</v>
      </c>
      <c r="F117" s="19">
        <f t="shared" si="6"/>
        <v>33.5</v>
      </c>
      <c r="G117" s="20">
        <f t="shared" si="7"/>
        <v>1.0822436528185475</v>
      </c>
      <c r="H117" s="19"/>
      <c r="I117" s="35"/>
    </row>
    <row r="118" spans="1:9" x14ac:dyDescent="0.45">
      <c r="A118" s="18" t="s">
        <v>194</v>
      </c>
      <c r="B118" s="18">
        <v>2024</v>
      </c>
      <c r="C118" s="18" t="s">
        <v>176</v>
      </c>
      <c r="D118" s="11">
        <v>45565</v>
      </c>
      <c r="E118" s="37">
        <v>68934.057958348392</v>
      </c>
      <c r="F118" s="19">
        <f t="shared" si="6"/>
        <v>33</v>
      </c>
      <c r="G118" s="20">
        <f t="shared" si="7"/>
        <v>1.0808064102517234</v>
      </c>
      <c r="H118" s="19"/>
      <c r="I118" s="35"/>
    </row>
    <row r="119" spans="1:9" x14ac:dyDescent="0.45">
      <c r="A119" s="28"/>
      <c r="B119" s="28"/>
      <c r="C119" s="28"/>
      <c r="D119" s="11">
        <v>45579</v>
      </c>
      <c r="E119" s="37">
        <v>69025.603852051383</v>
      </c>
      <c r="F119" s="19">
        <f t="shared" si="6"/>
        <v>32.5</v>
      </c>
      <c r="G119" s="20">
        <f t="shared" si="7"/>
        <v>1.0793729799994001</v>
      </c>
      <c r="H119" s="19"/>
      <c r="I119" s="24"/>
    </row>
    <row r="120" spans="1:9" x14ac:dyDescent="0.45">
      <c r="A120" s="28"/>
      <c r="B120" s="18">
        <v>2024</v>
      </c>
      <c r="C120" s="18" t="s">
        <v>177</v>
      </c>
      <c r="D120" s="11">
        <v>45596</v>
      </c>
      <c r="E120" s="37">
        <v>69117.149745754374</v>
      </c>
      <c r="F120" s="19">
        <f t="shared" si="6"/>
        <v>32</v>
      </c>
      <c r="G120" s="20">
        <f t="shared" si="7"/>
        <v>1.077943346913308</v>
      </c>
      <c r="H120" s="24"/>
      <c r="I120" s="24"/>
    </row>
    <row r="121" spans="1:9" x14ac:dyDescent="0.45">
      <c r="A121" s="28"/>
      <c r="B121" s="28"/>
      <c r="C121" s="28"/>
      <c r="D121" s="11">
        <v>45610</v>
      </c>
      <c r="E121" s="36">
        <v>69208.695639457335</v>
      </c>
      <c r="F121" s="19">
        <f t="shared" si="6"/>
        <v>31.5</v>
      </c>
      <c r="G121" s="20">
        <f t="shared" si="7"/>
        <v>1.0765174959253279</v>
      </c>
      <c r="H121" s="24"/>
      <c r="I121" s="24"/>
    </row>
    <row r="122" spans="1:9" x14ac:dyDescent="0.45">
      <c r="A122" s="28"/>
      <c r="B122" s="18">
        <v>2024</v>
      </c>
      <c r="C122" s="18" t="s">
        <v>178</v>
      </c>
      <c r="D122" s="11">
        <v>45626</v>
      </c>
      <c r="E122" s="37">
        <v>69300.973900309938</v>
      </c>
      <c r="F122" s="19">
        <f t="shared" si="6"/>
        <v>31</v>
      </c>
      <c r="G122" s="20">
        <f t="shared" si="7"/>
        <v>1.0750840505246284</v>
      </c>
      <c r="H122" s="24"/>
      <c r="I122" s="24"/>
    </row>
    <row r="123" spans="1:9" x14ac:dyDescent="0.45">
      <c r="A123" s="28"/>
      <c r="B123" s="28"/>
      <c r="C123" s="28"/>
      <c r="D123" s="11">
        <v>45640</v>
      </c>
      <c r="E123" s="37">
        <v>69393.252161162556</v>
      </c>
      <c r="F123" s="19">
        <f t="shared" si="6"/>
        <v>30.5</v>
      </c>
      <c r="G123" s="20">
        <f t="shared" si="7"/>
        <v>1.0736544174787179</v>
      </c>
      <c r="H123" s="24"/>
      <c r="I123" s="24"/>
    </row>
    <row r="124" spans="1:9" x14ac:dyDescent="0.45">
      <c r="A124" s="18" t="s">
        <v>195</v>
      </c>
      <c r="B124" s="18">
        <v>2025</v>
      </c>
      <c r="C124" s="18" t="s">
        <v>164</v>
      </c>
      <c r="D124" s="11">
        <v>45657</v>
      </c>
      <c r="E124" s="37">
        <v>69485.530422015174</v>
      </c>
      <c r="F124" s="19">
        <f t="shared" si="6"/>
        <v>30</v>
      </c>
      <c r="G124" s="20">
        <f t="shared" si="7"/>
        <v>1.0722285815989321</v>
      </c>
      <c r="H124" s="24"/>
      <c r="I124" s="24"/>
    </row>
    <row r="125" spans="1:9" x14ac:dyDescent="0.45">
      <c r="A125" s="28"/>
      <c r="B125" s="28"/>
      <c r="C125" s="28"/>
      <c r="D125" s="11">
        <v>45671</v>
      </c>
      <c r="E125" s="37">
        <v>69577.808682867792</v>
      </c>
      <c r="F125" s="19">
        <f t="shared" si="6"/>
        <v>29.5</v>
      </c>
      <c r="G125" s="20">
        <f t="shared" si="7"/>
        <v>1.0708065277771825</v>
      </c>
      <c r="H125" s="24"/>
      <c r="I125" s="24"/>
    </row>
    <row r="126" spans="1:9" x14ac:dyDescent="0.45">
      <c r="A126" s="28"/>
      <c r="B126" s="18">
        <v>2025</v>
      </c>
      <c r="C126" s="18" t="s">
        <v>165</v>
      </c>
      <c r="D126" s="11">
        <v>45688</v>
      </c>
      <c r="E126" s="37">
        <v>69670.086943720409</v>
      </c>
      <c r="F126" s="19">
        <f t="shared" si="6"/>
        <v>29</v>
      </c>
      <c r="G126" s="20">
        <f t="shared" si="7"/>
        <v>1.0693882409854247</v>
      </c>
      <c r="H126" s="24"/>
      <c r="I126" s="24"/>
    </row>
    <row r="127" spans="1:9" x14ac:dyDescent="0.45">
      <c r="A127" s="28"/>
      <c r="B127" s="28"/>
      <c r="C127" s="28"/>
      <c r="D127" s="11">
        <v>45702</v>
      </c>
      <c r="E127" s="36">
        <v>69762.365204572998</v>
      </c>
      <c r="F127" s="19">
        <f t="shared" si="6"/>
        <v>28.5</v>
      </c>
      <c r="G127" s="20">
        <f t="shared" si="7"/>
        <v>1.0679737062751267</v>
      </c>
      <c r="H127" s="24"/>
      <c r="I127" s="24"/>
    </row>
    <row r="128" spans="1:9" x14ac:dyDescent="0.45">
      <c r="A128" s="28"/>
      <c r="B128" s="18">
        <v>2025</v>
      </c>
      <c r="C128" s="18" t="s">
        <v>166</v>
      </c>
      <c r="D128" s="11">
        <v>45717</v>
      </c>
      <c r="E128" s="37">
        <v>69855.381691512433</v>
      </c>
      <c r="F128" s="19">
        <f t="shared" si="6"/>
        <v>28</v>
      </c>
      <c r="G128" s="20">
        <f t="shared" si="7"/>
        <v>1.0665516374252264</v>
      </c>
      <c r="H128" s="24"/>
      <c r="I128" s="24"/>
    </row>
    <row r="129" spans="1:9" x14ac:dyDescent="0.45">
      <c r="A129" s="28"/>
      <c r="B129" s="28"/>
      <c r="C129" s="28"/>
      <c r="D129" s="11">
        <v>45731</v>
      </c>
      <c r="E129" s="37">
        <v>69948.398178451869</v>
      </c>
      <c r="F129" s="19">
        <f t="shared" si="6"/>
        <v>27.5</v>
      </c>
      <c r="G129" s="20">
        <f t="shared" si="7"/>
        <v>1.0651333506733311</v>
      </c>
      <c r="H129" s="24"/>
      <c r="I129" s="24"/>
    </row>
    <row r="130" spans="1:9" x14ac:dyDescent="0.45">
      <c r="A130" s="18" t="s">
        <v>196</v>
      </c>
      <c r="B130" s="18">
        <v>2025</v>
      </c>
      <c r="C130" s="18" t="s">
        <v>168</v>
      </c>
      <c r="D130" s="11">
        <v>45748</v>
      </c>
      <c r="E130" s="37">
        <v>70041.414665391305</v>
      </c>
      <c r="F130" s="19">
        <f t="shared" si="6"/>
        <v>27</v>
      </c>
      <c r="G130" s="20">
        <f t="shared" si="7"/>
        <v>1.0637188309513212</v>
      </c>
      <c r="H130" s="24"/>
      <c r="I130" s="24"/>
    </row>
    <row r="131" spans="1:9" x14ac:dyDescent="0.45">
      <c r="A131" s="28"/>
      <c r="B131" s="28"/>
      <c r="C131" s="28"/>
      <c r="D131" s="11">
        <v>45762</v>
      </c>
      <c r="E131" s="37">
        <v>70134.431152330741</v>
      </c>
      <c r="F131" s="19">
        <f t="shared" si="6"/>
        <v>26.5</v>
      </c>
      <c r="G131" s="20">
        <f t="shared" si="7"/>
        <v>1.0623080632710145</v>
      </c>
      <c r="H131" s="24"/>
      <c r="I131" s="24"/>
    </row>
    <row r="132" spans="1:9" x14ac:dyDescent="0.45">
      <c r="A132" s="28"/>
      <c r="B132" s="18">
        <v>2025</v>
      </c>
      <c r="C132" s="18" t="s">
        <v>169</v>
      </c>
      <c r="D132" s="11">
        <v>45778</v>
      </c>
      <c r="E132" s="37">
        <v>70227.447639270176</v>
      </c>
      <c r="F132" s="19">
        <f t="shared" si="6"/>
        <v>26</v>
      </c>
      <c r="G132" s="20">
        <f t="shared" si="7"/>
        <v>1.0609010327236355</v>
      </c>
      <c r="H132" s="24"/>
      <c r="I132" s="24"/>
    </row>
    <row r="133" spans="1:9" x14ac:dyDescent="0.45">
      <c r="A133" s="28"/>
      <c r="B133" s="28"/>
      <c r="C133" s="28"/>
      <c r="D133" s="11">
        <v>45792</v>
      </c>
      <c r="E133" s="36">
        <v>70320.464126209583</v>
      </c>
      <c r="F133" s="19">
        <f t="shared" si="6"/>
        <v>25.5</v>
      </c>
      <c r="G133" s="20">
        <f t="shared" si="7"/>
        <v>1.0594977244792925</v>
      </c>
      <c r="H133" s="24"/>
      <c r="I133" s="24"/>
    </row>
    <row r="134" spans="1:9" s="42" customFormat="1" x14ac:dyDescent="0.45">
      <c r="A134" s="44"/>
      <c r="B134" s="38">
        <v>2025</v>
      </c>
      <c r="C134" s="38" t="s">
        <v>170</v>
      </c>
      <c r="D134" s="39">
        <v>45809</v>
      </c>
      <c r="E134" s="40">
        <f>E133+(E139-E133)/6</f>
        <v>70609.56648377137</v>
      </c>
      <c r="F134" s="19">
        <f t="shared" si="6"/>
        <v>25</v>
      </c>
      <c r="G134" s="20">
        <f t="shared" si="7"/>
        <v>1.0551597387752063</v>
      </c>
      <c r="H134" s="41"/>
      <c r="I134" s="41"/>
    </row>
    <row r="135" spans="1:9" x14ac:dyDescent="0.45">
      <c r="A135" s="28"/>
      <c r="B135" s="28"/>
      <c r="C135" s="28"/>
      <c r="D135" s="11">
        <v>45823</v>
      </c>
      <c r="E135" s="37">
        <f>E134+(E139-E133)/6</f>
        <v>70898.668841333158</v>
      </c>
      <c r="F135" s="19">
        <f t="shared" ref="F135:F166" si="8">F136+0.5</f>
        <v>24.5</v>
      </c>
      <c r="G135" s="20">
        <f t="shared" ref="G135:G166" si="9">(1+(($E$184-E135)/E135))</f>
        <v>1.050857130939693</v>
      </c>
      <c r="H135" s="24"/>
      <c r="I135" s="24"/>
    </row>
    <row r="136" spans="1:9" x14ac:dyDescent="0.45">
      <c r="A136" s="18" t="s">
        <v>197</v>
      </c>
      <c r="B136" s="18">
        <v>2025</v>
      </c>
      <c r="C136" s="18" t="s">
        <v>172</v>
      </c>
      <c r="D136" s="11">
        <v>45839</v>
      </c>
      <c r="E136" s="37">
        <f>E135+(E139-E133)/6</f>
        <v>71187.771198894945</v>
      </c>
      <c r="F136" s="19">
        <f t="shared" si="8"/>
        <v>24</v>
      </c>
      <c r="G136" s="20">
        <f t="shared" si="9"/>
        <v>1.0465894699510314</v>
      </c>
      <c r="H136" s="24"/>
      <c r="I136" s="24"/>
    </row>
    <row r="137" spans="1:9" x14ac:dyDescent="0.45">
      <c r="A137" s="28"/>
      <c r="B137" s="28"/>
      <c r="C137" s="28"/>
      <c r="D137" s="11">
        <v>45853</v>
      </c>
      <c r="E137" s="37">
        <f>E136+(E139-E133)/6</f>
        <v>71476.873556456732</v>
      </c>
      <c r="F137" s="19">
        <f t="shared" si="8"/>
        <v>23.5</v>
      </c>
      <c r="G137" s="20">
        <f t="shared" si="9"/>
        <v>1.0423563317609119</v>
      </c>
      <c r="H137" s="24"/>
      <c r="I137" s="24"/>
    </row>
    <row r="138" spans="1:9" x14ac:dyDescent="0.45">
      <c r="A138" s="28"/>
      <c r="B138" s="18">
        <v>2025</v>
      </c>
      <c r="C138" s="18" t="s">
        <v>173</v>
      </c>
      <c r="D138" s="11">
        <v>45870</v>
      </c>
      <c r="E138" s="37">
        <f>E137+(E139-E133)/6</f>
        <v>71765.97591401852</v>
      </c>
      <c r="F138" s="19">
        <f t="shared" si="8"/>
        <v>23</v>
      </c>
      <c r="G138" s="20">
        <f t="shared" si="9"/>
        <v>1.038157299153976</v>
      </c>
      <c r="H138" s="24"/>
      <c r="I138" s="24"/>
    </row>
    <row r="139" spans="1:9" x14ac:dyDescent="0.45">
      <c r="A139" s="28"/>
      <c r="B139" s="28"/>
      <c r="C139" s="28"/>
      <c r="D139" s="11">
        <v>45884</v>
      </c>
      <c r="E139" s="36">
        <v>72055.078271580307</v>
      </c>
      <c r="F139" s="19">
        <f t="shared" si="8"/>
        <v>22.5</v>
      </c>
      <c r="G139" s="20">
        <f t="shared" si="9"/>
        <v>1.0339919616107405</v>
      </c>
      <c r="H139" s="24"/>
      <c r="I139" s="24"/>
    </row>
    <row r="140" spans="1:9" x14ac:dyDescent="0.45">
      <c r="A140" s="28"/>
      <c r="B140" s="18">
        <v>2025</v>
      </c>
      <c r="C140" s="18" t="s">
        <v>174</v>
      </c>
      <c r="D140" s="11">
        <v>45901</v>
      </c>
      <c r="E140" s="37">
        <f>E139+(E145-E139)/6</f>
        <v>72163.160888987681</v>
      </c>
      <c r="F140" s="19">
        <f t="shared" si="8"/>
        <v>22</v>
      </c>
      <c r="G140" s="20">
        <f t="shared" si="9"/>
        <v>1.0324432966657417</v>
      </c>
      <c r="H140" s="24"/>
      <c r="I140" s="24"/>
    </row>
    <row r="141" spans="1:9" x14ac:dyDescent="0.45">
      <c r="A141" s="28"/>
      <c r="B141" s="28"/>
      <c r="C141" s="28"/>
      <c r="D141" s="11">
        <v>45915</v>
      </c>
      <c r="E141" s="37">
        <f>E140+(E145-E139)/6</f>
        <v>72271.243506395054</v>
      </c>
      <c r="F141" s="19">
        <f t="shared" si="8"/>
        <v>21.5</v>
      </c>
      <c r="G141" s="20">
        <f t="shared" si="9"/>
        <v>1.0308992638192827</v>
      </c>
      <c r="H141" s="24"/>
      <c r="I141" s="24"/>
    </row>
    <row r="142" spans="1:9" x14ac:dyDescent="0.45">
      <c r="A142" s="18" t="s">
        <v>198</v>
      </c>
      <c r="B142" s="18">
        <v>2025</v>
      </c>
      <c r="C142" s="18" t="s">
        <v>176</v>
      </c>
      <c r="D142" s="11">
        <v>45931</v>
      </c>
      <c r="E142" s="37">
        <f>E141+(E145-E139)/6</f>
        <v>72379.326123802428</v>
      </c>
      <c r="F142" s="19">
        <f t="shared" si="8"/>
        <v>21</v>
      </c>
      <c r="G142" s="20">
        <f t="shared" si="9"/>
        <v>1.029359842320299</v>
      </c>
      <c r="H142" s="24"/>
      <c r="I142" s="24"/>
    </row>
    <row r="143" spans="1:9" x14ac:dyDescent="0.45">
      <c r="A143" s="28"/>
      <c r="B143" s="28"/>
      <c r="C143" s="28"/>
      <c r="D143" s="11">
        <v>45945</v>
      </c>
      <c r="E143" s="37">
        <f>E142+(E145-E139)/6</f>
        <v>72487.408741209802</v>
      </c>
      <c r="F143" s="19">
        <f t="shared" si="8"/>
        <v>20.5</v>
      </c>
      <c r="G143" s="20">
        <f t="shared" si="9"/>
        <v>1.0278250115414913</v>
      </c>
      <c r="H143" s="24"/>
      <c r="I143" s="24"/>
    </row>
    <row r="144" spans="1:9" x14ac:dyDescent="0.45">
      <c r="A144" s="28"/>
      <c r="B144" s="18">
        <v>2025</v>
      </c>
      <c r="C144" s="18" t="s">
        <v>177</v>
      </c>
      <c r="D144" s="11">
        <v>45962</v>
      </c>
      <c r="E144" s="37">
        <f>E143+(E145-E139)/6</f>
        <v>72595.491358617175</v>
      </c>
      <c r="F144" s="19">
        <f t="shared" si="8"/>
        <v>20</v>
      </c>
      <c r="G144" s="20">
        <f t="shared" si="9"/>
        <v>1.0262947509784022</v>
      </c>
      <c r="H144" s="24"/>
      <c r="I144" s="24"/>
    </row>
    <row r="145" spans="1:9" x14ac:dyDescent="0.45">
      <c r="A145" s="28"/>
      <c r="B145" s="28"/>
      <c r="C145" s="28"/>
      <c r="D145" s="11">
        <v>45976</v>
      </c>
      <c r="E145" s="36">
        <v>72703.573976024505</v>
      </c>
      <c r="F145" s="19">
        <f t="shared" si="8"/>
        <v>19.5</v>
      </c>
      <c r="G145" s="20">
        <f t="shared" si="9"/>
        <v>1.0247690402485043</v>
      </c>
      <c r="H145" s="24"/>
      <c r="I145" s="24"/>
    </row>
    <row r="146" spans="1:9" x14ac:dyDescent="0.45">
      <c r="A146" s="28"/>
      <c r="B146" s="18">
        <v>2025</v>
      </c>
      <c r="C146" s="18" t="s">
        <v>178</v>
      </c>
      <c r="D146" s="11">
        <v>45992</v>
      </c>
      <c r="E146" s="37">
        <f>E145+(E151-E145)/6</f>
        <v>72812.629336988539</v>
      </c>
      <c r="F146" s="19">
        <f t="shared" si="8"/>
        <v>19</v>
      </c>
      <c r="G146" s="20">
        <f t="shared" si="9"/>
        <v>1.0232341889650567</v>
      </c>
      <c r="H146" s="24"/>
      <c r="I146" s="24"/>
    </row>
    <row r="147" spans="1:9" x14ac:dyDescent="0.45">
      <c r="A147" s="28"/>
      <c r="B147" s="28"/>
      <c r="C147" s="28"/>
      <c r="D147" s="11">
        <v>46006</v>
      </c>
      <c r="E147" s="37">
        <f>E146+(E151-E145)/6</f>
        <v>72921.684697952573</v>
      </c>
      <c r="F147" s="19">
        <f t="shared" si="8"/>
        <v>18.5</v>
      </c>
      <c r="G147" s="20">
        <f t="shared" si="9"/>
        <v>1.0217039284631151</v>
      </c>
      <c r="H147" s="24"/>
      <c r="I147" s="24"/>
    </row>
    <row r="148" spans="1:9" x14ac:dyDescent="0.45">
      <c r="A148" s="18" t="s">
        <v>199</v>
      </c>
      <c r="B148" s="18">
        <v>2026</v>
      </c>
      <c r="C148" s="18" t="s">
        <v>164</v>
      </c>
      <c r="D148" s="11">
        <v>46023</v>
      </c>
      <c r="E148" s="37">
        <f>E147+(E151-E145)/6</f>
        <v>73030.740058916606</v>
      </c>
      <c r="F148" s="19">
        <f t="shared" si="8"/>
        <v>18</v>
      </c>
      <c r="G148" s="20">
        <f t="shared" si="9"/>
        <v>1.0201782381767093</v>
      </c>
      <c r="H148" s="24"/>
      <c r="I148" s="24"/>
    </row>
    <row r="149" spans="1:9" x14ac:dyDescent="0.45">
      <c r="A149" s="28"/>
      <c r="B149" s="28"/>
      <c r="C149" s="28"/>
      <c r="D149" s="11">
        <v>46037</v>
      </c>
      <c r="E149" s="37">
        <f>E148+(E151-E145)/6</f>
        <v>73139.79541988064</v>
      </c>
      <c r="F149" s="19">
        <f t="shared" si="8"/>
        <v>17.5</v>
      </c>
      <c r="G149" s="20">
        <f t="shared" si="9"/>
        <v>1.0186570976625293</v>
      </c>
      <c r="H149" s="24"/>
      <c r="I149" s="24"/>
    </row>
    <row r="150" spans="1:9" x14ac:dyDescent="0.45">
      <c r="A150" s="28"/>
      <c r="B150" s="18">
        <v>2026</v>
      </c>
      <c r="C150" s="18" t="s">
        <v>165</v>
      </c>
      <c r="D150" s="11">
        <v>46054</v>
      </c>
      <c r="E150" s="37">
        <f>E149+(E151-E145)/6</f>
        <v>73248.850780844674</v>
      </c>
      <c r="F150" s="19">
        <f t="shared" si="8"/>
        <v>17</v>
      </c>
      <c r="G150" s="20">
        <f t="shared" si="9"/>
        <v>1.0171404865990119</v>
      </c>
      <c r="H150" s="24"/>
      <c r="I150" s="24"/>
    </row>
    <row r="151" spans="1:9" x14ac:dyDescent="0.45">
      <c r="A151" s="28"/>
      <c r="B151" s="28"/>
      <c r="C151" s="28"/>
      <c r="D151" s="11">
        <v>46068</v>
      </c>
      <c r="E151" s="36">
        <v>73357.906141808693</v>
      </c>
      <c r="F151" s="19">
        <f t="shared" si="8"/>
        <v>16.5</v>
      </c>
      <c r="G151" s="20">
        <f t="shared" si="9"/>
        <v>1.0156283847854359</v>
      </c>
      <c r="H151" s="24"/>
      <c r="I151" s="24"/>
    </row>
    <row r="152" spans="1:9" x14ac:dyDescent="0.45">
      <c r="A152" s="28"/>
      <c r="B152" s="18">
        <v>2026</v>
      </c>
      <c r="C152" s="18" t="s">
        <v>166</v>
      </c>
      <c r="D152" s="11">
        <v>46082</v>
      </c>
      <c r="E152" s="37">
        <f>E151+(E157-E151)/6</f>
        <v>73467.943001021413</v>
      </c>
      <c r="F152" s="19">
        <f t="shared" si="8"/>
        <v>16</v>
      </c>
      <c r="G152" s="20">
        <f t="shared" si="9"/>
        <v>1.0141072239495115</v>
      </c>
      <c r="H152" s="24"/>
      <c r="I152" s="24"/>
    </row>
    <row r="153" spans="1:9" x14ac:dyDescent="0.45">
      <c r="A153" s="28"/>
      <c r="B153" s="28"/>
      <c r="C153" s="28"/>
      <c r="D153" s="11">
        <v>46096</v>
      </c>
      <c r="E153" s="37">
        <f>E152+(E157-E151)/6</f>
        <v>73577.979860234133</v>
      </c>
      <c r="F153" s="19">
        <f t="shared" si="8"/>
        <v>15.5</v>
      </c>
      <c r="G153" s="20">
        <f t="shared" si="9"/>
        <v>1.0125906129465958</v>
      </c>
      <c r="H153" s="24"/>
      <c r="I153" s="24"/>
    </row>
    <row r="154" spans="1:9" x14ac:dyDescent="0.45">
      <c r="A154" s="18" t="s">
        <v>200</v>
      </c>
      <c r="B154" s="18">
        <v>2026</v>
      </c>
      <c r="C154" s="18" t="s">
        <v>168</v>
      </c>
      <c r="D154" s="11">
        <v>46113</v>
      </c>
      <c r="E154" s="37">
        <f>E153+(E157-E151)/6</f>
        <v>73688.016719446852</v>
      </c>
      <c r="F154" s="19">
        <f t="shared" si="8"/>
        <v>15</v>
      </c>
      <c r="G154" s="20">
        <f t="shared" si="9"/>
        <v>1.0110785313941619</v>
      </c>
      <c r="H154" s="24"/>
      <c r="I154" s="24"/>
    </row>
    <row r="155" spans="1:9" x14ac:dyDescent="0.45">
      <c r="A155" s="28"/>
      <c r="B155" s="28"/>
      <c r="C155" s="28"/>
      <c r="D155" s="11">
        <v>46127</v>
      </c>
      <c r="E155" s="37">
        <f>E154+(E157-E151)/6</f>
        <v>73798.053578659572</v>
      </c>
      <c r="F155" s="19">
        <f t="shared" si="8"/>
        <v>14.5</v>
      </c>
      <c r="G155" s="20">
        <f t="shared" si="9"/>
        <v>1.009570959031248</v>
      </c>
      <c r="H155" s="24"/>
      <c r="I155" s="24"/>
    </row>
    <row r="156" spans="1:9" x14ac:dyDescent="0.45">
      <c r="A156" s="28"/>
      <c r="B156" s="18">
        <v>2026</v>
      </c>
      <c r="C156" s="18" t="s">
        <v>169</v>
      </c>
      <c r="D156" s="11">
        <v>46143</v>
      </c>
      <c r="E156" s="37">
        <f>E155+(E157-E151)/6</f>
        <v>73908.090437872292</v>
      </c>
      <c r="F156" s="19">
        <f t="shared" si="8"/>
        <v>14</v>
      </c>
      <c r="G156" s="20">
        <f t="shared" si="9"/>
        <v>1.0080678757175539</v>
      </c>
      <c r="H156" s="24"/>
      <c r="I156" s="24"/>
    </row>
    <row r="157" spans="1:9" x14ac:dyDescent="0.45">
      <c r="A157" s="28"/>
      <c r="B157" s="28"/>
      <c r="C157" s="28"/>
      <c r="D157" s="11">
        <v>46157</v>
      </c>
      <c r="E157" s="36">
        <v>74018.127297084997</v>
      </c>
      <c r="F157" s="19">
        <f t="shared" si="8"/>
        <v>13.5</v>
      </c>
      <c r="G157" s="20">
        <f t="shared" si="9"/>
        <v>1.0065692614325426</v>
      </c>
      <c r="H157" s="24"/>
      <c r="I157" s="24"/>
    </row>
    <row r="158" spans="1:9" x14ac:dyDescent="0.45">
      <c r="A158" s="28"/>
      <c r="B158" s="18">
        <v>2026</v>
      </c>
      <c r="C158" s="18" t="s">
        <v>170</v>
      </c>
      <c r="D158" s="11">
        <v>46174</v>
      </c>
      <c r="E158" s="37">
        <f>E157+(E163-E157)/6</f>
        <v>73736.309920048894</v>
      </c>
      <c r="F158" s="19">
        <f t="shared" si="8"/>
        <v>13</v>
      </c>
      <c r="G158" s="20">
        <f t="shared" si="9"/>
        <v>1.0104163309342531</v>
      </c>
      <c r="H158" s="24"/>
      <c r="I158" s="24"/>
    </row>
    <row r="159" spans="1:9" x14ac:dyDescent="0.45">
      <c r="A159" s="28"/>
      <c r="B159" s="28"/>
      <c r="C159" s="28"/>
      <c r="D159" s="11">
        <v>46188</v>
      </c>
      <c r="E159" s="37">
        <f>E158+(E163-E157)/6</f>
        <v>73454.492543012791</v>
      </c>
      <c r="F159" s="19">
        <f t="shared" si="8"/>
        <v>12.5</v>
      </c>
      <c r="G159" s="20">
        <f t="shared" si="9"/>
        <v>1.0142929199656399</v>
      </c>
      <c r="H159" s="24"/>
      <c r="I159" s="24"/>
    </row>
    <row r="160" spans="1:9" x14ac:dyDescent="0.45">
      <c r="A160" s="18" t="s">
        <v>201</v>
      </c>
      <c r="B160" s="18">
        <v>2026</v>
      </c>
      <c r="C160" s="18" t="s">
        <v>172</v>
      </c>
      <c r="D160" s="11">
        <v>46204</v>
      </c>
      <c r="E160" s="37">
        <f>E159+(E163-E157)/6</f>
        <v>73172.675165976689</v>
      </c>
      <c r="F160" s="19">
        <f t="shared" si="8"/>
        <v>12</v>
      </c>
      <c r="G160" s="20">
        <f t="shared" si="9"/>
        <v>1.0181993696014175</v>
      </c>
      <c r="H160" s="24"/>
      <c r="I160" s="24"/>
    </row>
    <row r="161" spans="1:9" x14ac:dyDescent="0.45">
      <c r="A161" s="28"/>
      <c r="B161" s="28"/>
      <c r="C161" s="28"/>
      <c r="D161" s="11">
        <v>46218</v>
      </c>
      <c r="E161" s="37">
        <f>E160+(E163-E157)/6</f>
        <v>72890.857788940586</v>
      </c>
      <c r="F161" s="19">
        <f t="shared" si="8"/>
        <v>11.5</v>
      </c>
      <c r="G161" s="20">
        <f t="shared" si="9"/>
        <v>1.0221360261910788</v>
      </c>
      <c r="H161" s="24"/>
      <c r="I161" s="24"/>
    </row>
    <row r="162" spans="1:9" x14ac:dyDescent="0.45">
      <c r="A162" s="28"/>
      <c r="B162" s="18">
        <v>2026</v>
      </c>
      <c r="C162" s="18" t="s">
        <v>173</v>
      </c>
      <c r="D162" s="11">
        <v>46235</v>
      </c>
      <c r="E162" s="37">
        <f>E161+(E163-E157)/6</f>
        <v>72609.040411904483</v>
      </c>
      <c r="F162" s="19">
        <f t="shared" si="8"/>
        <v>11</v>
      </c>
      <c r="G162" s="20">
        <f t="shared" si="9"/>
        <v>1.0261032414612594</v>
      </c>
      <c r="H162" s="24"/>
      <c r="I162" s="24"/>
    </row>
    <row r="163" spans="1:9" x14ac:dyDescent="0.45">
      <c r="A163" s="28"/>
      <c r="B163" s="28"/>
      <c r="C163" s="28"/>
      <c r="D163" s="11">
        <v>46249</v>
      </c>
      <c r="E163" s="36">
        <f>'[6]CAL_Adj - Qrtrs'!DL108</f>
        <v>72327.223034868395</v>
      </c>
      <c r="F163" s="19">
        <f t="shared" si="8"/>
        <v>10.5</v>
      </c>
      <c r="G163" s="20">
        <f t="shared" si="9"/>
        <v>1.0301013726204971</v>
      </c>
      <c r="H163" s="24"/>
      <c r="I163" s="24"/>
    </row>
    <row r="164" spans="1:9" x14ac:dyDescent="0.45">
      <c r="A164" s="28"/>
      <c r="B164" s="18">
        <v>2026</v>
      </c>
      <c r="C164" s="18" t="s">
        <v>174</v>
      </c>
      <c r="D164" s="11">
        <v>46266</v>
      </c>
      <c r="E164" s="37">
        <f>E163+(E169-E163)/6</f>
        <v>72437.52204999658</v>
      </c>
      <c r="F164" s="19">
        <f t="shared" si="8"/>
        <v>10</v>
      </c>
      <c r="G164" s="20">
        <f t="shared" si="9"/>
        <v>1.0285328600089831</v>
      </c>
      <c r="H164" s="24"/>
      <c r="I164" s="24"/>
    </row>
    <row r="165" spans="1:9" x14ac:dyDescent="0.45">
      <c r="A165" s="28"/>
      <c r="B165" s="28"/>
      <c r="C165" s="28"/>
      <c r="D165" s="11">
        <v>46280</v>
      </c>
      <c r="E165" s="37">
        <f>E164+(E169-E163)/6</f>
        <v>72547.821065124765</v>
      </c>
      <c r="F165" s="19">
        <f t="shared" si="8"/>
        <v>9.5</v>
      </c>
      <c r="G165" s="20">
        <f t="shared" si="9"/>
        <v>1.0269691168142134</v>
      </c>
      <c r="H165" s="24"/>
      <c r="I165" s="24"/>
    </row>
    <row r="166" spans="1:9" x14ac:dyDescent="0.45">
      <c r="A166" s="18" t="s">
        <v>202</v>
      </c>
      <c r="B166" s="18">
        <v>2026</v>
      </c>
      <c r="C166" s="18" t="s">
        <v>176</v>
      </c>
      <c r="D166" s="11">
        <v>46296</v>
      </c>
      <c r="E166" s="37">
        <f>E165+(E169-E163)/6</f>
        <v>72658.120080252949</v>
      </c>
      <c r="F166" s="19">
        <f t="shared" si="8"/>
        <v>9</v>
      </c>
      <c r="G166" s="20">
        <f t="shared" si="9"/>
        <v>1.0254101213154783</v>
      </c>
      <c r="H166" s="24"/>
      <c r="I166" s="24"/>
    </row>
    <row r="167" spans="1:9" x14ac:dyDescent="0.45">
      <c r="A167" s="28"/>
      <c r="B167" s="28"/>
      <c r="C167" s="28"/>
      <c r="D167" s="11">
        <v>46310</v>
      </c>
      <c r="E167" s="37">
        <f>E166+(E169-E163)/6</f>
        <v>72768.419095381134</v>
      </c>
      <c r="F167" s="19">
        <f t="shared" ref="F167:F183" si="10">F168+0.5</f>
        <v>8.5</v>
      </c>
      <c r="G167" s="20">
        <f t="shared" ref="G167:G184" si="11">(1+(($E$184-E167)/E167))</f>
        <v>1.0238558519237615</v>
      </c>
      <c r="H167" s="24"/>
      <c r="I167" s="24"/>
    </row>
    <row r="168" spans="1:9" x14ac:dyDescent="0.45">
      <c r="A168" s="28"/>
      <c r="B168" s="18">
        <v>2026</v>
      </c>
      <c r="C168" s="18" t="s">
        <v>177</v>
      </c>
      <c r="D168" s="11">
        <v>46327</v>
      </c>
      <c r="E168" s="37">
        <f>E167+(E169-E163)/6</f>
        <v>72878.718110509319</v>
      </c>
      <c r="F168" s="19">
        <f t="shared" si="10"/>
        <v>8</v>
      </c>
      <c r="G168" s="20">
        <f t="shared" si="11"/>
        <v>1.0223062871807431</v>
      </c>
      <c r="H168" s="24"/>
      <c r="I168" s="24"/>
    </row>
    <row r="169" spans="1:9" x14ac:dyDescent="0.45">
      <c r="A169" s="28"/>
      <c r="B169" s="28"/>
      <c r="C169" s="28"/>
      <c r="D169" s="11">
        <v>46341</v>
      </c>
      <c r="E169" s="36">
        <f>'[6]CAL_Adj - Qrtrs'!DM108</f>
        <v>72989.017125637503</v>
      </c>
      <c r="F169" s="19">
        <f t="shared" si="10"/>
        <v>7.5</v>
      </c>
      <c r="G169" s="20">
        <f t="shared" si="11"/>
        <v>1.0207614057578123</v>
      </c>
      <c r="H169" s="24"/>
      <c r="I169" s="24"/>
    </row>
    <row r="170" spans="1:9" x14ac:dyDescent="0.45">
      <c r="A170" s="28"/>
      <c r="B170" s="18">
        <v>2026</v>
      </c>
      <c r="C170" s="18" t="s">
        <v>178</v>
      </c>
      <c r="D170" s="11">
        <v>46357</v>
      </c>
      <c r="E170" s="37">
        <f>E169+(E175-E169)/6</f>
        <v>73089.377024185247</v>
      </c>
      <c r="F170" s="19">
        <f t="shared" si="10"/>
        <v>7</v>
      </c>
      <c r="G170" s="20">
        <f t="shared" si="11"/>
        <v>1.0193597860519907</v>
      </c>
      <c r="H170" s="24"/>
      <c r="I170" s="24"/>
    </row>
    <row r="171" spans="1:9" x14ac:dyDescent="0.45">
      <c r="A171" s="28"/>
      <c r="B171" s="28"/>
      <c r="C171" s="28"/>
      <c r="D171" s="11">
        <v>46371</v>
      </c>
      <c r="E171" s="37">
        <f>E170+(E175-E169)/6</f>
        <v>73189.736922732991</v>
      </c>
      <c r="F171" s="19">
        <f t="shared" si="10"/>
        <v>6.5</v>
      </c>
      <c r="G171" s="20">
        <f t="shared" si="11"/>
        <v>1.0179620102296807</v>
      </c>
      <c r="H171" s="24"/>
      <c r="I171" s="24"/>
    </row>
    <row r="172" spans="1:9" x14ac:dyDescent="0.45">
      <c r="A172" s="18" t="s">
        <v>203</v>
      </c>
      <c r="B172" s="18">
        <v>2027</v>
      </c>
      <c r="C172" s="18" t="s">
        <v>164</v>
      </c>
      <c r="D172" s="11">
        <v>46388</v>
      </c>
      <c r="E172" s="37">
        <f>E171+(E175-E169)/6</f>
        <v>73290.096821280735</v>
      </c>
      <c r="F172" s="19">
        <f t="shared" si="10"/>
        <v>6</v>
      </c>
      <c r="G172" s="20">
        <f t="shared" si="11"/>
        <v>1.0165680625</v>
      </c>
      <c r="H172" s="24"/>
      <c r="I172" s="24"/>
    </row>
    <row r="173" spans="1:9" x14ac:dyDescent="0.45">
      <c r="A173" s="28"/>
      <c r="B173" s="28"/>
      <c r="C173" s="28"/>
      <c r="D173" s="11">
        <v>46402</v>
      </c>
      <c r="E173" s="37">
        <f>E172+(E175-E169)/6</f>
        <v>73390.456719828479</v>
      </c>
      <c r="F173" s="19">
        <f t="shared" si="10"/>
        <v>5.5</v>
      </c>
      <c r="G173" s="20">
        <f t="shared" si="11"/>
        <v>1.0151779271584411</v>
      </c>
      <c r="H173" s="24"/>
      <c r="I173" s="24"/>
    </row>
    <row r="174" spans="1:9" x14ac:dyDescent="0.45">
      <c r="A174" s="28"/>
      <c r="B174" s="18">
        <v>2027</v>
      </c>
      <c r="C174" s="18" t="s">
        <v>165</v>
      </c>
      <c r="D174" s="11">
        <v>46419</v>
      </c>
      <c r="E174" s="37">
        <f>E173+(E175-E169)/6</f>
        <v>73490.816618376222</v>
      </c>
      <c r="F174" s="19">
        <f t="shared" si="10"/>
        <v>5</v>
      </c>
      <c r="G174" s="20">
        <f t="shared" si="11"/>
        <v>1.013791588586282</v>
      </c>
      <c r="H174" s="24"/>
      <c r="I174" s="24"/>
    </row>
    <row r="175" spans="1:9" x14ac:dyDescent="0.45">
      <c r="A175" s="28"/>
      <c r="B175" s="28"/>
      <c r="C175" s="28"/>
      <c r="D175" s="11">
        <v>46433</v>
      </c>
      <c r="E175" s="36">
        <f>'[6]CAL_Adj - Qrtrs'!DN108</f>
        <v>73591.176516923981</v>
      </c>
      <c r="F175" s="19">
        <f t="shared" si="10"/>
        <v>4.5</v>
      </c>
      <c r="G175" s="20">
        <f t="shared" si="11"/>
        <v>1.0124090312500003</v>
      </c>
      <c r="H175" s="24"/>
      <c r="I175" s="24"/>
    </row>
    <row r="176" spans="1:9" x14ac:dyDescent="0.45">
      <c r="A176" s="28"/>
      <c r="B176" s="18">
        <v>2027</v>
      </c>
      <c r="C176" s="18" t="s">
        <v>166</v>
      </c>
      <c r="D176" s="11">
        <v>46447</v>
      </c>
      <c r="E176" s="37">
        <f>E175+(E181-E175)/6</f>
        <v>73692.364384634755</v>
      </c>
      <c r="F176" s="19">
        <f t="shared" si="10"/>
        <v>4</v>
      </c>
      <c r="G176" s="20">
        <f t="shared" si="11"/>
        <v>1.0110188802896019</v>
      </c>
      <c r="H176" s="24"/>
      <c r="I176" s="24"/>
    </row>
    <row r="177" spans="1:9" x14ac:dyDescent="0.45">
      <c r="A177" s="28"/>
      <c r="B177" s="28"/>
      <c r="C177" s="28"/>
      <c r="D177" s="11">
        <v>46461</v>
      </c>
      <c r="E177" s="37">
        <f>E176+(E181-E175)/6</f>
        <v>73793.552252345529</v>
      </c>
      <c r="F177" s="19">
        <f t="shared" si="10"/>
        <v>3.5</v>
      </c>
      <c r="G177" s="20">
        <f t="shared" si="11"/>
        <v>1.0096325417601597</v>
      </c>
      <c r="H177" s="24"/>
      <c r="I177" s="24"/>
    </row>
    <row r="178" spans="1:9" x14ac:dyDescent="0.45">
      <c r="A178" s="18" t="s">
        <v>204</v>
      </c>
      <c r="B178" s="18">
        <v>2027</v>
      </c>
      <c r="C178" s="18" t="s">
        <v>168</v>
      </c>
      <c r="D178" s="11">
        <v>46478</v>
      </c>
      <c r="E178" s="37">
        <f>E177+(E181-E175)/6</f>
        <v>73894.740120056304</v>
      </c>
      <c r="F178" s="19">
        <f t="shared" si="10"/>
        <v>3</v>
      </c>
      <c r="G178" s="20">
        <f t="shared" si="11"/>
        <v>1.0082500000000001</v>
      </c>
      <c r="H178" s="24"/>
      <c r="I178" s="24"/>
    </row>
    <row r="179" spans="1:9" x14ac:dyDescent="0.45">
      <c r="A179" s="28"/>
      <c r="B179" s="28"/>
      <c r="C179" s="28"/>
      <c r="D179" s="11">
        <v>46492</v>
      </c>
      <c r="E179" s="37">
        <f>E178+(E181-E175)/6</f>
        <v>73995.927987767078</v>
      </c>
      <c r="F179" s="19">
        <f t="shared" si="10"/>
        <v>2.5</v>
      </c>
      <c r="G179" s="20">
        <f t="shared" si="11"/>
        <v>1.0068712394331178</v>
      </c>
      <c r="H179" s="24"/>
      <c r="I179" s="24"/>
    </row>
    <row r="180" spans="1:9" x14ac:dyDescent="0.45">
      <c r="A180" s="28"/>
      <c r="B180" s="18">
        <v>2027</v>
      </c>
      <c r="C180" s="18" t="s">
        <v>169</v>
      </c>
      <c r="D180" s="11">
        <v>46508</v>
      </c>
      <c r="E180" s="37">
        <f>E179+(E181-E175)/6</f>
        <v>74097.115855477852</v>
      </c>
      <c r="F180" s="19">
        <f t="shared" si="10"/>
        <v>2</v>
      </c>
      <c r="G180" s="20">
        <f t="shared" si="11"/>
        <v>1.0054962445685909</v>
      </c>
      <c r="H180" s="24"/>
      <c r="I180" s="24"/>
    </row>
    <row r="181" spans="1:9" x14ac:dyDescent="0.45">
      <c r="A181" s="28"/>
      <c r="B181" s="28"/>
      <c r="C181" s="28"/>
      <c r="D181" s="11">
        <v>46522</v>
      </c>
      <c r="E181" s="36">
        <f>'[6]CAL_Adj - Qrtrs'!DO108</f>
        <v>74198.303723188612</v>
      </c>
      <c r="F181" s="19">
        <f t="shared" si="10"/>
        <v>1.5</v>
      </c>
      <c r="G181" s="20">
        <f t="shared" si="11"/>
        <v>1.0041249999999999</v>
      </c>
      <c r="H181" s="24"/>
      <c r="I181" s="24"/>
    </row>
    <row r="182" spans="1:9" x14ac:dyDescent="0.45">
      <c r="A182" s="28"/>
      <c r="B182" s="18">
        <v>2027</v>
      </c>
      <c r="C182" s="18" t="s">
        <v>170</v>
      </c>
      <c r="D182" s="11">
        <v>46539</v>
      </c>
      <c r="E182" s="37">
        <f>E181+(E187-E181)/6</f>
        <v>74300.326390807997</v>
      </c>
      <c r="F182" s="19">
        <f t="shared" si="10"/>
        <v>1</v>
      </c>
      <c r="G182" s="20">
        <f t="shared" si="11"/>
        <v>1.0027462239420797</v>
      </c>
      <c r="H182" s="24"/>
      <c r="I182" s="24"/>
    </row>
    <row r="183" spans="1:9" x14ac:dyDescent="0.45">
      <c r="A183" s="28"/>
      <c r="B183" s="28"/>
      <c r="C183" s="28"/>
      <c r="D183" s="11">
        <v>46553</v>
      </c>
      <c r="E183" s="37">
        <f>E182+(E187-E181)/6</f>
        <v>74402.349058427382</v>
      </c>
      <c r="F183" s="19">
        <f t="shared" si="10"/>
        <v>0.5</v>
      </c>
      <c r="G183" s="20">
        <f t="shared" si="11"/>
        <v>1.0013712291199202</v>
      </c>
      <c r="H183" s="24"/>
      <c r="I183" s="24"/>
    </row>
    <row r="184" spans="1:9" x14ac:dyDescent="0.45">
      <c r="A184" s="18" t="s">
        <v>205</v>
      </c>
      <c r="B184" s="18">
        <v>2027</v>
      </c>
      <c r="C184" s="18" t="s">
        <v>172</v>
      </c>
      <c r="D184" s="11">
        <v>46569</v>
      </c>
      <c r="E184" s="37">
        <f>E183+(E187-E181)/6</f>
        <v>74504.371726046767</v>
      </c>
      <c r="F184" s="19">
        <v>0</v>
      </c>
      <c r="G184" s="20">
        <f t="shared" si="11"/>
        <v>1</v>
      </c>
      <c r="H184" s="24"/>
      <c r="I184" s="24"/>
    </row>
    <row r="185" spans="1:9" x14ac:dyDescent="0.45">
      <c r="A185" s="28"/>
      <c r="B185" s="28"/>
      <c r="C185" s="28"/>
      <c r="D185" s="11">
        <v>46583</v>
      </c>
      <c r="E185" s="37">
        <f>E184+(E187-E181)/6</f>
        <v>74606.394393666153</v>
      </c>
      <c r="F185" s="31"/>
      <c r="G185" s="32"/>
      <c r="H185" s="24"/>
      <c r="I185" s="24"/>
    </row>
    <row r="186" spans="1:9" x14ac:dyDescent="0.45">
      <c r="A186" s="28"/>
      <c r="B186" s="18">
        <v>2027</v>
      </c>
      <c r="C186" s="18" t="s">
        <v>173</v>
      </c>
      <c r="D186" s="11">
        <v>46600</v>
      </c>
      <c r="E186" s="37">
        <f>E185+(E187-E181)/6</f>
        <v>74708.417061285538</v>
      </c>
      <c r="F186" s="31"/>
      <c r="G186" s="32"/>
      <c r="H186" s="24"/>
      <c r="I186" s="24"/>
    </row>
    <row r="187" spans="1:9" x14ac:dyDescent="0.45">
      <c r="A187" s="28"/>
      <c r="B187" s="28"/>
      <c r="C187" s="28"/>
      <c r="D187" s="11">
        <v>46614</v>
      </c>
      <c r="E187" s="36">
        <f>'[6]CAL_Adj - Qrtrs'!DP108</f>
        <v>74810.439728904923</v>
      </c>
      <c r="F187" s="31"/>
      <c r="G187" s="32"/>
      <c r="H187" s="24"/>
      <c r="I187" s="24"/>
    </row>
    <row r="188" spans="1:9" x14ac:dyDescent="0.45">
      <c r="A188" s="28"/>
      <c r="B188" s="18">
        <v>2027</v>
      </c>
      <c r="C188" s="18" t="s">
        <v>174</v>
      </c>
      <c r="D188" s="11">
        <v>46631</v>
      </c>
      <c r="E188" s="37">
        <f>E187+(E193-E187)/6</f>
        <v>74913.304083532174</v>
      </c>
      <c r="F188" s="31"/>
      <c r="G188" s="32"/>
      <c r="H188" s="24"/>
      <c r="I188" s="24"/>
    </row>
    <row r="189" spans="1:9" x14ac:dyDescent="0.45">
      <c r="A189" s="28"/>
      <c r="B189" s="28"/>
      <c r="C189" s="28"/>
      <c r="D189" s="11">
        <v>46645</v>
      </c>
      <c r="E189" s="37">
        <f>E188+(E193-E187)/6</f>
        <v>75016.168438159424</v>
      </c>
      <c r="F189" s="31"/>
      <c r="G189" s="32"/>
      <c r="H189" s="24"/>
      <c r="I189" s="24"/>
    </row>
    <row r="190" spans="1:9" x14ac:dyDescent="0.45">
      <c r="A190" s="18" t="s">
        <v>206</v>
      </c>
      <c r="B190" s="18">
        <v>2027</v>
      </c>
      <c r="C190" s="18" t="s">
        <v>176</v>
      </c>
      <c r="D190" s="11">
        <v>46661</v>
      </c>
      <c r="E190" s="37">
        <f>E189+(E193-E187)/6</f>
        <v>75119.032792786675</v>
      </c>
      <c r="F190" s="31"/>
      <c r="G190" s="32"/>
      <c r="H190" s="24"/>
      <c r="I190" s="24"/>
    </row>
    <row r="191" spans="1:9" x14ac:dyDescent="0.45">
      <c r="A191" s="28"/>
      <c r="B191" s="28"/>
      <c r="C191" s="28"/>
      <c r="D191" s="11">
        <v>46675</v>
      </c>
      <c r="E191" s="37">
        <f>E190+(E193-E187)/6</f>
        <v>75221.897147413925</v>
      </c>
      <c r="G191" s="28"/>
      <c r="H191" s="18"/>
      <c r="I191" s="18"/>
    </row>
    <row r="192" spans="1:9" x14ac:dyDescent="0.45">
      <c r="A192" s="28"/>
      <c r="B192" s="28"/>
      <c r="C192" s="18" t="s">
        <v>177</v>
      </c>
      <c r="D192" s="11">
        <v>46692</v>
      </c>
      <c r="E192" s="37">
        <f>E191+(E193-E187)/6</f>
        <v>75324.761502041176</v>
      </c>
      <c r="G192" s="28"/>
      <c r="H192" s="18"/>
      <c r="I192" s="18"/>
    </row>
    <row r="193" spans="1:5" x14ac:dyDescent="0.45">
      <c r="A193" s="25"/>
      <c r="B193" s="28"/>
      <c r="C193" s="28"/>
      <c r="D193" s="11">
        <v>46706</v>
      </c>
      <c r="E193" s="36">
        <f>'[6]CAL_Adj - Qrtrs'!DQ108</f>
        <v>75427.625856668397</v>
      </c>
    </row>
  </sheetData>
  <sheetProtection sheet="1" objects="1" scenarios="1" selectLockedCell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C9A9-8B57-4B66-A090-6B61C2E7557D}">
  <dimension ref="A1:Q193"/>
  <sheetViews>
    <sheetView zoomScale="87" zoomScaleNormal="87" workbookViewId="0"/>
  </sheetViews>
  <sheetFormatPr defaultColWidth="0" defaultRowHeight="19.2" zeroHeight="1" x14ac:dyDescent="0.45"/>
  <cols>
    <col min="1" max="3" width="14.44140625" style="10" customWidth="1"/>
    <col min="4" max="4" width="14.44140625" style="11" customWidth="1"/>
    <col min="5" max="5" width="15.44140625" style="12" customWidth="1"/>
    <col min="6" max="6" width="24" style="11" bestFit="1" customWidth="1"/>
    <col min="7" max="7" width="20.44140625" style="10" bestFit="1" customWidth="1"/>
    <col min="8" max="17" width="0" style="13" hidden="1" customWidth="1"/>
    <col min="18" max="16384" width="9.44140625" style="13" hidden="1"/>
  </cols>
  <sheetData>
    <row r="1" spans="1:7" x14ac:dyDescent="0.45">
      <c r="A1" s="9" t="s">
        <v>212</v>
      </c>
      <c r="B1" s="25"/>
      <c r="C1" s="25"/>
      <c r="D1" s="26"/>
      <c r="E1" s="27"/>
      <c r="F1" s="26"/>
      <c r="G1" s="25"/>
    </row>
    <row r="2" spans="1:7" x14ac:dyDescent="0.45">
      <c r="A2" s="14" t="s">
        <v>0</v>
      </c>
      <c r="B2" s="25"/>
      <c r="C2" s="25"/>
      <c r="D2" s="26"/>
      <c r="E2" s="27"/>
      <c r="F2" s="26"/>
      <c r="G2" s="25"/>
    </row>
    <row r="3" spans="1:7" x14ac:dyDescent="0.45">
      <c r="A3" s="15" t="s">
        <v>156</v>
      </c>
      <c r="B3" s="15" t="s">
        <v>157</v>
      </c>
      <c r="C3" s="15" t="s">
        <v>158</v>
      </c>
      <c r="D3" s="16" t="s">
        <v>159</v>
      </c>
      <c r="E3" s="17" t="s">
        <v>160</v>
      </c>
      <c r="F3" s="15" t="s">
        <v>161</v>
      </c>
      <c r="G3" s="15" t="s">
        <v>162</v>
      </c>
    </row>
    <row r="4" spans="1:7" x14ac:dyDescent="0.45">
      <c r="A4" s="18" t="s">
        <v>163</v>
      </c>
      <c r="B4" s="18">
        <v>2020</v>
      </c>
      <c r="C4" s="18" t="s">
        <v>164</v>
      </c>
      <c r="D4" s="11">
        <v>43831</v>
      </c>
      <c r="F4" s="19">
        <f t="shared" ref="F4:F35" si="0">F5+0.5</f>
        <v>90</v>
      </c>
      <c r="G4" s="20"/>
    </row>
    <row r="5" spans="1:7" x14ac:dyDescent="0.45">
      <c r="A5" s="28"/>
      <c r="B5" s="28"/>
      <c r="C5" s="28"/>
      <c r="D5" s="11">
        <v>43845</v>
      </c>
      <c r="E5" s="21">
        <v>284.17099999999999</v>
      </c>
      <c r="F5" s="19">
        <f t="shared" si="0"/>
        <v>89.5</v>
      </c>
      <c r="G5" s="20">
        <f t="shared" ref="G5:G36" si="1">(1+(($E$184-E5)/E5))</f>
        <v>1.3288301761967267</v>
      </c>
    </row>
    <row r="6" spans="1:7" x14ac:dyDescent="0.45">
      <c r="A6" s="28"/>
      <c r="B6" s="18">
        <v>2020</v>
      </c>
      <c r="C6" s="18" t="s">
        <v>165</v>
      </c>
      <c r="D6" s="11">
        <v>43862</v>
      </c>
      <c r="E6" s="12">
        <v>284.52850000000001</v>
      </c>
      <c r="F6" s="19">
        <f t="shared" si="0"/>
        <v>89</v>
      </c>
      <c r="G6" s="20">
        <f t="shared" si="1"/>
        <v>1.3271605480646052</v>
      </c>
    </row>
    <row r="7" spans="1:7" x14ac:dyDescent="0.45">
      <c r="A7" s="28"/>
      <c r="B7" s="28"/>
      <c r="C7" s="28"/>
      <c r="D7" s="11">
        <v>43876</v>
      </c>
      <c r="E7" s="21">
        <v>284.88600000000002</v>
      </c>
      <c r="F7" s="19">
        <f t="shared" si="0"/>
        <v>88.5</v>
      </c>
      <c r="G7" s="20">
        <f t="shared" si="1"/>
        <v>1.3254951103248316</v>
      </c>
    </row>
    <row r="8" spans="1:7" x14ac:dyDescent="0.45">
      <c r="A8" s="28"/>
      <c r="B8" s="18">
        <v>2020</v>
      </c>
      <c r="C8" s="18" t="s">
        <v>166</v>
      </c>
      <c r="D8" s="11">
        <v>43890</v>
      </c>
      <c r="E8" s="12">
        <v>284.27949999999998</v>
      </c>
      <c r="F8" s="19">
        <f t="shared" si="0"/>
        <v>88</v>
      </c>
      <c r="G8" s="20">
        <f t="shared" si="1"/>
        <v>1.3283230060556601</v>
      </c>
    </row>
    <row r="9" spans="1:7" x14ac:dyDescent="0.45">
      <c r="A9" s="28"/>
      <c r="B9" s="28"/>
      <c r="C9" s="28"/>
      <c r="D9" s="11">
        <v>43904</v>
      </c>
      <c r="E9" s="21">
        <v>283.673</v>
      </c>
      <c r="F9" s="19">
        <f t="shared" si="0"/>
        <v>87.5</v>
      </c>
      <c r="G9" s="20">
        <f t="shared" si="1"/>
        <v>1.3311629940107095</v>
      </c>
    </row>
    <row r="10" spans="1:7" x14ac:dyDescent="0.45">
      <c r="A10" s="18" t="s">
        <v>167</v>
      </c>
      <c r="B10" s="18">
        <v>2020</v>
      </c>
      <c r="C10" s="18" t="s">
        <v>168</v>
      </c>
      <c r="D10" s="11">
        <v>43921</v>
      </c>
      <c r="E10" s="12">
        <v>283.33949999999999</v>
      </c>
      <c r="F10" s="19">
        <f t="shared" si="0"/>
        <v>87</v>
      </c>
      <c r="G10" s="20">
        <f t="shared" si="1"/>
        <v>1.3327298170569231</v>
      </c>
    </row>
    <row r="11" spans="1:7" x14ac:dyDescent="0.45">
      <c r="A11" s="28"/>
      <c r="B11" s="28"/>
      <c r="C11" s="28"/>
      <c r="D11" s="11">
        <v>43935</v>
      </c>
      <c r="E11" s="21">
        <v>283.00599999999997</v>
      </c>
      <c r="F11" s="19">
        <f t="shared" si="0"/>
        <v>86.5</v>
      </c>
      <c r="G11" s="20">
        <f t="shared" si="1"/>
        <v>1.3343003328551339</v>
      </c>
    </row>
    <row r="12" spans="1:7" x14ac:dyDescent="0.45">
      <c r="A12" s="28"/>
      <c r="B12" s="18">
        <v>2020</v>
      </c>
      <c r="C12" s="18" t="s">
        <v>169</v>
      </c>
      <c r="D12" s="11">
        <v>43951</v>
      </c>
      <c r="E12" s="12">
        <v>283.28049999999996</v>
      </c>
      <c r="F12" s="19">
        <f t="shared" si="0"/>
        <v>86</v>
      </c>
      <c r="G12" s="20">
        <f t="shared" si="1"/>
        <v>1.3330073902015849</v>
      </c>
    </row>
    <row r="13" spans="1:7" x14ac:dyDescent="0.45">
      <c r="A13" s="28"/>
      <c r="B13" s="28"/>
      <c r="C13" s="28"/>
      <c r="D13" s="11">
        <v>43965</v>
      </c>
      <c r="E13" s="21">
        <v>283.55500000000001</v>
      </c>
      <c r="F13" s="19">
        <f t="shared" si="0"/>
        <v>85.5</v>
      </c>
      <c r="G13" s="20">
        <f t="shared" si="1"/>
        <v>1.3317169508560949</v>
      </c>
    </row>
    <row r="14" spans="1:7" x14ac:dyDescent="0.45">
      <c r="A14" s="28"/>
      <c r="B14" s="18">
        <v>2020</v>
      </c>
      <c r="C14" s="18" t="s">
        <v>170</v>
      </c>
      <c r="D14" s="11">
        <v>43982</v>
      </c>
      <c r="E14" s="12">
        <v>284.19499999999999</v>
      </c>
      <c r="F14" s="19">
        <f t="shared" si="0"/>
        <v>85</v>
      </c>
      <c r="G14" s="20">
        <f t="shared" si="1"/>
        <v>1.3287179577402841</v>
      </c>
    </row>
    <row r="15" spans="1:7" x14ac:dyDescent="0.45">
      <c r="A15" s="28"/>
      <c r="B15" s="28"/>
      <c r="C15" s="28"/>
      <c r="D15" s="11">
        <v>43996</v>
      </c>
      <c r="E15" s="21">
        <v>284.83499999999998</v>
      </c>
      <c r="F15" s="19">
        <f t="shared" si="0"/>
        <v>84.5</v>
      </c>
      <c r="G15" s="20">
        <f t="shared" si="1"/>
        <v>1.3257324415889902</v>
      </c>
    </row>
    <row r="16" spans="1:7" x14ac:dyDescent="0.45">
      <c r="A16" s="18" t="s">
        <v>171</v>
      </c>
      <c r="B16" s="18">
        <v>2020</v>
      </c>
      <c r="C16" s="18" t="s">
        <v>172</v>
      </c>
      <c r="D16" s="11">
        <v>44012</v>
      </c>
      <c r="E16" s="12">
        <v>285.52449999999999</v>
      </c>
      <c r="F16" s="19">
        <f t="shared" si="0"/>
        <v>84</v>
      </c>
      <c r="G16" s="20">
        <f t="shared" si="1"/>
        <v>1.322530991210912</v>
      </c>
    </row>
    <row r="17" spans="1:7" x14ac:dyDescent="0.45">
      <c r="A17" s="28"/>
      <c r="B17" s="28"/>
      <c r="C17" s="28"/>
      <c r="D17" s="11">
        <v>44026</v>
      </c>
      <c r="E17" s="21">
        <v>286.214</v>
      </c>
      <c r="F17" s="19">
        <f t="shared" si="0"/>
        <v>83.5</v>
      </c>
      <c r="G17" s="20">
        <f t="shared" si="1"/>
        <v>1.3193449656550693</v>
      </c>
    </row>
    <row r="18" spans="1:7" x14ac:dyDescent="0.45">
      <c r="A18" s="28"/>
      <c r="B18" s="18">
        <v>2020</v>
      </c>
      <c r="C18" s="18" t="s">
        <v>173</v>
      </c>
      <c r="D18" s="11">
        <v>44043</v>
      </c>
      <c r="E18" s="12">
        <v>286.30099999999999</v>
      </c>
      <c r="F18" s="19">
        <f t="shared" si="0"/>
        <v>83</v>
      </c>
      <c r="G18" s="20">
        <f t="shared" si="1"/>
        <v>1.3189440483966175</v>
      </c>
    </row>
    <row r="19" spans="1:7" x14ac:dyDescent="0.45">
      <c r="A19" s="28"/>
      <c r="B19" s="28"/>
      <c r="C19" s="28"/>
      <c r="D19" s="11">
        <v>44057</v>
      </c>
      <c r="E19" s="21">
        <v>286.38799999999998</v>
      </c>
      <c r="F19" s="19">
        <f t="shared" si="0"/>
        <v>82.5</v>
      </c>
      <c r="G19" s="20">
        <f t="shared" si="1"/>
        <v>1.3185433747224047</v>
      </c>
    </row>
    <row r="20" spans="1:7" x14ac:dyDescent="0.45">
      <c r="A20" s="28"/>
      <c r="B20" s="18">
        <v>2020</v>
      </c>
      <c r="C20" s="18" t="s">
        <v>174</v>
      </c>
      <c r="D20" s="11">
        <v>44074</v>
      </c>
      <c r="E20" s="12">
        <v>286.28699999999998</v>
      </c>
      <c r="F20" s="19">
        <f t="shared" si="0"/>
        <v>82</v>
      </c>
      <c r="G20" s="20">
        <f t="shared" si="1"/>
        <v>1.3190085473668034</v>
      </c>
    </row>
    <row r="21" spans="1:7" x14ac:dyDescent="0.45">
      <c r="A21" s="28"/>
      <c r="B21" s="28"/>
      <c r="C21" s="28"/>
      <c r="D21" s="11">
        <v>44088</v>
      </c>
      <c r="E21" s="21">
        <v>286.18599999999998</v>
      </c>
      <c r="F21" s="19">
        <f t="shared" si="0"/>
        <v>81.5</v>
      </c>
      <c r="G21" s="20">
        <f t="shared" si="1"/>
        <v>1.3194740483461807</v>
      </c>
    </row>
    <row r="22" spans="1:7" x14ac:dyDescent="0.45">
      <c r="A22" s="18" t="s">
        <v>175</v>
      </c>
      <c r="B22" s="18">
        <v>2020</v>
      </c>
      <c r="C22" s="18" t="s">
        <v>176</v>
      </c>
      <c r="D22" s="11">
        <v>44104</v>
      </c>
      <c r="E22" s="12">
        <v>286.5145</v>
      </c>
      <c r="F22" s="19">
        <f t="shared" si="0"/>
        <v>81</v>
      </c>
      <c r="G22" s="20">
        <f t="shared" si="1"/>
        <v>1.3179612201127693</v>
      </c>
    </row>
    <row r="23" spans="1:7" x14ac:dyDescent="0.45">
      <c r="A23" s="28"/>
      <c r="B23" s="28"/>
      <c r="C23" s="28"/>
      <c r="D23" s="11">
        <v>44118</v>
      </c>
      <c r="E23" s="21">
        <v>286.84300000000002</v>
      </c>
      <c r="F23" s="19">
        <f t="shared" si="0"/>
        <v>80.5</v>
      </c>
      <c r="G23" s="20">
        <f t="shared" si="1"/>
        <v>1.3164518569391617</v>
      </c>
    </row>
    <row r="24" spans="1:7" x14ac:dyDescent="0.45">
      <c r="A24" s="28"/>
      <c r="B24" s="18">
        <v>2020</v>
      </c>
      <c r="C24" s="18" t="s">
        <v>177</v>
      </c>
      <c r="D24" s="11">
        <v>44135</v>
      </c>
      <c r="E24" s="12">
        <v>287.04600000000005</v>
      </c>
      <c r="F24" s="19">
        <f t="shared" si="0"/>
        <v>80</v>
      </c>
      <c r="G24" s="20">
        <f t="shared" si="1"/>
        <v>1.3155208572841981</v>
      </c>
    </row>
    <row r="25" spans="1:7" x14ac:dyDescent="0.45">
      <c r="A25" s="28"/>
      <c r="B25" s="28"/>
      <c r="C25" s="28"/>
      <c r="D25" s="11">
        <v>44149</v>
      </c>
      <c r="E25" s="21">
        <v>287.24900000000002</v>
      </c>
      <c r="F25" s="19">
        <f t="shared" si="0"/>
        <v>79.5</v>
      </c>
      <c r="G25" s="20">
        <f t="shared" si="1"/>
        <v>1.314591173511483</v>
      </c>
    </row>
    <row r="26" spans="1:7" x14ac:dyDescent="0.45">
      <c r="A26" s="28"/>
      <c r="B26" s="18">
        <v>2020</v>
      </c>
      <c r="C26" s="18" t="s">
        <v>178</v>
      </c>
      <c r="D26" s="11">
        <v>44165</v>
      </c>
      <c r="E26" s="12">
        <v>287.30799999999999</v>
      </c>
      <c r="F26" s="19">
        <f t="shared" si="0"/>
        <v>79</v>
      </c>
      <c r="G26" s="20">
        <f t="shared" si="1"/>
        <v>1.3143212162557256</v>
      </c>
    </row>
    <row r="27" spans="1:7" x14ac:dyDescent="0.45">
      <c r="A27" s="29"/>
      <c r="B27" s="29"/>
      <c r="C27" s="29"/>
      <c r="D27" s="11">
        <v>44179</v>
      </c>
      <c r="E27" s="21">
        <v>287.36700000000002</v>
      </c>
      <c r="F27" s="19">
        <f t="shared" si="0"/>
        <v>78.5</v>
      </c>
      <c r="G27" s="20">
        <f t="shared" si="1"/>
        <v>1.3140513698510963</v>
      </c>
    </row>
    <row r="28" spans="1:7" x14ac:dyDescent="0.45">
      <c r="A28" s="18" t="s">
        <v>179</v>
      </c>
      <c r="B28" s="18">
        <v>2021</v>
      </c>
      <c r="C28" s="18" t="s">
        <v>164</v>
      </c>
      <c r="D28" s="11">
        <v>44196</v>
      </c>
      <c r="E28" s="12">
        <v>287.93213859322907</v>
      </c>
      <c r="F28" s="19">
        <f t="shared" si="0"/>
        <v>78</v>
      </c>
      <c r="G28" s="20">
        <f t="shared" si="1"/>
        <v>1.3114722164915005</v>
      </c>
    </row>
    <row r="29" spans="1:7" x14ac:dyDescent="0.45">
      <c r="A29" s="28"/>
      <c r="B29" s="28"/>
      <c r="C29" s="28"/>
      <c r="D29" s="11">
        <v>44210</v>
      </c>
      <c r="E29" s="21">
        <v>288.49727718645806</v>
      </c>
      <c r="F29" s="19">
        <f t="shared" si="0"/>
        <v>77.5</v>
      </c>
      <c r="G29" s="20">
        <f t="shared" si="1"/>
        <v>1.3089031677617688</v>
      </c>
    </row>
    <row r="30" spans="1:7" x14ac:dyDescent="0.45">
      <c r="A30" s="28"/>
      <c r="B30" s="18">
        <v>2021</v>
      </c>
      <c r="C30" s="18" t="s">
        <v>165</v>
      </c>
      <c r="D30" s="11">
        <v>44227</v>
      </c>
      <c r="E30" s="12">
        <v>289.06463859322901</v>
      </c>
      <c r="F30" s="19">
        <f t="shared" si="0"/>
        <v>77</v>
      </c>
      <c r="G30" s="20">
        <f t="shared" si="1"/>
        <v>1.3063341190320372</v>
      </c>
    </row>
    <row r="31" spans="1:7" x14ac:dyDescent="0.45">
      <c r="A31" s="28"/>
      <c r="B31" s="28"/>
      <c r="C31" s="28"/>
      <c r="D31" s="11">
        <v>44241</v>
      </c>
      <c r="E31" s="21">
        <v>289.63200000000001</v>
      </c>
      <c r="F31" s="19">
        <f t="shared" si="0"/>
        <v>76.5</v>
      </c>
      <c r="G31" s="20">
        <f t="shared" si="1"/>
        <v>1.3037751353441609</v>
      </c>
    </row>
    <row r="32" spans="1:7" x14ac:dyDescent="0.45">
      <c r="A32" s="28"/>
      <c r="B32" s="18">
        <v>2021</v>
      </c>
      <c r="C32" s="18" t="s">
        <v>166</v>
      </c>
      <c r="D32" s="11">
        <v>44256</v>
      </c>
      <c r="E32" s="12">
        <v>290.78788699198213</v>
      </c>
      <c r="F32" s="19">
        <f t="shared" si="0"/>
        <v>76</v>
      </c>
      <c r="G32" s="20">
        <f t="shared" si="1"/>
        <v>1.2985926061301583</v>
      </c>
    </row>
    <row r="33" spans="1:7" x14ac:dyDescent="0.45">
      <c r="A33" s="28"/>
      <c r="B33" s="28"/>
      <c r="C33" s="28"/>
      <c r="D33" s="11">
        <v>44270</v>
      </c>
      <c r="E33" s="21">
        <v>291.94377398396426</v>
      </c>
      <c r="F33" s="19">
        <f t="shared" si="0"/>
        <v>75.5</v>
      </c>
      <c r="G33" s="20">
        <f t="shared" si="1"/>
        <v>1.2934511150792394</v>
      </c>
    </row>
    <row r="34" spans="1:7" x14ac:dyDescent="0.45">
      <c r="A34" s="18" t="s">
        <v>180</v>
      </c>
      <c r="B34" s="18">
        <v>2021</v>
      </c>
      <c r="C34" s="18" t="s">
        <v>168</v>
      </c>
      <c r="D34" s="11">
        <v>44287</v>
      </c>
      <c r="E34" s="12">
        <v>293.1088869919821</v>
      </c>
      <c r="F34" s="19">
        <f t="shared" si="0"/>
        <v>75</v>
      </c>
      <c r="G34" s="20">
        <f t="shared" si="1"/>
        <v>1.2883096240283207</v>
      </c>
    </row>
    <row r="35" spans="1:7" x14ac:dyDescent="0.45">
      <c r="A35" s="28"/>
      <c r="B35" s="28"/>
      <c r="C35" s="28"/>
      <c r="D35" s="11">
        <v>44301</v>
      </c>
      <c r="E35" s="21">
        <v>294.274</v>
      </c>
      <c r="F35" s="19">
        <f t="shared" si="0"/>
        <v>74.5</v>
      </c>
      <c r="G35" s="20">
        <f t="shared" si="1"/>
        <v>1.2832088461773721</v>
      </c>
    </row>
    <row r="36" spans="1:7" x14ac:dyDescent="0.45">
      <c r="A36" s="28"/>
      <c r="B36" s="18">
        <v>2021</v>
      </c>
      <c r="C36" s="18" t="s">
        <v>169</v>
      </c>
      <c r="D36" s="11">
        <v>44317</v>
      </c>
      <c r="E36" s="12">
        <v>295.06512315276632</v>
      </c>
      <c r="F36" s="19">
        <f t="shared" ref="F36:F67" si="2">F37+0.5</f>
        <v>74</v>
      </c>
      <c r="G36" s="20">
        <f t="shared" si="1"/>
        <v>1.2797683303441272</v>
      </c>
    </row>
    <row r="37" spans="1:7" x14ac:dyDescent="0.45">
      <c r="A37" s="28"/>
      <c r="B37" s="28"/>
      <c r="C37" s="28"/>
      <c r="D37" s="11">
        <v>44331</v>
      </c>
      <c r="E37" s="21">
        <v>295.85624630553264</v>
      </c>
      <c r="F37" s="19">
        <f t="shared" si="2"/>
        <v>73.5</v>
      </c>
      <c r="G37" s="20">
        <f t="shared" ref="G37:G68" si="3">(1+(($E$184-E37)/E37))</f>
        <v>1.2763462144721278</v>
      </c>
    </row>
    <row r="38" spans="1:7" x14ac:dyDescent="0.45">
      <c r="A38" s="28"/>
      <c r="B38" s="18">
        <v>2021</v>
      </c>
      <c r="C38" s="18" t="s">
        <v>170</v>
      </c>
      <c r="D38" s="11">
        <v>44348</v>
      </c>
      <c r="E38" s="12">
        <v>296.65162315276632</v>
      </c>
      <c r="F38" s="19">
        <f t="shared" si="2"/>
        <v>73</v>
      </c>
      <c r="G38" s="20">
        <f t="shared" si="3"/>
        <v>1.2729240986001282</v>
      </c>
    </row>
    <row r="39" spans="1:7" x14ac:dyDescent="0.45">
      <c r="A39" s="28"/>
      <c r="B39" s="28"/>
      <c r="C39" s="28"/>
      <c r="D39" s="11">
        <v>44362</v>
      </c>
      <c r="E39" s="21">
        <v>297.447</v>
      </c>
      <c r="F39" s="19">
        <f t="shared" si="2"/>
        <v>72.5</v>
      </c>
      <c r="G39" s="20">
        <f t="shared" si="3"/>
        <v>1.2695202842859401</v>
      </c>
    </row>
    <row r="40" spans="1:7" x14ac:dyDescent="0.45">
      <c r="A40" s="18" t="s">
        <v>181</v>
      </c>
      <c r="B40" s="18">
        <v>2021</v>
      </c>
      <c r="C40" s="18" t="s">
        <v>172</v>
      </c>
      <c r="D40" s="11">
        <v>44378</v>
      </c>
      <c r="E40" s="12">
        <v>298.03782642666943</v>
      </c>
      <c r="F40" s="19">
        <f t="shared" si="2"/>
        <v>72</v>
      </c>
      <c r="G40" s="20">
        <f t="shared" si="3"/>
        <v>1.267003603292316</v>
      </c>
    </row>
    <row r="41" spans="1:7" x14ac:dyDescent="0.45">
      <c r="A41" s="28"/>
      <c r="B41" s="28"/>
      <c r="C41" s="28"/>
      <c r="D41" s="11">
        <v>44392</v>
      </c>
      <c r="E41" s="21">
        <v>298.62865285333891</v>
      </c>
      <c r="F41" s="19">
        <f t="shared" si="2"/>
        <v>71.5</v>
      </c>
      <c r="G41" s="20">
        <f t="shared" si="3"/>
        <v>1.264496880630716</v>
      </c>
    </row>
    <row r="42" spans="1:7" x14ac:dyDescent="0.45">
      <c r="A42" s="28"/>
      <c r="B42" s="18">
        <v>2021</v>
      </c>
      <c r="C42" s="18" t="s">
        <v>173</v>
      </c>
      <c r="D42" s="11">
        <v>44409</v>
      </c>
      <c r="E42" s="12">
        <v>299.22182642666945</v>
      </c>
      <c r="F42" s="19">
        <f t="shared" si="2"/>
        <v>71</v>
      </c>
      <c r="G42" s="20">
        <f t="shared" si="3"/>
        <v>1.261990157969116</v>
      </c>
    </row>
    <row r="43" spans="1:7" x14ac:dyDescent="0.45">
      <c r="A43" s="28"/>
      <c r="B43" s="28"/>
      <c r="C43" s="28"/>
      <c r="D43" s="11">
        <v>44423</v>
      </c>
      <c r="E43" s="21">
        <v>299.815</v>
      </c>
      <c r="F43" s="19">
        <f t="shared" si="2"/>
        <v>70.5</v>
      </c>
      <c r="G43" s="20">
        <f t="shared" si="3"/>
        <v>1.2594933542351117</v>
      </c>
    </row>
    <row r="44" spans="1:7" x14ac:dyDescent="0.45">
      <c r="A44" s="28"/>
      <c r="B44" s="18">
        <v>2021</v>
      </c>
      <c r="C44" s="18" t="s">
        <v>174</v>
      </c>
      <c r="D44" s="11">
        <v>44440</v>
      </c>
      <c r="E44" s="12">
        <v>300.55766038408319</v>
      </c>
      <c r="F44" s="19">
        <f t="shared" si="2"/>
        <v>70</v>
      </c>
      <c r="G44" s="20">
        <f t="shared" si="3"/>
        <v>1.2563812198878748</v>
      </c>
    </row>
    <row r="45" spans="1:7" x14ac:dyDescent="0.45">
      <c r="A45" s="28"/>
      <c r="B45" s="28"/>
      <c r="C45" s="28"/>
      <c r="D45" s="11">
        <v>44454</v>
      </c>
      <c r="E45" s="21">
        <v>301.30032076816644</v>
      </c>
      <c r="F45" s="19">
        <f t="shared" si="2"/>
        <v>69.5</v>
      </c>
      <c r="G45" s="20">
        <f t="shared" si="3"/>
        <v>1.2532844274352877</v>
      </c>
    </row>
    <row r="46" spans="1:7" x14ac:dyDescent="0.45">
      <c r="A46" s="18" t="s">
        <v>182</v>
      </c>
      <c r="B46" s="18">
        <v>2021</v>
      </c>
      <c r="C46" s="18" t="s">
        <v>176</v>
      </c>
      <c r="D46" s="11">
        <v>44470</v>
      </c>
      <c r="E46" s="12">
        <v>302.04666038408322</v>
      </c>
      <c r="F46" s="19">
        <f t="shared" si="2"/>
        <v>69</v>
      </c>
      <c r="G46" s="20">
        <f t="shared" si="3"/>
        <v>1.2501876349827008</v>
      </c>
    </row>
    <row r="47" spans="1:7" x14ac:dyDescent="0.45">
      <c r="A47" s="28"/>
      <c r="B47" s="28"/>
      <c r="C47" s="28"/>
      <c r="D47" s="11">
        <v>44484</v>
      </c>
      <c r="E47" s="21">
        <v>302.79300000000001</v>
      </c>
      <c r="F47" s="19">
        <f t="shared" si="2"/>
        <v>68.5</v>
      </c>
      <c r="G47" s="20">
        <f t="shared" si="3"/>
        <v>1.2471061087937965</v>
      </c>
    </row>
    <row r="48" spans="1:7" x14ac:dyDescent="0.45">
      <c r="A48" s="28"/>
      <c r="B48" s="18">
        <v>2021</v>
      </c>
      <c r="C48" s="18" t="s">
        <v>177</v>
      </c>
      <c r="D48" s="11">
        <v>44501</v>
      </c>
      <c r="E48" s="12">
        <v>303.61974267092069</v>
      </c>
      <c r="F48" s="19">
        <f t="shared" si="2"/>
        <v>68</v>
      </c>
      <c r="G48" s="20">
        <f t="shared" si="3"/>
        <v>1.2437102959054918</v>
      </c>
    </row>
    <row r="49" spans="1:7" x14ac:dyDescent="0.45">
      <c r="A49" s="28"/>
      <c r="B49" s="28"/>
      <c r="C49" s="28"/>
      <c r="D49" s="11">
        <v>44515</v>
      </c>
      <c r="E49" s="21">
        <v>304.44648534184131</v>
      </c>
      <c r="F49" s="19">
        <f t="shared" si="2"/>
        <v>67.5</v>
      </c>
      <c r="G49" s="20">
        <f t="shared" si="3"/>
        <v>1.2403329260838829</v>
      </c>
    </row>
    <row r="50" spans="1:7" x14ac:dyDescent="0.45">
      <c r="A50" s="28"/>
      <c r="B50" s="18">
        <v>2021</v>
      </c>
      <c r="C50" s="18" t="s">
        <v>178</v>
      </c>
      <c r="D50" s="11">
        <v>44531</v>
      </c>
      <c r="E50" s="12">
        <v>305.27774267092065</v>
      </c>
      <c r="F50" s="19">
        <f t="shared" si="2"/>
        <v>67</v>
      </c>
      <c r="G50" s="20">
        <f t="shared" si="3"/>
        <v>1.236955556262274</v>
      </c>
    </row>
    <row r="51" spans="1:7" x14ac:dyDescent="0.45">
      <c r="A51" s="28"/>
      <c r="B51" s="28"/>
      <c r="C51" s="28"/>
      <c r="D51" s="11">
        <v>44545</v>
      </c>
      <c r="E51" s="21">
        <v>306.10899999999998</v>
      </c>
      <c r="F51" s="19">
        <f t="shared" si="2"/>
        <v>66.5</v>
      </c>
      <c r="G51" s="20">
        <f t="shared" si="3"/>
        <v>1.2335965293408557</v>
      </c>
    </row>
    <row r="52" spans="1:7" x14ac:dyDescent="0.45">
      <c r="A52" s="18" t="s">
        <v>183</v>
      </c>
      <c r="B52" s="18">
        <v>2022</v>
      </c>
      <c r="C52" s="18" t="s">
        <v>164</v>
      </c>
      <c r="D52" s="11">
        <v>44562</v>
      </c>
      <c r="E52" s="22">
        <v>307.56583680117984</v>
      </c>
      <c r="F52" s="19">
        <f t="shared" si="2"/>
        <v>66</v>
      </c>
      <c r="G52" s="20">
        <f t="shared" si="3"/>
        <v>1.2277533939639147</v>
      </c>
    </row>
    <row r="53" spans="1:7" x14ac:dyDescent="0.45">
      <c r="A53" s="28"/>
      <c r="B53" s="28"/>
      <c r="C53" s="28"/>
      <c r="D53" s="11">
        <v>44576</v>
      </c>
      <c r="E53" s="21">
        <v>309.0226736023597</v>
      </c>
      <c r="F53" s="19">
        <f t="shared" si="2"/>
        <v>65.5</v>
      </c>
      <c r="G53" s="20">
        <f t="shared" si="3"/>
        <v>1.221965351597154</v>
      </c>
    </row>
    <row r="54" spans="1:7" x14ac:dyDescent="0.45">
      <c r="A54" s="28"/>
      <c r="B54" s="18">
        <v>2022</v>
      </c>
      <c r="C54" s="18" t="s">
        <v>165</v>
      </c>
      <c r="D54" s="11">
        <v>44593</v>
      </c>
      <c r="E54" s="12">
        <v>310.03554245835443</v>
      </c>
      <c r="F54" s="19">
        <f t="shared" si="2"/>
        <v>65</v>
      </c>
      <c r="G54" s="20">
        <f t="shared" si="3"/>
        <v>1.2179732588263592</v>
      </c>
    </row>
    <row r="55" spans="1:7" x14ac:dyDescent="0.45">
      <c r="A55" s="28"/>
      <c r="B55" s="28"/>
      <c r="C55" s="28"/>
      <c r="D55" s="11">
        <v>44607</v>
      </c>
      <c r="E55" s="21">
        <v>311.04841131434915</v>
      </c>
      <c r="F55" s="19">
        <f t="shared" si="2"/>
        <v>64.5</v>
      </c>
      <c r="G55" s="20">
        <f t="shared" si="3"/>
        <v>1.2140071650080793</v>
      </c>
    </row>
    <row r="56" spans="1:7" x14ac:dyDescent="0.45">
      <c r="A56" s="28"/>
      <c r="B56" s="18">
        <v>2022</v>
      </c>
      <c r="C56" s="18" t="s">
        <v>166</v>
      </c>
      <c r="D56" s="11">
        <v>44621</v>
      </c>
      <c r="E56" s="22">
        <v>313.00376814926608</v>
      </c>
      <c r="F56" s="19">
        <f t="shared" si="2"/>
        <v>64</v>
      </c>
      <c r="G56" s="20">
        <f t="shared" si="3"/>
        <v>1.206423175774427</v>
      </c>
    </row>
    <row r="57" spans="1:7" x14ac:dyDescent="0.45">
      <c r="A57" s="28"/>
      <c r="B57" s="28"/>
      <c r="C57" s="28"/>
      <c r="D57" s="11">
        <v>44635</v>
      </c>
      <c r="E57" s="21">
        <v>314.95912498418301</v>
      </c>
      <c r="F57" s="19">
        <f t="shared" si="2"/>
        <v>63.5</v>
      </c>
      <c r="G57" s="20">
        <f t="shared" si="3"/>
        <v>1.19893335371364</v>
      </c>
    </row>
    <row r="58" spans="1:7" x14ac:dyDescent="0.45">
      <c r="A58" s="18" t="s">
        <v>184</v>
      </c>
      <c r="B58" s="18">
        <v>2022</v>
      </c>
      <c r="C58" s="18" t="s">
        <v>168</v>
      </c>
      <c r="D58" s="11">
        <v>44652</v>
      </c>
      <c r="E58" s="12">
        <v>315.9030702190193</v>
      </c>
      <c r="F58" s="19">
        <f t="shared" si="2"/>
        <v>63</v>
      </c>
      <c r="G58" s="20">
        <f t="shared" si="3"/>
        <v>1.195350838908261</v>
      </c>
    </row>
    <row r="59" spans="1:7" x14ac:dyDescent="0.45">
      <c r="A59" s="28"/>
      <c r="B59" s="28"/>
      <c r="C59" s="28"/>
      <c r="D59" s="11">
        <v>44666</v>
      </c>
      <c r="E59" s="21">
        <v>316.84701545385559</v>
      </c>
      <c r="F59" s="19">
        <f t="shared" si="2"/>
        <v>62.5</v>
      </c>
      <c r="G59" s="20">
        <f t="shared" si="3"/>
        <v>1.19178967003713</v>
      </c>
    </row>
    <row r="60" spans="1:7" x14ac:dyDescent="0.45">
      <c r="A60" s="28"/>
      <c r="B60" s="18">
        <v>2022</v>
      </c>
      <c r="C60" s="18" t="s">
        <v>169</v>
      </c>
      <c r="D60" s="11">
        <v>44682</v>
      </c>
      <c r="E60" s="22">
        <v>318.0229574551866</v>
      </c>
      <c r="F60" s="19">
        <f t="shared" si="2"/>
        <v>62</v>
      </c>
      <c r="G60" s="20">
        <f t="shared" si="3"/>
        <v>1.1873828324271547</v>
      </c>
    </row>
    <row r="61" spans="1:7" x14ac:dyDescent="0.45">
      <c r="A61" s="28"/>
      <c r="B61" s="28"/>
      <c r="C61" s="28"/>
      <c r="D61" s="11">
        <v>44696</v>
      </c>
      <c r="E61" s="21">
        <v>319.19889945651761</v>
      </c>
      <c r="F61" s="19">
        <f t="shared" si="2"/>
        <v>61.5</v>
      </c>
      <c r="G61" s="20">
        <f t="shared" si="3"/>
        <v>1.1830084647627053</v>
      </c>
    </row>
    <row r="62" spans="1:7" x14ac:dyDescent="0.45">
      <c r="A62" s="28"/>
      <c r="B62" s="18">
        <v>2022</v>
      </c>
      <c r="C62" s="18" t="s">
        <v>170</v>
      </c>
      <c r="D62" s="11">
        <v>44713</v>
      </c>
      <c r="E62" s="12">
        <v>320.62089793726176</v>
      </c>
      <c r="F62" s="19">
        <f t="shared" si="2"/>
        <v>61</v>
      </c>
      <c r="G62" s="20">
        <f t="shared" si="3"/>
        <v>1.1777616569269627</v>
      </c>
    </row>
    <row r="63" spans="1:7" x14ac:dyDescent="0.45">
      <c r="A63" s="28"/>
      <c r="B63" s="28"/>
      <c r="C63" s="28"/>
      <c r="D63" s="11">
        <v>44727</v>
      </c>
      <c r="E63" s="21">
        <v>322.04289641800591</v>
      </c>
      <c r="F63" s="19">
        <f t="shared" si="2"/>
        <v>60.5</v>
      </c>
      <c r="G63" s="20">
        <f t="shared" si="3"/>
        <v>1.1725611842400725</v>
      </c>
    </row>
    <row r="64" spans="1:7" x14ac:dyDescent="0.45">
      <c r="A64" s="18" t="s">
        <v>185</v>
      </c>
      <c r="B64" s="18">
        <v>2022</v>
      </c>
      <c r="C64" s="18" t="s">
        <v>172</v>
      </c>
      <c r="D64" s="11">
        <v>44743</v>
      </c>
      <c r="E64" s="22">
        <v>322.07716352039211</v>
      </c>
      <c r="F64" s="19">
        <f t="shared" si="2"/>
        <v>60</v>
      </c>
      <c r="G64" s="20">
        <f t="shared" si="3"/>
        <v>1.1724364306756929</v>
      </c>
    </row>
    <row r="65" spans="1:7" x14ac:dyDescent="0.45">
      <c r="A65" s="28"/>
      <c r="B65" s="28"/>
      <c r="C65" s="28"/>
      <c r="D65" s="11">
        <v>44757</v>
      </c>
      <c r="E65" s="21">
        <v>322.11143062277836</v>
      </c>
      <c r="F65" s="19">
        <f t="shared" si="2"/>
        <v>59.5</v>
      </c>
      <c r="G65" s="20">
        <f t="shared" si="3"/>
        <v>1.1723117036545696</v>
      </c>
    </row>
    <row r="66" spans="1:7" x14ac:dyDescent="0.45">
      <c r="A66" s="28"/>
      <c r="B66" s="18">
        <v>2022</v>
      </c>
      <c r="C66" s="18" t="s">
        <v>173</v>
      </c>
      <c r="D66" s="11">
        <v>44774</v>
      </c>
      <c r="E66" s="12">
        <v>322.19326993912421</v>
      </c>
      <c r="F66" s="19">
        <f t="shared" si="2"/>
        <v>59</v>
      </c>
      <c r="G66" s="20">
        <f t="shared" si="3"/>
        <v>1.1720139283832567</v>
      </c>
    </row>
    <row r="67" spans="1:7" x14ac:dyDescent="0.45">
      <c r="A67" s="28"/>
      <c r="B67" s="28"/>
      <c r="C67" s="28"/>
      <c r="D67" s="11">
        <v>44788</v>
      </c>
      <c r="E67" s="21">
        <v>322.27510925547006</v>
      </c>
      <c r="F67" s="19">
        <f t="shared" si="2"/>
        <v>58.5</v>
      </c>
      <c r="G67" s="20">
        <f t="shared" si="3"/>
        <v>1.171716304347481</v>
      </c>
    </row>
    <row r="68" spans="1:7" x14ac:dyDescent="0.45">
      <c r="A68" s="28"/>
      <c r="B68" s="18">
        <v>2022</v>
      </c>
      <c r="C68" s="18" t="s">
        <v>174</v>
      </c>
      <c r="D68" s="11">
        <v>44805</v>
      </c>
      <c r="E68" s="22">
        <v>322.89500619766426</v>
      </c>
      <c r="F68" s="19">
        <f t="shared" ref="F68:F99" si="4">F69+0.5</f>
        <v>58</v>
      </c>
      <c r="G68" s="20">
        <f t="shared" si="3"/>
        <v>1.1694668321034305</v>
      </c>
    </row>
    <row r="69" spans="1:7" x14ac:dyDescent="0.45">
      <c r="A69" s="28"/>
      <c r="B69" s="28"/>
      <c r="C69" s="28"/>
      <c r="D69" s="11">
        <v>44819</v>
      </c>
      <c r="E69" s="21">
        <v>323.51490313985846</v>
      </c>
      <c r="F69" s="19">
        <f t="shared" si="4"/>
        <v>57.5</v>
      </c>
      <c r="G69" s="20">
        <f t="shared" ref="G69:G100" si="5">(1+(($E$184-E69)/E69))</f>
        <v>1.1672259804264831</v>
      </c>
    </row>
    <row r="70" spans="1:7" x14ac:dyDescent="0.45">
      <c r="A70" s="18" t="s">
        <v>186</v>
      </c>
      <c r="B70" s="18">
        <v>2022</v>
      </c>
      <c r="C70" s="18" t="s">
        <v>176</v>
      </c>
      <c r="D70" s="11">
        <v>44835</v>
      </c>
      <c r="E70" s="12">
        <v>324.16707343788681</v>
      </c>
      <c r="F70" s="19">
        <f t="shared" si="4"/>
        <v>57</v>
      </c>
      <c r="G70" s="20">
        <f t="shared" si="5"/>
        <v>1.1648777156645871</v>
      </c>
    </row>
    <row r="71" spans="1:7" x14ac:dyDescent="0.45">
      <c r="A71" s="28"/>
      <c r="B71" s="28"/>
      <c r="C71" s="28"/>
      <c r="D71" s="11">
        <v>44849</v>
      </c>
      <c r="E71" s="21">
        <v>324.81924373591517</v>
      </c>
      <c r="F71" s="19">
        <f t="shared" si="4"/>
        <v>56.5</v>
      </c>
      <c r="G71" s="20">
        <f t="shared" si="5"/>
        <v>1.1625388805689385</v>
      </c>
    </row>
    <row r="72" spans="1:7" x14ac:dyDescent="0.45">
      <c r="A72" s="28"/>
      <c r="B72" s="18">
        <v>2022</v>
      </c>
      <c r="C72" s="18" t="s">
        <v>177</v>
      </c>
      <c r="D72" s="11">
        <v>44866</v>
      </c>
      <c r="E72" s="22">
        <v>324.35561199730574</v>
      </c>
      <c r="F72" s="19">
        <f t="shared" si="4"/>
        <v>56</v>
      </c>
      <c r="G72" s="20">
        <f t="shared" si="5"/>
        <v>1.1642006058558243</v>
      </c>
    </row>
    <row r="73" spans="1:7" x14ac:dyDescent="0.45">
      <c r="A73" s="28"/>
      <c r="B73" s="28"/>
      <c r="C73" s="28"/>
      <c r="D73" s="11">
        <v>44880</v>
      </c>
      <c r="E73" s="21">
        <v>323.89198025869632</v>
      </c>
      <c r="F73" s="19">
        <f t="shared" si="4"/>
        <v>55.5</v>
      </c>
      <c r="G73" s="20">
        <f t="shared" si="5"/>
        <v>1.1658670884607716</v>
      </c>
    </row>
    <row r="74" spans="1:7" x14ac:dyDescent="0.45">
      <c r="A74" s="28"/>
      <c r="B74" s="18">
        <v>2022</v>
      </c>
      <c r="C74" s="18" t="s">
        <v>178</v>
      </c>
      <c r="D74" s="11">
        <v>44896</v>
      </c>
      <c r="E74" s="12">
        <v>323.51976271899281</v>
      </c>
      <c r="F74" s="19">
        <f t="shared" si="4"/>
        <v>55</v>
      </c>
      <c r="G74" s="20">
        <f t="shared" si="5"/>
        <v>1.1672084475655169</v>
      </c>
    </row>
    <row r="75" spans="1:7" x14ac:dyDescent="0.45">
      <c r="A75" s="28"/>
      <c r="B75" s="28"/>
      <c r="C75" s="28"/>
      <c r="D75" s="11">
        <v>44910</v>
      </c>
      <c r="E75" s="21">
        <v>323.1475451792893</v>
      </c>
      <c r="F75" s="19">
        <f t="shared" si="4"/>
        <v>54.5</v>
      </c>
      <c r="G75" s="20">
        <f t="shared" si="5"/>
        <v>1.1685528967595622</v>
      </c>
    </row>
    <row r="76" spans="1:7" x14ac:dyDescent="0.45">
      <c r="A76" s="18" t="s">
        <v>187</v>
      </c>
      <c r="B76" s="18">
        <v>2023</v>
      </c>
      <c r="C76" s="18" t="s">
        <v>164</v>
      </c>
      <c r="D76" s="11">
        <v>44927</v>
      </c>
      <c r="E76" s="22">
        <v>325.22324013537161</v>
      </c>
      <c r="F76" s="19">
        <f t="shared" si="4"/>
        <v>54</v>
      </c>
      <c r="G76" s="20">
        <f t="shared" si="5"/>
        <v>1.1610947601494308</v>
      </c>
    </row>
    <row r="77" spans="1:7" x14ac:dyDescent="0.45">
      <c r="A77" s="28"/>
      <c r="B77" s="28"/>
      <c r="C77" s="28"/>
      <c r="D77" s="11">
        <v>44941</v>
      </c>
      <c r="E77" s="21">
        <v>327.29893509145393</v>
      </c>
      <c r="F77" s="19">
        <f t="shared" si="4"/>
        <v>53.5</v>
      </c>
      <c r="G77" s="20">
        <f t="shared" si="5"/>
        <v>1.1537312209539783</v>
      </c>
    </row>
    <row r="78" spans="1:7" x14ac:dyDescent="0.45">
      <c r="A78" s="28"/>
      <c r="B78" s="18">
        <v>2023</v>
      </c>
      <c r="C78" s="18" t="s">
        <v>165</v>
      </c>
      <c r="D78" s="11">
        <v>44958</v>
      </c>
      <c r="E78" s="12">
        <v>327.55913753323614</v>
      </c>
      <c r="F78" s="19">
        <f t="shared" si="4"/>
        <v>53</v>
      </c>
      <c r="G78" s="20">
        <f t="shared" si="5"/>
        <v>1.1528147339858132</v>
      </c>
    </row>
    <row r="79" spans="1:7" x14ac:dyDescent="0.45">
      <c r="A79" s="28"/>
      <c r="B79" s="28"/>
      <c r="C79" s="28"/>
      <c r="D79" s="11">
        <v>44972</v>
      </c>
      <c r="E79" s="21">
        <v>327.81933997501835</v>
      </c>
      <c r="F79" s="19">
        <f t="shared" si="4"/>
        <v>52.5</v>
      </c>
      <c r="G79" s="20">
        <f t="shared" si="5"/>
        <v>1.1518997019174535</v>
      </c>
    </row>
    <row r="80" spans="1:7" x14ac:dyDescent="0.45">
      <c r="A80" s="28"/>
      <c r="B80" s="18">
        <v>2023</v>
      </c>
      <c r="C80" s="18" t="s">
        <v>166</v>
      </c>
      <c r="D80" s="11">
        <v>44986</v>
      </c>
      <c r="E80" s="22">
        <v>328.12801251189182</v>
      </c>
      <c r="F80" s="19">
        <f t="shared" si="4"/>
        <v>52</v>
      </c>
      <c r="G80" s="20">
        <f t="shared" si="5"/>
        <v>1.1508161010371363</v>
      </c>
    </row>
    <row r="81" spans="1:8" x14ac:dyDescent="0.45">
      <c r="A81" s="28"/>
      <c r="B81" s="28"/>
      <c r="C81" s="28"/>
      <c r="D81" s="11">
        <v>45000</v>
      </c>
      <c r="E81" s="21">
        <v>328.43668504876524</v>
      </c>
      <c r="F81" s="19">
        <f t="shared" si="4"/>
        <v>51.5</v>
      </c>
      <c r="G81" s="20">
        <f t="shared" si="5"/>
        <v>1.1497345369441083</v>
      </c>
    </row>
    <row r="82" spans="1:8" x14ac:dyDescent="0.45">
      <c r="A82" s="18" t="s">
        <v>188</v>
      </c>
      <c r="B82" s="18">
        <v>2023</v>
      </c>
      <c r="C82" s="18" t="s">
        <v>168</v>
      </c>
      <c r="D82" s="11">
        <v>45017</v>
      </c>
      <c r="E82" s="12">
        <v>329.24288152947747</v>
      </c>
      <c r="F82" s="19">
        <f t="shared" si="4"/>
        <v>51</v>
      </c>
      <c r="G82" s="20">
        <f t="shared" si="5"/>
        <v>1.1469192537916473</v>
      </c>
    </row>
    <row r="83" spans="1:8" x14ac:dyDescent="0.45">
      <c r="A83" s="28"/>
      <c r="B83" s="28"/>
      <c r="C83" s="28"/>
      <c r="D83" s="11">
        <v>45031</v>
      </c>
      <c r="E83" s="21">
        <v>330.0490780101897</v>
      </c>
      <c r="F83" s="19">
        <f t="shared" si="4"/>
        <v>50.5</v>
      </c>
      <c r="G83" s="20">
        <f t="shared" si="5"/>
        <v>1.1441177241778018</v>
      </c>
    </row>
    <row r="84" spans="1:8" x14ac:dyDescent="0.45">
      <c r="A84" s="28"/>
      <c r="B84" s="18">
        <v>2023</v>
      </c>
      <c r="C84" s="18" t="s">
        <v>169</v>
      </c>
      <c r="D84" s="11">
        <v>45047</v>
      </c>
      <c r="E84" s="22">
        <v>330.40036465763569</v>
      </c>
      <c r="F84" s="19">
        <f t="shared" si="4"/>
        <v>50</v>
      </c>
      <c r="G84" s="20">
        <f t="shared" si="5"/>
        <v>1.1429012809694947</v>
      </c>
    </row>
    <row r="85" spans="1:8" x14ac:dyDescent="0.45">
      <c r="A85" s="28"/>
      <c r="B85" s="28"/>
      <c r="C85" s="28"/>
      <c r="D85" s="11">
        <v>45061</v>
      </c>
      <c r="E85" s="21">
        <v>330.75165130508162</v>
      </c>
      <c r="F85" s="19">
        <f t="shared" si="4"/>
        <v>49.5</v>
      </c>
      <c r="G85" s="20">
        <f t="shared" si="5"/>
        <v>1.1416874216954163</v>
      </c>
    </row>
    <row r="86" spans="1:8" x14ac:dyDescent="0.45">
      <c r="A86" s="28"/>
      <c r="B86" s="18">
        <v>2023</v>
      </c>
      <c r="C86" s="18" t="s">
        <v>170</v>
      </c>
      <c r="D86" s="11">
        <v>45078</v>
      </c>
      <c r="E86" s="12">
        <v>331.39330712937328</v>
      </c>
      <c r="F86" s="19">
        <f t="shared" si="4"/>
        <v>49</v>
      </c>
      <c r="G86" s="20">
        <f t="shared" si="5"/>
        <v>1.1394768448132302</v>
      </c>
    </row>
    <row r="87" spans="1:8" x14ac:dyDescent="0.45">
      <c r="A87" s="28"/>
      <c r="B87" s="28"/>
      <c r="C87" s="28"/>
      <c r="D87" s="11">
        <v>45092</v>
      </c>
      <c r="E87" s="21">
        <v>332.034962953665</v>
      </c>
      <c r="F87" s="19">
        <f t="shared" si="4"/>
        <v>48.5</v>
      </c>
      <c r="G87" s="20">
        <f t="shared" si="5"/>
        <v>1.1372748117875033</v>
      </c>
      <c r="H87" s="23" t="s">
        <v>207</v>
      </c>
    </row>
    <row r="88" spans="1:8" x14ac:dyDescent="0.45">
      <c r="A88" s="18" t="s">
        <v>189</v>
      </c>
      <c r="B88" s="18">
        <v>2023</v>
      </c>
      <c r="C88" s="18" t="s">
        <v>172</v>
      </c>
      <c r="D88" s="11">
        <v>45108</v>
      </c>
      <c r="E88" s="22">
        <v>332.53302190694728</v>
      </c>
      <c r="F88" s="19">
        <f t="shared" si="4"/>
        <v>48</v>
      </c>
      <c r="G88" s="20">
        <f t="shared" si="5"/>
        <v>1.1355714323784301</v>
      </c>
    </row>
    <row r="89" spans="1:8" x14ac:dyDescent="0.45">
      <c r="A89" s="28"/>
      <c r="B89" s="28"/>
      <c r="C89" s="28"/>
      <c r="D89" s="11">
        <v>45122</v>
      </c>
      <c r="E89" s="21">
        <v>333.03108086022951</v>
      </c>
      <c r="F89" s="19">
        <f t="shared" si="4"/>
        <v>47.5</v>
      </c>
      <c r="G89" s="20">
        <f t="shared" si="5"/>
        <v>1.1338731478894069</v>
      </c>
    </row>
    <row r="90" spans="1:8" x14ac:dyDescent="0.45">
      <c r="A90" s="28"/>
      <c r="B90" s="18">
        <v>2023</v>
      </c>
      <c r="C90" s="18" t="s">
        <v>173</v>
      </c>
      <c r="D90" s="11">
        <v>45139</v>
      </c>
      <c r="E90" s="12">
        <v>333.52913981351173</v>
      </c>
      <c r="F90" s="19">
        <f t="shared" si="4"/>
        <v>47</v>
      </c>
      <c r="G90" s="20">
        <f t="shared" si="5"/>
        <v>1.1321799354957061</v>
      </c>
    </row>
    <row r="91" spans="1:8" x14ac:dyDescent="0.45">
      <c r="A91" s="28"/>
      <c r="B91" s="28"/>
      <c r="C91" s="28"/>
      <c r="D91" s="11">
        <v>45153</v>
      </c>
      <c r="E91" s="21">
        <v>334.02719876679396</v>
      </c>
      <c r="F91" s="19">
        <f t="shared" si="4"/>
        <v>46.5</v>
      </c>
      <c r="G91" s="20">
        <f t="shared" si="5"/>
        <v>1.1304917725087338</v>
      </c>
      <c r="H91" s="23" t="s">
        <v>208</v>
      </c>
    </row>
    <row r="92" spans="1:8" x14ac:dyDescent="0.45">
      <c r="A92" s="28"/>
      <c r="B92" s="18">
        <v>2023</v>
      </c>
      <c r="C92" s="18" t="s">
        <v>174</v>
      </c>
      <c r="D92" s="11">
        <v>45170</v>
      </c>
      <c r="E92" s="12">
        <v>334.67927751375373</v>
      </c>
      <c r="F92" s="19">
        <f t="shared" si="4"/>
        <v>46</v>
      </c>
      <c r="G92" s="20">
        <f t="shared" si="5"/>
        <v>1.1282891573246026</v>
      </c>
    </row>
    <row r="93" spans="1:8" x14ac:dyDescent="0.45">
      <c r="A93" s="28"/>
      <c r="B93" s="28"/>
      <c r="C93" s="28"/>
      <c r="D93" s="11">
        <v>45184</v>
      </c>
      <c r="E93" s="21">
        <v>335.33135626071351</v>
      </c>
      <c r="F93" s="19">
        <f t="shared" si="4"/>
        <v>45.5</v>
      </c>
      <c r="G93" s="20">
        <f t="shared" si="5"/>
        <v>1.1260951084646311</v>
      </c>
    </row>
    <row r="94" spans="1:8" x14ac:dyDescent="0.45">
      <c r="A94" s="18" t="s">
        <v>190</v>
      </c>
      <c r="B94" s="18">
        <v>2023</v>
      </c>
      <c r="C94" s="18" t="s">
        <v>176</v>
      </c>
      <c r="D94" s="11">
        <v>45200</v>
      </c>
      <c r="E94" s="12">
        <v>335.24066588853833</v>
      </c>
      <c r="F94" s="19">
        <f t="shared" si="4"/>
        <v>45</v>
      </c>
      <c r="G94" s="20">
        <f t="shared" si="5"/>
        <v>1.1263997432982977</v>
      </c>
    </row>
    <row r="95" spans="1:8" x14ac:dyDescent="0.45">
      <c r="A95" s="28"/>
      <c r="B95" s="28"/>
      <c r="C95" s="28"/>
      <c r="D95" s="11">
        <v>45214</v>
      </c>
      <c r="E95" s="21">
        <v>335.14997551636316</v>
      </c>
      <c r="F95" s="19">
        <f t="shared" si="4"/>
        <v>44.5</v>
      </c>
      <c r="G95" s="20">
        <f t="shared" si="5"/>
        <v>1.1267045429981348</v>
      </c>
    </row>
    <row r="96" spans="1:8" x14ac:dyDescent="0.45">
      <c r="A96" s="28"/>
      <c r="B96" s="18">
        <v>2023</v>
      </c>
      <c r="C96" s="18" t="s">
        <v>177</v>
      </c>
      <c r="D96" s="11">
        <v>45231</v>
      </c>
      <c r="E96" s="22">
        <v>334.75156847788838</v>
      </c>
      <c r="F96" s="19">
        <f t="shared" si="4"/>
        <v>44</v>
      </c>
      <c r="G96" s="20">
        <f t="shared" si="5"/>
        <v>1.1280454986873136</v>
      </c>
    </row>
    <row r="97" spans="1:7" x14ac:dyDescent="0.45">
      <c r="A97" s="28"/>
      <c r="B97" s="28"/>
      <c r="C97" s="28"/>
      <c r="D97" s="11">
        <v>45245</v>
      </c>
      <c r="E97" s="21">
        <v>334.35316143941361</v>
      </c>
      <c r="F97" s="19">
        <f t="shared" si="4"/>
        <v>43.5</v>
      </c>
      <c r="G97" s="20">
        <f t="shared" si="5"/>
        <v>1.1293896500764078</v>
      </c>
    </row>
    <row r="98" spans="1:7" x14ac:dyDescent="0.45">
      <c r="A98" s="28"/>
      <c r="B98" s="18">
        <v>2023</v>
      </c>
      <c r="C98" s="18" t="s">
        <v>178</v>
      </c>
      <c r="D98" s="11">
        <v>45261</v>
      </c>
      <c r="E98" s="12">
        <v>334.37395787897657</v>
      </c>
      <c r="F98" s="19">
        <f t="shared" si="4"/>
        <v>43</v>
      </c>
      <c r="G98" s="20">
        <f t="shared" si="5"/>
        <v>1.1293194075140089</v>
      </c>
    </row>
    <row r="99" spans="1:7" x14ac:dyDescent="0.45">
      <c r="A99" s="28"/>
      <c r="B99" s="28"/>
      <c r="C99" s="28"/>
      <c r="D99" s="11">
        <v>45275</v>
      </c>
      <c r="E99" s="21">
        <v>334.39475431853953</v>
      </c>
      <c r="F99" s="19">
        <f t="shared" si="4"/>
        <v>42.5</v>
      </c>
      <c r="G99" s="20">
        <f t="shared" si="5"/>
        <v>1.1292491736885606</v>
      </c>
    </row>
    <row r="100" spans="1:7" x14ac:dyDescent="0.45">
      <c r="A100" s="18" t="s">
        <v>191</v>
      </c>
      <c r="B100" s="18">
        <v>2024</v>
      </c>
      <c r="C100" s="18" t="s">
        <v>164</v>
      </c>
      <c r="D100" s="11">
        <v>45292</v>
      </c>
      <c r="E100" s="22">
        <v>335.50497937934676</v>
      </c>
      <c r="F100" s="19">
        <f t="shared" ref="F100:F131" si="6">F101+0.5</f>
        <v>42</v>
      </c>
      <c r="G100" s="20">
        <f t="shared" si="5"/>
        <v>1.1255123566230012</v>
      </c>
    </row>
    <row r="101" spans="1:7" x14ac:dyDescent="0.45">
      <c r="A101" s="28"/>
      <c r="B101" s="28"/>
      <c r="C101" s="28"/>
      <c r="D101" s="11">
        <v>45306</v>
      </c>
      <c r="E101" s="21">
        <v>336.61520444015406</v>
      </c>
      <c r="F101" s="19">
        <f t="shared" si="6"/>
        <v>41.5</v>
      </c>
      <c r="G101" s="20">
        <f t="shared" ref="G101:G132" si="7">(1+(($E$184-E101)/E101))</f>
        <v>1.121800189115151</v>
      </c>
    </row>
    <row r="102" spans="1:7" x14ac:dyDescent="0.45">
      <c r="A102" s="28"/>
      <c r="B102" s="18">
        <v>2024</v>
      </c>
      <c r="C102" s="18" t="s">
        <v>165</v>
      </c>
      <c r="D102" s="11">
        <v>45323</v>
      </c>
      <c r="E102" s="12">
        <v>337.55560222007705</v>
      </c>
      <c r="F102" s="19">
        <f t="shared" si="6"/>
        <v>41</v>
      </c>
      <c r="G102" s="20">
        <f t="shared" si="7"/>
        <v>1.1186749605589581</v>
      </c>
    </row>
    <row r="103" spans="1:7" x14ac:dyDescent="0.45">
      <c r="A103" s="28"/>
      <c r="B103" s="28"/>
      <c r="C103" s="28"/>
      <c r="D103" s="11">
        <v>45337</v>
      </c>
      <c r="E103" s="21">
        <v>338.49599999999998</v>
      </c>
      <c r="F103" s="19">
        <f t="shared" si="6"/>
        <v>40.5</v>
      </c>
      <c r="G103" s="20">
        <f t="shared" si="7"/>
        <v>1.1155670968046891</v>
      </c>
    </row>
    <row r="104" spans="1:7" x14ac:dyDescent="0.45">
      <c r="A104" s="28"/>
      <c r="B104" s="18">
        <v>2024</v>
      </c>
      <c r="C104" s="18" t="s">
        <v>166</v>
      </c>
      <c r="D104" s="11">
        <v>45351</v>
      </c>
      <c r="E104" s="22">
        <v>339.11249999999995</v>
      </c>
      <c r="F104" s="19">
        <f t="shared" si="6"/>
        <v>40</v>
      </c>
      <c r="G104" s="20">
        <f t="shared" si="7"/>
        <v>1.1135390172877735</v>
      </c>
    </row>
    <row r="105" spans="1:7" x14ac:dyDescent="0.45">
      <c r="A105" s="28"/>
      <c r="B105" s="28"/>
      <c r="C105" s="28"/>
      <c r="D105" s="11">
        <v>45365</v>
      </c>
      <c r="E105" s="21">
        <v>339.72899999999998</v>
      </c>
      <c r="F105" s="19">
        <f t="shared" si="6"/>
        <v>39.5</v>
      </c>
      <c r="G105" s="20">
        <f t="shared" si="7"/>
        <v>1.1115182984084373</v>
      </c>
    </row>
    <row r="106" spans="1:7" x14ac:dyDescent="0.45">
      <c r="A106" s="18" t="s">
        <v>192</v>
      </c>
      <c r="B106" s="18">
        <v>2024</v>
      </c>
      <c r="C106" s="18" t="s">
        <v>168</v>
      </c>
      <c r="D106" s="11">
        <v>45382</v>
      </c>
      <c r="E106" s="12">
        <v>340.34550000000002</v>
      </c>
      <c r="F106" s="19">
        <f t="shared" si="6"/>
        <v>39</v>
      </c>
      <c r="G106" s="20">
        <f t="shared" si="7"/>
        <v>1.1095049001676238</v>
      </c>
    </row>
    <row r="107" spans="1:7" x14ac:dyDescent="0.45">
      <c r="A107" s="28"/>
      <c r="B107" s="28"/>
      <c r="C107" s="28"/>
      <c r="D107" s="11">
        <v>45396</v>
      </c>
      <c r="E107" s="21">
        <v>340.96199999999999</v>
      </c>
      <c r="F107" s="19">
        <f t="shared" si="6"/>
        <v>38.5</v>
      </c>
      <c r="G107" s="20">
        <f t="shared" si="7"/>
        <v>1.1074987828555676</v>
      </c>
    </row>
    <row r="108" spans="1:7" x14ac:dyDescent="0.45">
      <c r="A108" s="28"/>
      <c r="B108" s="18">
        <v>2024</v>
      </c>
      <c r="C108" s="18" t="s">
        <v>169</v>
      </c>
      <c r="D108" s="11">
        <v>45412</v>
      </c>
      <c r="E108" s="22">
        <v>341.65999999999997</v>
      </c>
      <c r="F108" s="19">
        <f t="shared" si="6"/>
        <v>38</v>
      </c>
      <c r="G108" s="20">
        <f t="shared" si="7"/>
        <v>1.1052361997307265</v>
      </c>
    </row>
    <row r="109" spans="1:7" x14ac:dyDescent="0.45">
      <c r="A109" s="28"/>
      <c r="B109" s="28"/>
      <c r="C109" s="28"/>
      <c r="D109" s="11">
        <v>45426</v>
      </c>
      <c r="E109" s="21">
        <v>342.358</v>
      </c>
      <c r="F109" s="19">
        <f t="shared" si="6"/>
        <v>37.5</v>
      </c>
      <c r="G109" s="20">
        <f t="shared" si="7"/>
        <v>1.1029828425215711</v>
      </c>
    </row>
    <row r="110" spans="1:7" x14ac:dyDescent="0.45">
      <c r="A110" s="28"/>
      <c r="B110" s="18">
        <v>2024</v>
      </c>
      <c r="C110" s="18" t="s">
        <v>170</v>
      </c>
      <c r="D110" s="11">
        <v>45443</v>
      </c>
      <c r="E110" s="12">
        <v>343.05600000000004</v>
      </c>
      <c r="F110" s="19">
        <f t="shared" si="6"/>
        <v>37</v>
      </c>
      <c r="G110" s="20">
        <f t="shared" si="7"/>
        <v>1.1007386549134834</v>
      </c>
    </row>
    <row r="111" spans="1:7" x14ac:dyDescent="0.45">
      <c r="A111" s="28"/>
      <c r="B111" s="28"/>
      <c r="C111" s="28"/>
      <c r="D111" s="11">
        <v>45457</v>
      </c>
      <c r="E111" s="21">
        <v>343.75400000000002</v>
      </c>
      <c r="F111" s="19">
        <f t="shared" si="6"/>
        <v>36.5</v>
      </c>
      <c r="G111" s="20">
        <f t="shared" si="7"/>
        <v>1.0985035810492387</v>
      </c>
    </row>
    <row r="112" spans="1:7" x14ac:dyDescent="0.45">
      <c r="A112" s="18" t="s">
        <v>193</v>
      </c>
      <c r="B112" s="18">
        <v>2024</v>
      </c>
      <c r="C112" s="18" t="s">
        <v>172</v>
      </c>
      <c r="D112" s="11">
        <v>45473</v>
      </c>
      <c r="E112" s="22">
        <v>344.00400000000002</v>
      </c>
      <c r="F112" s="19">
        <f t="shared" si="6"/>
        <v>36</v>
      </c>
      <c r="G112" s="20">
        <f t="shared" si="7"/>
        <v>1.0977052592411716</v>
      </c>
    </row>
    <row r="113" spans="1:7" x14ac:dyDescent="0.45">
      <c r="A113" s="28"/>
      <c r="B113" s="28"/>
      <c r="C113" s="28"/>
      <c r="D113" s="11">
        <v>45487</v>
      </c>
      <c r="E113" s="21">
        <v>344.25400000000002</v>
      </c>
      <c r="F113" s="19">
        <f t="shared" si="6"/>
        <v>35.5</v>
      </c>
      <c r="G113" s="20">
        <f t="shared" si="7"/>
        <v>1.0969080969284306</v>
      </c>
    </row>
    <row r="114" spans="1:7" x14ac:dyDescent="0.45">
      <c r="A114" s="28"/>
      <c r="B114" s="18">
        <v>2024</v>
      </c>
      <c r="C114" s="18" t="s">
        <v>173</v>
      </c>
      <c r="D114" s="11">
        <v>45504</v>
      </c>
      <c r="E114" s="12">
        <v>344.50400000000002</v>
      </c>
      <c r="F114" s="19">
        <f t="shared" si="6"/>
        <v>35</v>
      </c>
      <c r="G114" s="20">
        <f t="shared" si="7"/>
        <v>1.0961120915867451</v>
      </c>
    </row>
    <row r="115" spans="1:7" x14ac:dyDescent="0.45">
      <c r="A115" s="28"/>
      <c r="B115" s="28"/>
      <c r="C115" s="28"/>
      <c r="D115" s="11">
        <v>45518</v>
      </c>
      <c r="E115" s="21">
        <v>344.75400000000002</v>
      </c>
      <c r="F115" s="19">
        <f t="shared" si="6"/>
        <v>34.5</v>
      </c>
      <c r="G115" s="20">
        <f t="shared" si="7"/>
        <v>1.0953172406991651</v>
      </c>
    </row>
    <row r="116" spans="1:7" x14ac:dyDescent="0.45">
      <c r="A116" s="28"/>
      <c r="B116" s="18">
        <v>2024</v>
      </c>
      <c r="C116" s="18" t="s">
        <v>174</v>
      </c>
      <c r="D116" s="11">
        <v>45535</v>
      </c>
      <c r="E116" s="22">
        <v>345.00625000000002</v>
      </c>
      <c r="F116" s="19">
        <f t="shared" si="6"/>
        <v>34</v>
      </c>
      <c r="G116" s="20">
        <f t="shared" si="7"/>
        <v>1.094516403688339</v>
      </c>
    </row>
    <row r="117" spans="1:7" x14ac:dyDescent="0.45">
      <c r="A117" s="28"/>
      <c r="B117" s="28"/>
      <c r="C117" s="28"/>
      <c r="D117" s="11">
        <v>45549</v>
      </c>
      <c r="E117" s="21">
        <v>345.25850000000003</v>
      </c>
      <c r="F117" s="19">
        <f t="shared" si="6"/>
        <v>33.5</v>
      </c>
      <c r="G117" s="20">
        <f t="shared" si="7"/>
        <v>1.0937167368797582</v>
      </c>
    </row>
    <row r="118" spans="1:7" x14ac:dyDescent="0.45">
      <c r="A118" s="18" t="s">
        <v>194</v>
      </c>
      <c r="B118" s="18">
        <v>2024</v>
      </c>
      <c r="C118" s="18" t="s">
        <v>176</v>
      </c>
      <c r="D118" s="11">
        <v>45565</v>
      </c>
      <c r="E118" s="12">
        <v>345.51075000000003</v>
      </c>
      <c r="F118" s="19">
        <f t="shared" si="6"/>
        <v>33</v>
      </c>
      <c r="G118" s="20">
        <f t="shared" si="7"/>
        <v>1.0929182377104041</v>
      </c>
    </row>
    <row r="119" spans="1:7" x14ac:dyDescent="0.45">
      <c r="A119" s="28"/>
      <c r="B119" s="28"/>
      <c r="C119" s="28"/>
      <c r="D119" s="11">
        <v>45579</v>
      </c>
      <c r="E119" s="21">
        <v>345.76299999999998</v>
      </c>
      <c r="F119" s="19">
        <f t="shared" si="6"/>
        <v>32.5</v>
      </c>
      <c r="G119" s="20">
        <f t="shared" si="7"/>
        <v>1.0921209036247372</v>
      </c>
    </row>
    <row r="120" spans="1:7" x14ac:dyDescent="0.45">
      <c r="A120" s="28"/>
      <c r="B120" s="18">
        <v>2024</v>
      </c>
      <c r="C120" s="18" t="s">
        <v>177</v>
      </c>
      <c r="D120" s="11">
        <v>45596</v>
      </c>
      <c r="E120" s="22">
        <v>345.54925000000003</v>
      </c>
      <c r="F120" s="19">
        <f t="shared" si="6"/>
        <v>32</v>
      </c>
      <c r="G120" s="20">
        <f t="shared" si="7"/>
        <v>1.0927964682313736</v>
      </c>
    </row>
    <row r="121" spans="1:7" x14ac:dyDescent="0.45">
      <c r="A121" s="28"/>
      <c r="B121" s="28"/>
      <c r="C121" s="28"/>
      <c r="D121" s="11">
        <v>45610</v>
      </c>
      <c r="E121" s="21">
        <v>345.33550000000002</v>
      </c>
      <c r="F121" s="19">
        <f t="shared" si="6"/>
        <v>31.5</v>
      </c>
      <c r="G121" s="20">
        <f t="shared" si="7"/>
        <v>1.093472869137404</v>
      </c>
    </row>
    <row r="122" spans="1:7" x14ac:dyDescent="0.45">
      <c r="A122" s="28"/>
      <c r="B122" s="18">
        <v>2024</v>
      </c>
      <c r="C122" s="18" t="s">
        <v>178</v>
      </c>
      <c r="D122" s="11">
        <v>45626</v>
      </c>
      <c r="E122" s="12">
        <v>345.12175000000002</v>
      </c>
      <c r="F122" s="19">
        <f t="shared" si="6"/>
        <v>31</v>
      </c>
      <c r="G122" s="20">
        <f t="shared" si="7"/>
        <v>1.094150107896706</v>
      </c>
    </row>
    <row r="123" spans="1:7" x14ac:dyDescent="0.45">
      <c r="A123" s="28"/>
      <c r="B123" s="28"/>
      <c r="C123" s="28"/>
      <c r="D123" s="11">
        <v>45640</v>
      </c>
      <c r="E123" s="21">
        <v>344.90800000000002</v>
      </c>
      <c r="F123" s="19">
        <f t="shared" si="6"/>
        <v>30.5</v>
      </c>
      <c r="G123" s="20">
        <f t="shared" si="7"/>
        <v>1.094828186067009</v>
      </c>
    </row>
    <row r="124" spans="1:7" x14ac:dyDescent="0.45">
      <c r="A124" s="18" t="s">
        <v>195</v>
      </c>
      <c r="B124" s="18">
        <v>2025</v>
      </c>
      <c r="C124" s="18" t="s">
        <v>164</v>
      </c>
      <c r="D124" s="11">
        <v>45657</v>
      </c>
      <c r="E124" s="22">
        <v>345.827</v>
      </c>
      <c r="F124" s="19">
        <f t="shared" si="6"/>
        <v>30</v>
      </c>
      <c r="G124" s="20">
        <f t="shared" si="7"/>
        <v>1.0919187917658251</v>
      </c>
    </row>
    <row r="125" spans="1:7" x14ac:dyDescent="0.45">
      <c r="A125" s="28"/>
      <c r="B125" s="28"/>
      <c r="C125" s="28"/>
      <c r="D125" s="11">
        <v>45671</v>
      </c>
      <c r="E125" s="21">
        <v>346.74599999999998</v>
      </c>
      <c r="F125" s="19">
        <f t="shared" si="6"/>
        <v>29.5</v>
      </c>
      <c r="G125" s="20">
        <f t="shared" si="7"/>
        <v>1.0890248193201941</v>
      </c>
    </row>
    <row r="126" spans="1:7" x14ac:dyDescent="0.45">
      <c r="A126" s="28"/>
      <c r="B126" s="18">
        <v>2025</v>
      </c>
      <c r="C126" s="18" t="s">
        <v>165</v>
      </c>
      <c r="D126" s="11">
        <v>45688</v>
      </c>
      <c r="E126" s="12">
        <v>347.66499999999996</v>
      </c>
      <c r="F126" s="19">
        <f t="shared" si="6"/>
        <v>29</v>
      </c>
      <c r="G126" s="20">
        <f t="shared" si="7"/>
        <v>1.0861461464340674</v>
      </c>
    </row>
    <row r="127" spans="1:7" x14ac:dyDescent="0.45">
      <c r="A127" s="28"/>
      <c r="B127" s="28"/>
      <c r="C127" s="28"/>
      <c r="D127" s="11">
        <v>45702</v>
      </c>
      <c r="E127" s="21">
        <v>348.584</v>
      </c>
      <c r="F127" s="19">
        <f t="shared" si="6"/>
        <v>28.5</v>
      </c>
      <c r="G127" s="20">
        <f t="shared" si="7"/>
        <v>1.0832826521010719</v>
      </c>
    </row>
    <row r="128" spans="1:7" x14ac:dyDescent="0.45">
      <c r="A128" s="28"/>
      <c r="B128" s="18">
        <v>2025</v>
      </c>
      <c r="C128" s="18" t="s">
        <v>166</v>
      </c>
      <c r="D128" s="11">
        <v>45717</v>
      </c>
      <c r="E128" s="22">
        <v>349.01</v>
      </c>
      <c r="F128" s="19">
        <f t="shared" si="6"/>
        <v>28</v>
      </c>
      <c r="G128" s="20">
        <f t="shared" si="7"/>
        <v>1.081960402280737</v>
      </c>
    </row>
    <row r="129" spans="1:7" x14ac:dyDescent="0.45">
      <c r="A129" s="28"/>
      <c r="B129" s="28"/>
      <c r="C129" s="28"/>
      <c r="D129" s="11">
        <v>45731</v>
      </c>
      <c r="E129" s="21">
        <v>349.43600000000004</v>
      </c>
      <c r="F129" s="19">
        <f t="shared" si="6"/>
        <v>27.5</v>
      </c>
      <c r="G129" s="20">
        <f t="shared" si="7"/>
        <v>1.0806413763893816</v>
      </c>
    </row>
    <row r="130" spans="1:7" x14ac:dyDescent="0.45">
      <c r="A130" s="18" t="s">
        <v>196</v>
      </c>
      <c r="B130" s="18">
        <v>2025</v>
      </c>
      <c r="C130" s="18" t="s">
        <v>168</v>
      </c>
      <c r="D130" s="11">
        <v>45748</v>
      </c>
      <c r="E130" s="12">
        <v>349.86200000000002</v>
      </c>
      <c r="F130" s="19">
        <f t="shared" si="6"/>
        <v>27</v>
      </c>
      <c r="G130" s="20">
        <f t="shared" si="7"/>
        <v>1.0793255626504163</v>
      </c>
    </row>
    <row r="131" spans="1:7" x14ac:dyDescent="0.45">
      <c r="A131" s="28"/>
      <c r="B131" s="28"/>
      <c r="C131" s="28"/>
      <c r="D131" s="11">
        <v>45762</v>
      </c>
      <c r="E131" s="21">
        <v>350.28800000000001</v>
      </c>
      <c r="F131" s="19">
        <f t="shared" si="6"/>
        <v>26.5</v>
      </c>
      <c r="G131" s="20">
        <f t="shared" si="7"/>
        <v>1.0780129493445394</v>
      </c>
    </row>
    <row r="132" spans="1:7" x14ac:dyDescent="0.45">
      <c r="A132" s="28"/>
      <c r="B132" s="18">
        <v>2025</v>
      </c>
      <c r="C132" s="18" t="s">
        <v>169</v>
      </c>
      <c r="D132" s="11">
        <v>45778</v>
      </c>
      <c r="E132" s="22">
        <v>350.89625000000001</v>
      </c>
      <c r="F132" s="19">
        <f t="shared" ref="F132:F163" si="8">F133+0.5</f>
        <v>26</v>
      </c>
      <c r="G132" s="20">
        <f t="shared" si="7"/>
        <v>1.0761443019126025</v>
      </c>
    </row>
    <row r="133" spans="1:7" x14ac:dyDescent="0.45">
      <c r="A133" s="28"/>
      <c r="B133" s="28"/>
      <c r="C133" s="28"/>
      <c r="D133" s="11">
        <v>45792</v>
      </c>
      <c r="E133" s="21">
        <v>351.50450000000001</v>
      </c>
      <c r="F133" s="19">
        <f t="shared" si="8"/>
        <v>25.5</v>
      </c>
      <c r="G133" s="20">
        <f t="shared" ref="G133:G164" si="9">(1+(($E$184-E133)/E133))</f>
        <v>1.0742821215660112</v>
      </c>
    </row>
    <row r="134" spans="1:7" x14ac:dyDescent="0.45">
      <c r="A134" s="28"/>
      <c r="B134" s="18">
        <v>2025</v>
      </c>
      <c r="C134" s="18" t="s">
        <v>170</v>
      </c>
      <c r="D134" s="11">
        <v>45809</v>
      </c>
      <c r="E134" s="12">
        <v>352.11275000000001</v>
      </c>
      <c r="F134" s="19">
        <f t="shared" si="8"/>
        <v>25</v>
      </c>
      <c r="G134" s="20">
        <f t="shared" si="9"/>
        <v>1.0724263747904612</v>
      </c>
    </row>
    <row r="135" spans="1:7" x14ac:dyDescent="0.45">
      <c r="A135" s="28"/>
      <c r="B135" s="28"/>
      <c r="C135" s="28"/>
      <c r="D135" s="11">
        <v>45823</v>
      </c>
      <c r="E135" s="21">
        <v>352.721</v>
      </c>
      <c r="F135" s="19">
        <f t="shared" si="8"/>
        <v>24.5</v>
      </c>
      <c r="G135" s="20">
        <f t="shared" si="9"/>
        <v>1.0705770283028229</v>
      </c>
    </row>
    <row r="136" spans="1:7" x14ac:dyDescent="0.45">
      <c r="A136" s="18" t="s">
        <v>197</v>
      </c>
      <c r="B136" s="18">
        <v>2025</v>
      </c>
      <c r="C136" s="18" t="s">
        <v>172</v>
      </c>
      <c r="D136" s="11">
        <v>45839</v>
      </c>
      <c r="E136" s="22">
        <v>352.93849999999998</v>
      </c>
      <c r="F136" s="19">
        <f t="shared" si="8"/>
        <v>24</v>
      </c>
      <c r="G136" s="20">
        <f t="shared" si="9"/>
        <v>1.0699172802060417</v>
      </c>
    </row>
    <row r="137" spans="1:7" x14ac:dyDescent="0.45">
      <c r="A137" s="28"/>
      <c r="B137" s="28"/>
      <c r="C137" s="28"/>
      <c r="D137" s="11">
        <v>45853</v>
      </c>
      <c r="E137" s="21">
        <v>353.15600000000001</v>
      </c>
      <c r="F137" s="19">
        <f t="shared" si="8"/>
        <v>23.5</v>
      </c>
      <c r="G137" s="20">
        <f t="shared" si="9"/>
        <v>1.0692583447541597</v>
      </c>
    </row>
    <row r="138" spans="1:7" x14ac:dyDescent="0.45">
      <c r="A138" s="28"/>
      <c r="B138" s="18">
        <v>2025</v>
      </c>
      <c r="C138" s="18" t="s">
        <v>173</v>
      </c>
      <c r="D138" s="11">
        <v>45870</v>
      </c>
      <c r="E138" s="12">
        <f>E137+(E139-E137)/2</f>
        <v>353.80607359963176</v>
      </c>
      <c r="F138" s="19">
        <f t="shared" si="8"/>
        <v>23</v>
      </c>
      <c r="G138" s="20">
        <f t="shared" si="9"/>
        <v>1.0672937187260119</v>
      </c>
    </row>
    <row r="139" spans="1:7" x14ac:dyDescent="0.45">
      <c r="A139" s="28"/>
      <c r="B139" s="28"/>
      <c r="C139" s="28"/>
      <c r="D139" s="11">
        <v>45884</v>
      </c>
      <c r="E139" s="22">
        <f>[7]MONTH!LU24</f>
        <v>354.45614719926351</v>
      </c>
      <c r="F139" s="19">
        <f t="shared" si="8"/>
        <v>22.5</v>
      </c>
      <c r="G139" s="20">
        <f t="shared" si="9"/>
        <v>1.065336298957505</v>
      </c>
    </row>
    <row r="140" spans="1:7" x14ac:dyDescent="0.45">
      <c r="A140" s="28"/>
      <c r="B140" s="18">
        <v>2025</v>
      </c>
      <c r="C140" s="18" t="s">
        <v>174</v>
      </c>
      <c r="D140" s="11">
        <v>45901</v>
      </c>
      <c r="E140" s="22">
        <f>E139+(E143-E139)/4</f>
        <v>353.88561039944761</v>
      </c>
      <c r="F140" s="19">
        <f t="shared" si="8"/>
        <v>22</v>
      </c>
      <c r="G140" s="20">
        <f t="shared" si="9"/>
        <v>1.0670538414200224</v>
      </c>
    </row>
    <row r="141" spans="1:7" x14ac:dyDescent="0.45">
      <c r="A141" s="28"/>
      <c r="B141" s="28"/>
      <c r="C141" s="28"/>
      <c r="D141" s="11">
        <v>45915</v>
      </c>
      <c r="E141" s="22">
        <f>E140+(E143-E139)/4</f>
        <v>353.31507359963172</v>
      </c>
      <c r="F141" s="19">
        <f t="shared" si="8"/>
        <v>21.5</v>
      </c>
      <c r="G141" s="20">
        <f t="shared" si="9"/>
        <v>1.0687769308928619</v>
      </c>
    </row>
    <row r="142" spans="1:7" x14ac:dyDescent="0.45">
      <c r="A142" s="18" t="s">
        <v>198</v>
      </c>
      <c r="B142" s="18">
        <v>2025</v>
      </c>
      <c r="C142" s="18" t="s">
        <v>176</v>
      </c>
      <c r="D142" s="11">
        <v>45931</v>
      </c>
      <c r="E142" s="22">
        <f>E141+(E143-E139)/4</f>
        <v>352.74453679981582</v>
      </c>
      <c r="F142" s="19">
        <f t="shared" si="8"/>
        <v>21</v>
      </c>
      <c r="G142" s="20">
        <f t="shared" si="9"/>
        <v>1.0705055942915944</v>
      </c>
    </row>
    <row r="143" spans="1:7" x14ac:dyDescent="0.45">
      <c r="A143" s="28"/>
      <c r="B143" s="28"/>
      <c r="C143" s="28"/>
      <c r="D143" s="11">
        <v>45945</v>
      </c>
      <c r="E143" s="21">
        <v>352.17399999999998</v>
      </c>
      <c r="F143" s="19">
        <f t="shared" si="8"/>
        <v>20.5</v>
      </c>
      <c r="G143" s="20">
        <f t="shared" si="9"/>
        <v>1.0722398587062079</v>
      </c>
    </row>
    <row r="144" spans="1:7" x14ac:dyDescent="0.45">
      <c r="A144" s="28"/>
      <c r="B144" s="18">
        <v>2025</v>
      </c>
      <c r="C144" s="18" t="s">
        <v>177</v>
      </c>
      <c r="D144" s="11">
        <v>45962</v>
      </c>
      <c r="E144" s="22">
        <f>E143+(E147-E143)/4</f>
        <v>351.82824999999997</v>
      </c>
      <c r="F144" s="19">
        <f t="shared" si="8"/>
        <v>20</v>
      </c>
      <c r="G144" s="20">
        <f t="shared" si="9"/>
        <v>1.0732935743505532</v>
      </c>
    </row>
    <row r="145" spans="1:7" x14ac:dyDescent="0.45">
      <c r="A145" s="28"/>
      <c r="B145" s="28"/>
      <c r="C145" s="28"/>
      <c r="D145" s="11">
        <v>45976</v>
      </c>
      <c r="E145" s="22">
        <f>E144+(E147-E143)/4</f>
        <v>351.48249999999996</v>
      </c>
      <c r="F145" s="19">
        <f t="shared" si="8"/>
        <v>19.5</v>
      </c>
      <c r="G145" s="20">
        <f t="shared" si="9"/>
        <v>1.0743493630550598</v>
      </c>
    </row>
    <row r="146" spans="1:7" x14ac:dyDescent="0.45">
      <c r="A146" s="28"/>
      <c r="B146" s="18">
        <v>2025</v>
      </c>
      <c r="C146" s="18" t="s">
        <v>178</v>
      </c>
      <c r="D146" s="11">
        <v>45992</v>
      </c>
      <c r="E146" s="22">
        <f>E145+(E147-E143)/4</f>
        <v>351.13674999999995</v>
      </c>
      <c r="F146" s="19">
        <f t="shared" si="8"/>
        <v>19</v>
      </c>
      <c r="G146" s="20">
        <f t="shared" si="9"/>
        <v>1.0754072309435001</v>
      </c>
    </row>
    <row r="147" spans="1:7" x14ac:dyDescent="0.45">
      <c r="A147" s="28"/>
      <c r="B147" s="28"/>
      <c r="C147" s="28"/>
      <c r="D147" s="11">
        <v>46006</v>
      </c>
      <c r="E147" s="21">
        <v>350.791</v>
      </c>
      <c r="F147" s="19">
        <f t="shared" si="8"/>
        <v>18.5</v>
      </c>
      <c r="G147" s="20">
        <f t="shared" si="9"/>
        <v>1.0764671841637898</v>
      </c>
    </row>
    <row r="148" spans="1:7" x14ac:dyDescent="0.45">
      <c r="A148" s="18" t="s">
        <v>199</v>
      </c>
      <c r="B148" s="18">
        <v>2026</v>
      </c>
      <c r="C148" s="18" t="s">
        <v>164</v>
      </c>
      <c r="D148" s="11">
        <v>46023</v>
      </c>
      <c r="E148" s="22">
        <f>E147+(E151-E147)/4</f>
        <v>351.72</v>
      </c>
      <c r="F148" s="19">
        <f t="shared" si="8"/>
        <v>18</v>
      </c>
      <c r="G148" s="20">
        <f t="shared" si="9"/>
        <v>1.0736239053792789</v>
      </c>
    </row>
    <row r="149" spans="1:7" x14ac:dyDescent="0.45">
      <c r="A149" s="28"/>
      <c r="B149" s="28"/>
      <c r="C149" s="28"/>
      <c r="D149" s="11">
        <v>46037</v>
      </c>
      <c r="E149" s="22">
        <f>E148+(E151-E147)/4</f>
        <v>352.649</v>
      </c>
      <c r="F149" s="19">
        <f t="shared" si="8"/>
        <v>17.5</v>
      </c>
      <c r="G149" s="20">
        <f t="shared" si="9"/>
        <v>1.0707956069632978</v>
      </c>
    </row>
    <row r="150" spans="1:7" x14ac:dyDescent="0.45">
      <c r="A150" s="28"/>
      <c r="B150" s="18">
        <v>2026</v>
      </c>
      <c r="C150" s="18" t="s">
        <v>165</v>
      </c>
      <c r="D150" s="11">
        <v>46054</v>
      </c>
      <c r="E150" s="22">
        <f>E149+(E151-E147)/4</f>
        <v>353.57799999999997</v>
      </c>
      <c r="F150" s="19">
        <f t="shared" si="8"/>
        <v>17</v>
      </c>
      <c r="G150" s="20">
        <f t="shared" si="9"/>
        <v>1.067982170836421</v>
      </c>
    </row>
    <row r="151" spans="1:7" x14ac:dyDescent="0.45">
      <c r="A151" s="28"/>
      <c r="B151" s="28"/>
      <c r="C151" s="28"/>
      <c r="D151" s="11">
        <v>46068</v>
      </c>
      <c r="E151" s="21">
        <v>354.50700000000001</v>
      </c>
      <c r="F151" s="19">
        <f t="shared" si="8"/>
        <v>16.5</v>
      </c>
      <c r="G151" s="20">
        <f t="shared" si="9"/>
        <v>1.0651834801569504</v>
      </c>
    </row>
    <row r="152" spans="1:7" x14ac:dyDescent="0.45">
      <c r="A152" s="28"/>
      <c r="B152" s="18">
        <v>2026</v>
      </c>
      <c r="C152" s="18" t="s">
        <v>166</v>
      </c>
      <c r="D152" s="11">
        <v>46082</v>
      </c>
      <c r="E152" s="22">
        <f>E151+(E155-E151)/4</f>
        <v>355.46800000000002</v>
      </c>
      <c r="F152" s="19">
        <f t="shared" si="8"/>
        <v>16</v>
      </c>
      <c r="G152" s="20">
        <f t="shared" si="9"/>
        <v>1.0623037798057771</v>
      </c>
    </row>
    <row r="153" spans="1:7" x14ac:dyDescent="0.45">
      <c r="A153" s="28"/>
      <c r="B153" s="28"/>
      <c r="C153" s="28"/>
      <c r="D153" s="11">
        <v>46096</v>
      </c>
      <c r="E153" s="22">
        <f>E152+(E155-E151)/4</f>
        <v>356.42900000000003</v>
      </c>
      <c r="F153" s="19">
        <f t="shared" si="8"/>
        <v>15.5</v>
      </c>
      <c r="G153" s="20">
        <f t="shared" si="9"/>
        <v>1.0594396078882469</v>
      </c>
    </row>
    <row r="154" spans="1:7" x14ac:dyDescent="0.45">
      <c r="A154" s="18" t="s">
        <v>200</v>
      </c>
      <c r="B154" s="18">
        <v>2026</v>
      </c>
      <c r="C154" s="18" t="s">
        <v>168</v>
      </c>
      <c r="D154" s="11">
        <v>46113</v>
      </c>
      <c r="E154" s="22">
        <f>E153+(E155-E151)/4</f>
        <v>357.39000000000004</v>
      </c>
      <c r="F154" s="19">
        <f t="shared" si="8"/>
        <v>15</v>
      </c>
      <c r="G154" s="20">
        <f t="shared" si="9"/>
        <v>1.0565908391393155</v>
      </c>
    </row>
    <row r="155" spans="1:7" x14ac:dyDescent="0.45">
      <c r="A155" s="28"/>
      <c r="B155" s="28"/>
      <c r="C155" s="28"/>
      <c r="D155" s="11">
        <v>46127</v>
      </c>
      <c r="E155" s="21">
        <v>358.351</v>
      </c>
      <c r="F155" s="19">
        <f t="shared" si="8"/>
        <v>14.5</v>
      </c>
      <c r="G155" s="20">
        <f t="shared" si="9"/>
        <v>1.0537573496376458</v>
      </c>
    </row>
    <row r="156" spans="1:7" x14ac:dyDescent="0.45">
      <c r="A156" s="28"/>
      <c r="B156" s="18">
        <v>2026</v>
      </c>
      <c r="C156" s="18" t="s">
        <v>169</v>
      </c>
      <c r="D156" s="11">
        <v>46143</v>
      </c>
      <c r="E156" s="22">
        <f>E155+(E159-E155)/4</f>
        <v>358.56624999999997</v>
      </c>
      <c r="F156" s="19">
        <f t="shared" si="8"/>
        <v>14</v>
      </c>
      <c r="G156" s="20">
        <f t="shared" si="9"/>
        <v>1.0531247712242857</v>
      </c>
    </row>
    <row r="157" spans="1:7" x14ac:dyDescent="0.45">
      <c r="A157" s="28"/>
      <c r="B157" s="28"/>
      <c r="C157" s="28"/>
      <c r="D157" s="11">
        <v>46157</v>
      </c>
      <c r="E157" s="22">
        <f>E156+(E159-E155)/4</f>
        <v>358.78149999999994</v>
      </c>
      <c r="F157" s="19">
        <f t="shared" si="8"/>
        <v>13.5</v>
      </c>
      <c r="G157" s="20">
        <f t="shared" si="9"/>
        <v>1.0524929518383754</v>
      </c>
    </row>
    <row r="158" spans="1:7" x14ac:dyDescent="0.45">
      <c r="A158" s="28"/>
      <c r="B158" s="18">
        <v>2026</v>
      </c>
      <c r="C158" s="18" t="s">
        <v>170</v>
      </c>
      <c r="D158" s="11">
        <v>46174</v>
      </c>
      <c r="E158" s="22">
        <f>E157+(E159-E155)/4</f>
        <v>358.99674999999991</v>
      </c>
      <c r="F158" s="19">
        <f t="shared" si="8"/>
        <v>13</v>
      </c>
      <c r="G158" s="20">
        <f t="shared" si="9"/>
        <v>1.0518618901146044</v>
      </c>
    </row>
    <row r="159" spans="1:7" x14ac:dyDescent="0.45">
      <c r="A159" s="28"/>
      <c r="B159" s="28"/>
      <c r="C159" s="28"/>
      <c r="D159" s="11">
        <v>46188</v>
      </c>
      <c r="E159" s="21">
        <v>359.21199999999999</v>
      </c>
      <c r="F159" s="19">
        <f t="shared" si="8"/>
        <v>12.5</v>
      </c>
      <c r="G159" s="20">
        <f t="shared" si="9"/>
        <v>1.0512315846909346</v>
      </c>
    </row>
    <row r="160" spans="1:7" x14ac:dyDescent="0.45">
      <c r="A160" s="18" t="s">
        <v>201</v>
      </c>
      <c r="B160" s="18">
        <v>2026</v>
      </c>
      <c r="C160" s="18" t="s">
        <v>172</v>
      </c>
      <c r="D160" s="11">
        <v>46204</v>
      </c>
      <c r="E160" s="22">
        <f>E159+(E163-E159)/4</f>
        <v>359.40350000000001</v>
      </c>
      <c r="F160" s="19">
        <f t="shared" si="8"/>
        <v>12</v>
      </c>
      <c r="G160" s="20">
        <f t="shared" si="9"/>
        <v>1.0506714597937972</v>
      </c>
    </row>
    <row r="161" spans="1:7" x14ac:dyDescent="0.45">
      <c r="A161" s="28"/>
      <c r="B161" s="28"/>
      <c r="C161" s="28"/>
      <c r="D161" s="11">
        <v>46218</v>
      </c>
      <c r="E161" s="22">
        <f>E160+(E163-E159)/4</f>
        <v>359.59500000000003</v>
      </c>
      <c r="F161" s="19">
        <f t="shared" si="8"/>
        <v>11.5</v>
      </c>
      <c r="G161" s="20">
        <f t="shared" si="9"/>
        <v>1.0501119314784688</v>
      </c>
    </row>
    <row r="162" spans="1:7" x14ac:dyDescent="0.45">
      <c r="A162" s="28"/>
      <c r="B162" s="18">
        <v>2026</v>
      </c>
      <c r="C162" s="18" t="s">
        <v>173</v>
      </c>
      <c r="D162" s="11">
        <v>46235</v>
      </c>
      <c r="E162" s="22">
        <f>E161+(E163-E159)/4</f>
        <v>359.78650000000005</v>
      </c>
      <c r="F162" s="19">
        <f t="shared" si="8"/>
        <v>11</v>
      </c>
      <c r="G162" s="20">
        <f t="shared" si="9"/>
        <v>1.0495529987923393</v>
      </c>
    </row>
    <row r="163" spans="1:7" x14ac:dyDescent="0.45">
      <c r="A163" s="28"/>
      <c r="B163" s="28"/>
      <c r="C163" s="28"/>
      <c r="D163" s="11">
        <v>46249</v>
      </c>
      <c r="E163" s="21">
        <v>359.97800000000001</v>
      </c>
      <c r="F163" s="19">
        <f t="shared" si="8"/>
        <v>10.5</v>
      </c>
      <c r="G163" s="20">
        <f t="shared" si="9"/>
        <v>1.0489946607848257</v>
      </c>
    </row>
    <row r="164" spans="1:7" x14ac:dyDescent="0.45">
      <c r="A164" s="28"/>
      <c r="B164" s="18">
        <v>2026</v>
      </c>
      <c r="C164" s="18" t="s">
        <v>174</v>
      </c>
      <c r="D164" s="11">
        <v>46266</v>
      </c>
      <c r="E164" s="22">
        <f>E163+(E167-E163)/4</f>
        <v>361.81400000000002</v>
      </c>
      <c r="F164" s="19">
        <f t="shared" ref="F164:F183" si="10">F165+0.5</f>
        <v>10</v>
      </c>
      <c r="G164" s="20">
        <f t="shared" si="9"/>
        <v>1.0436716102748926</v>
      </c>
    </row>
    <row r="165" spans="1:7" x14ac:dyDescent="0.45">
      <c r="A165" s="28"/>
      <c r="B165" s="28"/>
      <c r="C165" s="28"/>
      <c r="D165" s="11">
        <v>46280</v>
      </c>
      <c r="E165" s="22">
        <f>E164+(E167-E163)/4</f>
        <v>363.65000000000003</v>
      </c>
      <c r="F165" s="19">
        <f t="shared" si="10"/>
        <v>9.5</v>
      </c>
      <c r="G165" s="20">
        <f t="shared" ref="G165:G184" si="11">(1+(($E$184-E165)/E165))</f>
        <v>1.0384023099133781</v>
      </c>
    </row>
    <row r="166" spans="1:7" x14ac:dyDescent="0.45">
      <c r="A166" s="18" t="s">
        <v>202</v>
      </c>
      <c r="B166" s="18">
        <v>2026</v>
      </c>
      <c r="C166" s="18" t="s">
        <v>176</v>
      </c>
      <c r="D166" s="11">
        <v>46296</v>
      </c>
      <c r="E166" s="22">
        <f>E165+(E167-E163)/4</f>
        <v>365.48600000000005</v>
      </c>
      <c r="F166" s="19">
        <f t="shared" si="10"/>
        <v>9</v>
      </c>
      <c r="G166" s="20">
        <f t="shared" si="11"/>
        <v>1.0331859496670186</v>
      </c>
    </row>
    <row r="167" spans="1:7" x14ac:dyDescent="0.45">
      <c r="A167" s="28"/>
      <c r="B167" s="28"/>
      <c r="C167" s="28"/>
      <c r="D167" s="11">
        <v>46310</v>
      </c>
      <c r="E167" s="21">
        <f>[7]MONTH!MI24</f>
        <v>367.322</v>
      </c>
      <c r="F167" s="19">
        <f t="shared" si="10"/>
        <v>8.5</v>
      </c>
      <c r="G167" s="20">
        <f t="shared" si="11"/>
        <v>1.0280217356978345</v>
      </c>
    </row>
    <row r="168" spans="1:7" x14ac:dyDescent="0.45">
      <c r="A168" s="28"/>
      <c r="B168" s="18">
        <v>2026</v>
      </c>
      <c r="C168" s="18" t="s">
        <v>177</v>
      </c>
      <c r="D168" s="11">
        <v>46327</v>
      </c>
      <c r="E168" s="22">
        <f>E167+(E171-E167)/4</f>
        <v>367.28125</v>
      </c>
      <c r="F168" s="19">
        <f t="shared" si="10"/>
        <v>8</v>
      </c>
      <c r="G168" s="20">
        <f t="shared" si="11"/>
        <v>1.0281357951161405</v>
      </c>
    </row>
    <row r="169" spans="1:7" x14ac:dyDescent="0.45">
      <c r="A169" s="28"/>
      <c r="B169" s="28"/>
      <c r="C169" s="28"/>
      <c r="D169" s="11">
        <v>46341</v>
      </c>
      <c r="E169" s="22">
        <f>E168+(E171-E167)/4</f>
        <v>367.2405</v>
      </c>
      <c r="F169" s="19">
        <f t="shared" si="10"/>
        <v>7.5</v>
      </c>
      <c r="G169" s="20">
        <f t="shared" si="11"/>
        <v>1.0282498798471302</v>
      </c>
    </row>
    <row r="170" spans="1:7" x14ac:dyDescent="0.45">
      <c r="A170" s="28"/>
      <c r="B170" s="18">
        <v>2026</v>
      </c>
      <c r="C170" s="18" t="s">
        <v>178</v>
      </c>
      <c r="D170" s="11">
        <v>46357</v>
      </c>
      <c r="E170" s="12">
        <f>E169+(E171-E167)/4</f>
        <v>367.19974999999999</v>
      </c>
      <c r="F170" s="19">
        <f t="shared" si="10"/>
        <v>7</v>
      </c>
      <c r="G170" s="20">
        <f t="shared" si="11"/>
        <v>1.0283639898992307</v>
      </c>
    </row>
    <row r="171" spans="1:7" x14ac:dyDescent="0.45">
      <c r="A171" s="28"/>
      <c r="B171" s="28"/>
      <c r="C171" s="28"/>
      <c r="D171" s="11">
        <v>46371</v>
      </c>
      <c r="E171" s="21">
        <f>[7]MONTH!MK24</f>
        <v>367.15899999999999</v>
      </c>
      <c r="F171" s="19">
        <f t="shared" si="10"/>
        <v>6.5</v>
      </c>
      <c r="G171" s="20">
        <f t="shared" si="11"/>
        <v>1.028478125280873</v>
      </c>
    </row>
    <row r="172" spans="1:7" x14ac:dyDescent="0.45">
      <c r="A172" s="18" t="s">
        <v>203</v>
      </c>
      <c r="B172" s="18">
        <v>2027</v>
      </c>
      <c r="C172" s="18" t="s">
        <v>164</v>
      </c>
      <c r="D172" s="11">
        <v>46388</v>
      </c>
      <c r="E172" s="22">
        <f>E171+(E175-E171)/4</f>
        <v>368.00400000000002</v>
      </c>
      <c r="F172" s="19">
        <f t="shared" si="10"/>
        <v>6</v>
      </c>
      <c r="G172" s="20">
        <f t="shared" si="11"/>
        <v>1.0261165639503917</v>
      </c>
    </row>
    <row r="173" spans="1:7" x14ac:dyDescent="0.45">
      <c r="A173" s="28"/>
      <c r="B173" s="28"/>
      <c r="C173" s="28"/>
      <c r="D173" s="11">
        <v>46402</v>
      </c>
      <c r="E173" s="22">
        <f>E172+(E175-E171)/4</f>
        <v>368.84900000000005</v>
      </c>
      <c r="F173" s="19">
        <f t="shared" si="10"/>
        <v>5.5</v>
      </c>
      <c r="G173" s="20">
        <f t="shared" si="11"/>
        <v>1.0237658228706055</v>
      </c>
    </row>
    <row r="174" spans="1:7" x14ac:dyDescent="0.45">
      <c r="A174" s="28"/>
      <c r="B174" s="18">
        <v>2027</v>
      </c>
      <c r="C174" s="18" t="s">
        <v>165</v>
      </c>
      <c r="D174" s="11">
        <v>46419</v>
      </c>
      <c r="E174" s="22">
        <f>E173+(E175-E171)/4</f>
        <v>369.69400000000007</v>
      </c>
      <c r="F174" s="19">
        <f t="shared" si="10"/>
        <v>5</v>
      </c>
      <c r="G174" s="20">
        <f t="shared" si="11"/>
        <v>1.0214258278468136</v>
      </c>
    </row>
    <row r="175" spans="1:7" x14ac:dyDescent="0.45">
      <c r="A175" s="28"/>
      <c r="B175" s="28"/>
      <c r="C175" s="28"/>
      <c r="D175" s="11">
        <v>46433</v>
      </c>
      <c r="E175" s="21">
        <f>[7]MONTH!MM24</f>
        <v>370.53899999999999</v>
      </c>
      <c r="F175" s="19">
        <f t="shared" si="10"/>
        <v>4.5</v>
      </c>
      <c r="G175" s="20">
        <f t="shared" si="11"/>
        <v>1.0190965053611092</v>
      </c>
    </row>
    <row r="176" spans="1:7" x14ac:dyDescent="0.45">
      <c r="A176" s="28"/>
      <c r="B176" s="18">
        <v>2027</v>
      </c>
      <c r="C176" s="18" t="s">
        <v>166</v>
      </c>
      <c r="D176" s="11">
        <v>46447</v>
      </c>
      <c r="E176" s="22">
        <f>E175+(E179-E175)/4</f>
        <v>371.83799999999997</v>
      </c>
      <c r="F176" s="19">
        <f t="shared" si="10"/>
        <v>4</v>
      </c>
      <c r="G176" s="20">
        <f t="shared" si="11"/>
        <v>1.0155363357160916</v>
      </c>
    </row>
    <row r="177" spans="1:9" x14ac:dyDescent="0.45">
      <c r="A177" s="28"/>
      <c r="B177" s="28"/>
      <c r="C177" s="28"/>
      <c r="D177" s="11">
        <v>46461</v>
      </c>
      <c r="E177" s="22">
        <f>E176+(E179-E175)/4</f>
        <v>373.13699999999994</v>
      </c>
      <c r="F177" s="19">
        <f t="shared" si="10"/>
        <v>3.5</v>
      </c>
      <c r="G177" s="20">
        <f t="shared" si="11"/>
        <v>1.0120009540731689</v>
      </c>
    </row>
    <row r="178" spans="1:9" x14ac:dyDescent="0.45">
      <c r="A178" s="18" t="s">
        <v>204</v>
      </c>
      <c r="B178" s="18">
        <v>2027</v>
      </c>
      <c r="C178" s="18" t="s">
        <v>168</v>
      </c>
      <c r="D178" s="11">
        <v>46478</v>
      </c>
      <c r="E178" s="12">
        <f>E177+(E179-E175)/4</f>
        <v>374.43599999999992</v>
      </c>
      <c r="F178" s="19">
        <f t="shared" si="10"/>
        <v>3</v>
      </c>
      <c r="G178" s="20">
        <f t="shared" si="11"/>
        <v>1.0084901024474144</v>
      </c>
    </row>
    <row r="179" spans="1:9" x14ac:dyDescent="0.45">
      <c r="A179" s="28"/>
      <c r="B179" s="28"/>
      <c r="C179" s="28"/>
      <c r="D179" s="11">
        <v>46492</v>
      </c>
      <c r="E179" s="21">
        <f>[7]MONTH!MO24</f>
        <v>375.73500000000001</v>
      </c>
      <c r="F179" s="19">
        <f t="shared" si="10"/>
        <v>2.5</v>
      </c>
      <c r="G179" s="20">
        <f t="shared" si="11"/>
        <v>1.0050035264215471</v>
      </c>
    </row>
    <row r="180" spans="1:9" x14ac:dyDescent="0.45">
      <c r="A180" s="28"/>
      <c r="B180" s="18">
        <v>2027</v>
      </c>
      <c r="C180" s="18" t="s">
        <v>169</v>
      </c>
      <c r="D180" s="11">
        <v>46508</v>
      </c>
      <c r="E180" s="22">
        <f>E179+(E183-E179)/4</f>
        <v>376.15750000000003</v>
      </c>
      <c r="F180" s="19">
        <f t="shared" si="10"/>
        <v>2</v>
      </c>
      <c r="G180" s="20">
        <f t="shared" si="11"/>
        <v>1.0038747067385336</v>
      </c>
    </row>
    <row r="181" spans="1:9" x14ac:dyDescent="0.45">
      <c r="A181" s="28"/>
      <c r="B181" s="28"/>
      <c r="C181" s="28"/>
      <c r="D181" s="11">
        <v>46522</v>
      </c>
      <c r="E181" s="22">
        <f>E180+(E183-E179)/4</f>
        <v>376.58000000000004</v>
      </c>
      <c r="F181" s="19">
        <f t="shared" si="10"/>
        <v>1.5</v>
      </c>
      <c r="G181" s="20">
        <f t="shared" si="11"/>
        <v>1.0027484199904402</v>
      </c>
    </row>
    <row r="182" spans="1:9" x14ac:dyDescent="0.45">
      <c r="A182" s="28"/>
      <c r="B182" s="18">
        <v>2027</v>
      </c>
      <c r="C182" s="18" t="s">
        <v>170</v>
      </c>
      <c r="D182" s="11">
        <v>46539</v>
      </c>
      <c r="E182" s="22">
        <f>E181+(E183-E179)/4</f>
        <v>377.00250000000005</v>
      </c>
      <c r="F182" s="19">
        <f t="shared" si="10"/>
        <v>1</v>
      </c>
      <c r="G182" s="20">
        <f t="shared" si="11"/>
        <v>1.0016246576614212</v>
      </c>
    </row>
    <row r="183" spans="1:9" x14ac:dyDescent="0.45">
      <c r="A183" s="28"/>
      <c r="B183" s="28"/>
      <c r="C183" s="28"/>
      <c r="D183" s="11">
        <v>46553</v>
      </c>
      <c r="E183" s="21">
        <f>[7]MONTH!MQ24</f>
        <v>377.42500000000001</v>
      </c>
      <c r="F183" s="19">
        <f t="shared" si="10"/>
        <v>0.5</v>
      </c>
      <c r="G183" s="20">
        <f t="shared" si="11"/>
        <v>1.000503411273763</v>
      </c>
    </row>
    <row r="184" spans="1:9" x14ac:dyDescent="0.45">
      <c r="A184" s="18" t="s">
        <v>205</v>
      </c>
      <c r="B184" s="18">
        <v>2027</v>
      </c>
      <c r="C184" s="18" t="s">
        <v>172</v>
      </c>
      <c r="D184" s="11">
        <v>46569</v>
      </c>
      <c r="E184" s="22">
        <f>E183+(E187-E183)/4</f>
        <v>377.61500000000001</v>
      </c>
      <c r="F184" s="19">
        <v>0</v>
      </c>
      <c r="G184" s="20">
        <f t="shared" si="11"/>
        <v>1</v>
      </c>
      <c r="I184" s="13" t="s">
        <v>209</v>
      </c>
    </row>
    <row r="185" spans="1:9" x14ac:dyDescent="0.45">
      <c r="A185" s="28"/>
      <c r="B185" s="28"/>
      <c r="C185" s="28"/>
      <c r="D185" s="11">
        <v>46583</v>
      </c>
      <c r="E185" s="22">
        <f>E184+(E187-E183)/4</f>
        <v>377.80500000000001</v>
      </c>
      <c r="F185" s="31"/>
      <c r="G185" s="32"/>
    </row>
    <row r="186" spans="1:9" x14ac:dyDescent="0.45">
      <c r="A186" s="28"/>
      <c r="B186" s="18">
        <v>2027</v>
      </c>
      <c r="C186" s="18" t="s">
        <v>173</v>
      </c>
      <c r="D186" s="11">
        <v>46600</v>
      </c>
      <c r="E186" s="22">
        <f>E185+(E187-E183)/4</f>
        <v>377.995</v>
      </c>
      <c r="F186" s="31"/>
      <c r="G186" s="32"/>
    </row>
    <row r="187" spans="1:9" x14ac:dyDescent="0.45">
      <c r="A187" s="28"/>
      <c r="B187" s="28"/>
      <c r="C187" s="28"/>
      <c r="D187" s="11">
        <v>46614</v>
      </c>
      <c r="E187" s="21">
        <f>[7]MONTH!MS24</f>
        <v>378.185</v>
      </c>
      <c r="F187" s="31"/>
      <c r="G187" s="32"/>
    </row>
    <row r="188" spans="1:9" x14ac:dyDescent="0.45">
      <c r="A188" s="28"/>
      <c r="B188" s="18">
        <v>2027</v>
      </c>
      <c r="C188" s="18" t="s">
        <v>174</v>
      </c>
      <c r="D188" s="11">
        <v>46631</v>
      </c>
      <c r="E188" s="22">
        <f>E187+(E191-E187)/4</f>
        <v>378.33974999999998</v>
      </c>
      <c r="F188" s="31"/>
      <c r="G188" s="32"/>
    </row>
    <row r="189" spans="1:9" x14ac:dyDescent="0.45">
      <c r="A189" s="28"/>
      <c r="B189" s="28"/>
      <c r="C189" s="28"/>
      <c r="D189" s="11">
        <v>46645</v>
      </c>
      <c r="E189" s="22">
        <f>E188+(E191-E187)/4</f>
        <v>378.49449999999996</v>
      </c>
      <c r="F189" s="31"/>
      <c r="G189" s="32"/>
    </row>
    <row r="190" spans="1:9" x14ac:dyDescent="0.45">
      <c r="A190" s="18" t="s">
        <v>206</v>
      </c>
      <c r="B190" s="18">
        <v>2027</v>
      </c>
      <c r="C190" s="18" t="s">
        <v>176</v>
      </c>
      <c r="D190" s="11">
        <v>46661</v>
      </c>
      <c r="E190" s="22">
        <f>E189+(E191-E187)/4</f>
        <v>378.64924999999994</v>
      </c>
      <c r="F190" s="31"/>
      <c r="G190" s="32"/>
    </row>
    <row r="191" spans="1:9" x14ac:dyDescent="0.45">
      <c r="A191" s="28"/>
      <c r="B191" s="28"/>
      <c r="C191" s="28"/>
      <c r="D191" s="11">
        <v>46675</v>
      </c>
      <c r="E191" s="21">
        <f>[7]MONTH!MU24</f>
        <v>378.80399999999997</v>
      </c>
      <c r="F191" s="26"/>
      <c r="G191" s="28"/>
    </row>
    <row r="192" spans="1:9" x14ac:dyDescent="0.45">
      <c r="A192" s="28"/>
      <c r="B192" s="28"/>
      <c r="C192" s="18" t="s">
        <v>177</v>
      </c>
      <c r="D192" s="11">
        <v>46692</v>
      </c>
      <c r="E192" s="30"/>
      <c r="F192" s="26"/>
      <c r="G192" s="28"/>
    </row>
    <row r="193" spans="1:7" x14ac:dyDescent="0.45">
      <c r="A193" s="28"/>
      <c r="B193" s="28"/>
      <c r="C193" s="28"/>
      <c r="D193" s="11">
        <v>46706</v>
      </c>
      <c r="E193" s="30"/>
      <c r="F193" s="26"/>
      <c r="G193" s="25"/>
    </row>
  </sheetData>
  <sheetProtection sheet="1" objects="1" scenarios="1" select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Sta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D51178-DA2D-4804-8A10-57EB0982EA82}">
  <ds:schemaRefs>
    <ds:schemaRef ds:uri="http://schemas.microsoft.com/sharepoint/v3/contenttype/forms"/>
  </ds:schemaRefs>
</ds:datastoreItem>
</file>

<file path=customXml/itemProps2.xml><?xml version="1.0" encoding="utf-8"?>
<ds:datastoreItem xmlns:ds="http://schemas.openxmlformats.org/officeDocument/2006/customXml" ds:itemID="{82DB593B-9079-4255-BFCF-24E4353EA5AE}">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3.xml><?xml version="1.0" encoding="utf-8"?>
<ds:datastoreItem xmlns:ds="http://schemas.openxmlformats.org/officeDocument/2006/customXml" ds:itemID="{256F442B-3BCF-4082-8C7D-2C550C92E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Disclaimer</vt:lpstr>
      <vt:lpstr>Methodology &amp; Column Desc.</vt:lpstr>
      <vt:lpstr>DP-PSA CY 2027 Rates</vt:lpstr>
      <vt:lpstr>App. A - Class Median</vt:lpstr>
      <vt:lpstr>App. B - Projected Cost</vt:lpstr>
      <vt:lpstr>Labor Study-CY 2027</vt:lpstr>
      <vt:lpstr>CCPI CY 2027</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Phi Long@DHCS</dc:creator>
  <cp:keywords/>
  <dc:description/>
  <cp:lastModifiedBy>Gerstel, Ashley@DHCS</cp:lastModifiedBy>
  <cp:revision/>
  <dcterms:created xsi:type="dcterms:W3CDTF">2023-10-10T15:22:02Z</dcterms:created>
  <dcterms:modified xsi:type="dcterms:W3CDTF">2026-09-28T19:02:07Z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