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liu\Desktop\New folder\"/>
    </mc:Choice>
  </mc:AlternateContent>
  <bookViews>
    <workbookView xWindow="0" yWindow="0" windowWidth="24000" windowHeight="9600"/>
  </bookViews>
  <sheets>
    <sheet name="Enclosure 3" sheetId="1" r:id="rId1"/>
  </sheets>
  <externalReferences>
    <externalReference r:id="rId2"/>
  </externalReferences>
  <definedNames>
    <definedName name="_xlnm.Print_Titles" localSheetId="0">'Enclosure 3'!$4:$6</definedName>
    <definedName name="TitleRegion1.a4.j64.1">'Enclosure 3'!$D$4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3" i="1" l="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4" i="1" l="1"/>
  <c r="D64" i="1" l="1"/>
  <c r="E63" i="1" s="1"/>
  <c r="H63" i="1"/>
  <c r="I63" i="1" s="1"/>
  <c r="H62" i="1"/>
  <c r="I62" i="1" s="1"/>
  <c r="H61" i="1"/>
  <c r="I61" i="1" s="1"/>
  <c r="H60" i="1"/>
  <c r="I60" i="1" s="1"/>
  <c r="H59" i="1"/>
  <c r="I59" i="1" s="1"/>
  <c r="H58" i="1"/>
  <c r="I58" i="1" s="1"/>
  <c r="H57" i="1"/>
  <c r="I57" i="1" s="1"/>
  <c r="D57" i="1"/>
  <c r="E57" i="1" s="1"/>
  <c r="C57" i="1"/>
  <c r="C64" i="1" s="1"/>
  <c r="H56" i="1"/>
  <c r="I56" i="1" s="1"/>
  <c r="E56" i="1"/>
  <c r="H55" i="1"/>
  <c r="I55" i="1" s="1"/>
  <c r="H54" i="1"/>
  <c r="I54" i="1" s="1"/>
  <c r="E54" i="1"/>
  <c r="H53" i="1"/>
  <c r="I53" i="1" s="1"/>
  <c r="H52" i="1"/>
  <c r="I52" i="1" s="1"/>
  <c r="E52" i="1"/>
  <c r="H51" i="1"/>
  <c r="I51" i="1" s="1"/>
  <c r="E51" i="1"/>
  <c r="H50" i="1"/>
  <c r="I50" i="1" s="1"/>
  <c r="E50" i="1"/>
  <c r="H49" i="1"/>
  <c r="I49" i="1" s="1"/>
  <c r="E49" i="1"/>
  <c r="H48" i="1"/>
  <c r="I48" i="1" s="1"/>
  <c r="E48" i="1"/>
  <c r="H47" i="1"/>
  <c r="I47" i="1" s="1"/>
  <c r="E47" i="1"/>
  <c r="H46" i="1"/>
  <c r="I46" i="1" s="1"/>
  <c r="E46" i="1"/>
  <c r="H45" i="1"/>
  <c r="I45" i="1" s="1"/>
  <c r="E45" i="1"/>
  <c r="H44" i="1"/>
  <c r="I44" i="1" s="1"/>
  <c r="E44" i="1"/>
  <c r="H43" i="1"/>
  <c r="I43" i="1" s="1"/>
  <c r="E43" i="1"/>
  <c r="H42" i="1"/>
  <c r="I42" i="1" s="1"/>
  <c r="E42" i="1"/>
  <c r="H41" i="1"/>
  <c r="I41" i="1" s="1"/>
  <c r="E41" i="1"/>
  <c r="H40" i="1"/>
  <c r="I40" i="1" s="1"/>
  <c r="E40" i="1"/>
  <c r="H39" i="1"/>
  <c r="I39" i="1" s="1"/>
  <c r="E39" i="1"/>
  <c r="H38" i="1"/>
  <c r="I38" i="1" s="1"/>
  <c r="E38" i="1"/>
  <c r="H37" i="1"/>
  <c r="I37" i="1" s="1"/>
  <c r="E37" i="1"/>
  <c r="H36" i="1"/>
  <c r="I36" i="1" s="1"/>
  <c r="E36" i="1"/>
  <c r="H35" i="1"/>
  <c r="I35" i="1" s="1"/>
  <c r="E35" i="1"/>
  <c r="H34" i="1"/>
  <c r="I34" i="1" s="1"/>
  <c r="E34" i="1"/>
  <c r="H33" i="1"/>
  <c r="I33" i="1" s="1"/>
  <c r="E33" i="1"/>
  <c r="H32" i="1"/>
  <c r="I32" i="1" s="1"/>
  <c r="E32" i="1"/>
  <c r="H31" i="1"/>
  <c r="I31" i="1" s="1"/>
  <c r="E31" i="1"/>
  <c r="H30" i="1"/>
  <c r="I30" i="1" s="1"/>
  <c r="E30" i="1"/>
  <c r="H29" i="1"/>
  <c r="I29" i="1" s="1"/>
  <c r="E29" i="1"/>
  <c r="H28" i="1"/>
  <c r="I28" i="1" s="1"/>
  <c r="E28" i="1"/>
  <c r="H27" i="1"/>
  <c r="I27" i="1" s="1"/>
  <c r="E27" i="1"/>
  <c r="H26" i="1"/>
  <c r="I26" i="1" s="1"/>
  <c r="E26" i="1"/>
  <c r="H25" i="1"/>
  <c r="I25" i="1" s="1"/>
  <c r="E25" i="1"/>
  <c r="H24" i="1"/>
  <c r="I24" i="1" s="1"/>
  <c r="E24" i="1"/>
  <c r="H23" i="1"/>
  <c r="I23" i="1" s="1"/>
  <c r="E23" i="1"/>
  <c r="H22" i="1"/>
  <c r="I22" i="1" s="1"/>
  <c r="E22" i="1"/>
  <c r="H21" i="1"/>
  <c r="I21" i="1" s="1"/>
  <c r="E21" i="1"/>
  <c r="H20" i="1"/>
  <c r="I20" i="1" s="1"/>
  <c r="E20" i="1"/>
  <c r="H19" i="1"/>
  <c r="I19" i="1" s="1"/>
  <c r="E19" i="1"/>
  <c r="H18" i="1"/>
  <c r="I18" i="1" s="1"/>
  <c r="E18" i="1"/>
  <c r="H17" i="1"/>
  <c r="I17" i="1" s="1"/>
  <c r="E17" i="1"/>
  <c r="H16" i="1"/>
  <c r="I16" i="1" s="1"/>
  <c r="E16" i="1"/>
  <c r="H15" i="1"/>
  <c r="I15" i="1" s="1"/>
  <c r="E15" i="1"/>
  <c r="H14" i="1"/>
  <c r="I14" i="1" s="1"/>
  <c r="E14" i="1"/>
  <c r="H13" i="1"/>
  <c r="I13" i="1" s="1"/>
  <c r="E13" i="1"/>
  <c r="H12" i="1"/>
  <c r="I12" i="1" s="1"/>
  <c r="E12" i="1"/>
  <c r="H11" i="1"/>
  <c r="I11" i="1" s="1"/>
  <c r="E11" i="1"/>
  <c r="H10" i="1"/>
  <c r="I10" i="1" s="1"/>
  <c r="E10" i="1"/>
  <c r="H9" i="1"/>
  <c r="I9" i="1" s="1"/>
  <c r="E9" i="1"/>
  <c r="H8" i="1"/>
  <c r="I8" i="1" s="1"/>
  <c r="E8" i="1"/>
  <c r="H7" i="1"/>
  <c r="I7" i="1" s="1"/>
  <c r="E7" i="1"/>
  <c r="I64" i="1" l="1"/>
  <c r="J12" i="1" s="1"/>
  <c r="E58" i="1"/>
  <c r="E60" i="1"/>
  <c r="E62" i="1"/>
  <c r="E53" i="1"/>
  <c r="E55" i="1"/>
  <c r="E64" i="1"/>
  <c r="E59" i="1"/>
  <c r="E61" i="1"/>
  <c r="J13" i="1" l="1"/>
  <c r="J48" i="1"/>
  <c r="J11" i="1"/>
  <c r="J43" i="1"/>
  <c r="J50" i="1"/>
  <c r="J14" i="1"/>
  <c r="J45" i="1"/>
  <c r="J63" i="1"/>
  <c r="J40" i="1"/>
  <c r="J39" i="1"/>
  <c r="J7" i="1"/>
  <c r="J46" i="1"/>
  <c r="J10" i="1"/>
  <c r="J41" i="1"/>
  <c r="J9" i="1"/>
  <c r="J42" i="1"/>
  <c r="J37" i="1"/>
  <c r="J8" i="1"/>
  <c r="J31" i="1"/>
  <c r="J59" i="1"/>
  <c r="J38" i="1"/>
  <c r="J20" i="1"/>
  <c r="J33" i="1"/>
  <c r="J53" i="1"/>
  <c r="J54" i="1"/>
  <c r="J57" i="1"/>
  <c r="J62" i="1"/>
  <c r="J27" i="1"/>
  <c r="J24" i="1"/>
  <c r="J34" i="1"/>
  <c r="J18" i="1"/>
  <c r="J29" i="1"/>
  <c r="J44" i="1"/>
  <c r="J28" i="1"/>
  <c r="J23" i="1"/>
  <c r="J30" i="1"/>
  <c r="J16" i="1"/>
  <c r="J36" i="1"/>
  <c r="J51" i="1"/>
  <c r="J19" i="1"/>
  <c r="J60" i="1"/>
  <c r="J26" i="1"/>
  <c r="J58" i="1"/>
  <c r="J21" i="1"/>
  <c r="J32" i="1"/>
  <c r="J35" i="1"/>
  <c r="J56" i="1"/>
  <c r="J61" i="1"/>
  <c r="J25" i="1"/>
  <c r="J52" i="1"/>
  <c r="J47" i="1"/>
  <c r="J15" i="1"/>
  <c r="J55" i="1"/>
  <c r="J22" i="1"/>
  <c r="J49" i="1"/>
  <c r="J17" i="1"/>
  <c r="J64" i="1" l="1"/>
</calcChain>
</file>

<file path=xl/sharedStrings.xml><?xml version="1.0" encoding="utf-8"?>
<sst xmlns="http://schemas.openxmlformats.org/spreadsheetml/2006/main" count="104" uniqueCount="83">
  <si>
    <t>Base Data - 2000</t>
  </si>
  <si>
    <t>County</t>
  </si>
  <si>
    <t>Small County</t>
  </si>
  <si>
    <t>County Population in 2000</t>
  </si>
  <si>
    <t>Prevalence (&lt;200% FPL) in 2000</t>
  </si>
  <si>
    <t>Prevalence (%) in 2000</t>
  </si>
  <si>
    <t>Alameda</t>
  </si>
  <si>
    <t>Alpine</t>
  </si>
  <si>
    <t>x</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</si>
  <si>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</si>
  <si>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</si>
  <si>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</si>
  <si>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</si>
  <si>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</si>
  <si>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</si>
  <si>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</si>
  <si>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</si>
  <si>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</si>
  <si>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</si>
  <si>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</si>
  <si>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</si>
  <si>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</si>
  <si>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</si>
  <si>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</si>
  <si>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</si>
  <si>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</si>
  <si>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</si>
  <si>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</si>
  <si>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</si>
  <si>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</si>
  <si>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</si>
  <si>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</si>
  <si>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</si>
  <si>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</si>
  <si>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</si>
  <si>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</si>
  <si>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</si>
  <si>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</si>
  <si>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</si>
  <si>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</si>
  <si>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</si>
  <si>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</si>
  <si>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</si>
  <si>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</si>
  <si>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</si>
  <si>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</si>
  <si>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</si>
  <si>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</si>
  <si>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</si>
  <si>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</si>
  <si>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</si>
  <si>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</si>
  <si>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</si>
  <si>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</si>
  <si>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</si>
  <si>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</si>
  <si>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</si>
  <si>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</si>
  <si>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</si>
  <si>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</si>
  <si>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</si>
  <si>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</si>
  <si>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</si>
  <si>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</si>
  <si>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Total</t>
  </si>
  <si>
    <t>Enclosure 3-Population Most Likely to Access Services</t>
  </si>
  <si>
    <t>A</t>
  </si>
  <si>
    <t>B</t>
  </si>
  <si>
    <t>C</t>
  </si>
  <si>
    <t>D</t>
  </si>
  <si>
    <t>E</t>
  </si>
  <si>
    <t>F</t>
  </si>
  <si>
    <t>G</t>
  </si>
  <si>
    <t>B/Total</t>
  </si>
  <si>
    <t>(D-A)/A</t>
  </si>
  <si>
    <t>B*(100%+E)</t>
  </si>
  <si>
    <t>F/Total</t>
  </si>
  <si>
    <t>County Population in 2022</t>
  </si>
  <si>
    <t>Population Growth (%): 2000-2022</t>
  </si>
  <si>
    <t>Updated Data - 2022</t>
  </si>
  <si>
    <t>Prevalence (&lt;200% FPL) in 2022</t>
  </si>
  <si>
    <t>Updated Prevalence (%) in 2022</t>
  </si>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</sst>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10"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2"/>
      <name val="Arial"/>
      <family val="2"/>
    </font>
    <font>
      <sz val="12"/>
      <color theme="1"/>
      <name val="Arial"/>
      <family val="2"/>
    </font>
    <font>
      <b/>
      <sz val="12"/>
      <color indexed="8"/>
      <name val="Arial"/>
      <family val="2"/>
    </font>
    <font>
      <sz val="12"/>
      <name val="Arial"/>
      <family val="2"/>
    </font>
    <font>
      <sz val="12"/>
      <color indexed="8"/>
      <name val="Arial"/>
      <family val="2"/>
    </font>
    <font>
      <sz val="12"/>
      <color theme="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2" fillId="0" borderId="0"/>
    <xf numFmtId="0" fontId="2" fillId="0" borderId="0"/>
    <xf numFmtId="0" fontId="3" fillId="0" borderId="0"/>
  </cellStyleXfs>
  <cellXfs count="37">
    <xf numFmtId="0" fontId="0" fillId="0" borderId="0" xfId="0"/>
    <xf numFmtId="0" fontId="5" fillId="0" borderId="0" xfId="0" applyFont="1"/>
    <xf numFmtId="37" fontId="5" fillId="0" borderId="0" xfId="0" applyNumberFormat="1" applyFont="1"/>
    <xf numFmtId="0" fontId="7" fillId="0" borderId="0" xfId="2" applyFont="1"/>
    <xf numFmtId="0" fontId="7" fillId="0" borderId="0" xfId="2" applyFont="1" applyAlignment="1">
      <alignment horizontal="center"/>
    </xf>
    <xf numFmtId="0" fontId="7" fillId="0" borderId="0" xfId="2" applyFont="1" applyFill="1" applyAlignment="1">
      <alignment horizontal="center"/>
    </xf>
    <xf numFmtId="0" fontId="7" fillId="0" borderId="0" xfId="2" applyFont="1" applyAlignment="1">
      <alignment horizontal="right"/>
    </xf>
    <xf numFmtId="9" fontId="7" fillId="0" borderId="0" xfId="1" applyFont="1"/>
    <xf numFmtId="0" fontId="7" fillId="0" borderId="0" xfId="2" applyFont="1" applyFill="1"/>
    <xf numFmtId="0" fontId="9" fillId="0" borderId="0" xfId="2" applyFont="1" applyProtection="1">
      <protection locked="0"/>
    </xf>
    <xf numFmtId="0" fontId="7" fillId="0" borderId="0" xfId="2" applyFont="1" applyProtection="1">
      <protection locked="0"/>
    </xf>
    <xf numFmtId="0" fontId="4" fillId="0" borderId="1" xfId="2" applyFont="1" applyBorder="1" applyProtection="1">
      <protection locked="0"/>
    </xf>
    <xf numFmtId="0" fontId="6" fillId="0" borderId="1" xfId="2" applyFont="1" applyFill="1" applyBorder="1" applyAlignment="1" applyProtection="1">
      <alignment horizontal="left" indent="1"/>
      <protection locked="0"/>
    </xf>
    <xf numFmtId="0" fontId="4" fillId="0" borderId="1" xfId="2" applyFont="1" applyBorder="1" applyAlignment="1" applyProtection="1">
      <alignment horizontal="center"/>
      <protection locked="0"/>
    </xf>
    <xf numFmtId="0" fontId="4" fillId="0" borderId="1" xfId="2" applyFont="1" applyBorder="1" applyAlignment="1" applyProtection="1">
      <alignment horizontal="center" wrapText="1"/>
      <protection locked="0"/>
    </xf>
    <xf numFmtId="0" fontId="7" fillId="0" borderId="1" xfId="2" applyFont="1" applyFill="1" applyBorder="1" applyAlignment="1" applyProtection="1">
      <alignment textRotation="90" wrapText="1"/>
      <protection locked="0"/>
    </xf>
    <xf numFmtId="0" fontId="7" fillId="0" borderId="1" xfId="2" applyFont="1" applyBorder="1" applyAlignment="1" applyProtection="1">
      <alignment horizontal="center" vertical="center" wrapText="1"/>
      <protection locked="0"/>
    </xf>
    <xf numFmtId="0" fontId="7" fillId="0" borderId="1" xfId="2" applyFont="1" applyFill="1" applyBorder="1" applyAlignment="1" applyProtection="1">
      <alignment horizontal="center" vertical="center" wrapText="1"/>
      <protection locked="0"/>
    </xf>
    <xf numFmtId="164" fontId="7" fillId="0" borderId="1" xfId="2" applyNumberFormat="1" applyFont="1" applyBorder="1" applyAlignment="1" applyProtection="1">
      <alignment horizontal="center" vertical="center"/>
      <protection locked="0"/>
    </xf>
    <xf numFmtId="0" fontId="7" fillId="0" borderId="1" xfId="2" quotePrefix="1" applyNumberFormat="1" applyFont="1" applyFill="1" applyBorder="1" applyProtection="1">
      <protection locked="0"/>
    </xf>
    <xf numFmtId="37" fontId="8" fillId="0" borderId="1" xfId="2" applyNumberFormat="1" applyFont="1" applyFill="1" applyBorder="1" applyProtection="1">
      <protection locked="0"/>
    </xf>
    <xf numFmtId="3" fontId="7" fillId="0" borderId="1" xfId="3" applyNumberFormat="1" applyFont="1" applyFill="1" applyBorder="1" applyProtection="1">
      <protection locked="0"/>
    </xf>
    <xf numFmtId="164" fontId="7" fillId="0" borderId="1" xfId="2" applyNumberFormat="1" applyFont="1" applyBorder="1" applyAlignment="1" applyProtection="1">
      <alignment horizontal="right"/>
      <protection locked="0"/>
    </xf>
    <xf numFmtId="0" fontId="7" fillId="0" borderId="1" xfId="2" applyFont="1" applyBorder="1" applyProtection="1">
      <protection locked="0"/>
    </xf>
    <xf numFmtId="10" fontId="7" fillId="0" borderId="1" xfId="2" applyNumberFormat="1" applyFont="1" applyBorder="1" applyAlignment="1" applyProtection="1">
      <alignment horizontal="right"/>
      <protection locked="0"/>
    </xf>
    <xf numFmtId="3" fontId="7" fillId="0" borderId="1" xfId="2" applyNumberFormat="1" applyFont="1" applyBorder="1" applyProtection="1">
      <protection locked="0"/>
    </xf>
    <xf numFmtId="164" fontId="7" fillId="0" borderId="1" xfId="1" applyNumberFormat="1" applyFont="1" applyBorder="1" applyProtection="1">
      <protection locked="0"/>
    </xf>
    <xf numFmtId="37" fontId="8" fillId="0" borderId="1" xfId="2" applyNumberFormat="1" applyFont="1" applyFill="1" applyBorder="1" applyAlignment="1" applyProtection="1">
      <alignment horizontal="center"/>
      <protection locked="0"/>
    </xf>
    <xf numFmtId="37" fontId="8" fillId="0" borderId="1" xfId="2" applyNumberFormat="1" applyFont="1" applyFill="1" applyBorder="1" applyAlignment="1" applyProtection="1">
      <alignment horizontal="right"/>
      <protection locked="0"/>
    </xf>
    <xf numFmtId="0" fontId="7" fillId="0" borderId="1" xfId="2" applyNumberFormat="1" applyFont="1" applyFill="1" applyBorder="1" applyProtection="1">
      <protection locked="0"/>
    </xf>
    <xf numFmtId="0" fontId="7" fillId="0" borderId="1" xfId="2" applyFont="1" applyBorder="1" applyAlignment="1" applyProtection="1">
      <alignment horizontal="center"/>
      <protection locked="0"/>
    </xf>
    <xf numFmtId="37" fontId="7" fillId="0" borderId="1" xfId="2" applyNumberFormat="1" applyFont="1" applyFill="1" applyBorder="1" applyAlignment="1" applyProtection="1">
      <alignment horizontal="right"/>
      <protection locked="0"/>
    </xf>
    <xf numFmtId="3" fontId="7" fillId="0" borderId="1" xfId="2" applyNumberFormat="1" applyFont="1" applyBorder="1" applyAlignment="1" applyProtection="1">
      <alignment horizontal="right"/>
      <protection locked="0"/>
    </xf>
    <xf numFmtId="0" fontId="7" fillId="0" borderId="0" xfId="2" applyFont="1" applyProtection="1"/>
    <xf numFmtId="0" fontId="7" fillId="0" borderId="0" xfId="2" applyFont="1" applyFill="1" applyProtection="1"/>
    <xf numFmtId="0" fontId="7" fillId="0" borderId="0" xfId="2" applyFont="1" applyAlignment="1" applyProtection="1">
      <alignment horizontal="right"/>
    </xf>
    <xf numFmtId="0" fontId="4" fillId="0" borderId="1" xfId="2" applyFont="1" applyBorder="1" applyAlignment="1" applyProtection="1">
      <alignment horizontal="center"/>
      <protection locked="0"/>
    </xf>
  </cellXfs>
  <cellStyles count="5">
    <cellStyle name="Normal" xfId="0" builtinId="0"/>
    <cellStyle name="Normal 2" xfId="4"/>
    <cellStyle name="Normal 3" xfId="2"/>
    <cellStyle name="Normal 5"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2.%20Community%20Support%20Branch\4.%20PMF%20Section\2.%20Fiscal%20Unit\Allocation%20Methodology-SCO%20Distribution\2022-23%20Distribution\2022-23%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heetName val="State Population"/>
      <sheetName val="City Population"/>
      <sheetName val="Poverty-Uninsured Population"/>
      <sheetName val="Prevalence"/>
      <sheetName val="Self Suff. Calc"/>
      <sheetName val="CA All Families 2021"/>
      <sheetName val="SSS"/>
      <sheetName val="About the Data"/>
      <sheetName val="Resources-new"/>
      <sheetName val="2009-10 Allocation"/>
    </sheetNames>
    <sheetDataSet>
      <sheetData sheetId="0"/>
      <sheetData sheetId="1"/>
      <sheetData sheetId="2"/>
      <sheetData sheetId="3"/>
      <sheetData sheetId="4">
        <row r="3">
          <cell r="G3">
            <v>1651979</v>
          </cell>
        </row>
        <row r="4">
          <cell r="G4">
            <v>1200</v>
          </cell>
        </row>
        <row r="5">
          <cell r="G5">
            <v>40297</v>
          </cell>
        </row>
        <row r="6">
          <cell r="G6">
            <v>201608</v>
          </cell>
        </row>
        <row r="7">
          <cell r="G7">
            <v>45049</v>
          </cell>
        </row>
        <row r="8">
          <cell r="G8">
            <v>21807</v>
          </cell>
        </row>
        <row r="9">
          <cell r="G9">
            <v>1156555</v>
          </cell>
        </row>
        <row r="10">
          <cell r="G10">
            <v>27218</v>
          </cell>
        </row>
        <row r="11">
          <cell r="G11">
            <v>190465</v>
          </cell>
        </row>
        <row r="12">
          <cell r="G12">
            <v>1011273</v>
          </cell>
        </row>
        <row r="13">
          <cell r="G13">
            <v>28750</v>
          </cell>
        </row>
        <row r="14">
          <cell r="G14">
            <v>135168</v>
          </cell>
        </row>
        <row r="15">
          <cell r="G15">
            <v>179329</v>
          </cell>
        </row>
        <row r="16">
          <cell r="G16">
            <v>18978</v>
          </cell>
        </row>
        <row r="17">
          <cell r="G17">
            <v>909813</v>
          </cell>
        </row>
        <row r="18">
          <cell r="G18">
            <v>152023</v>
          </cell>
        </row>
        <row r="19">
          <cell r="G19">
            <v>67407</v>
          </cell>
        </row>
        <row r="20">
          <cell r="G20">
            <v>30274</v>
          </cell>
        </row>
        <row r="21">
          <cell r="G21">
            <v>9861224</v>
          </cell>
        </row>
        <row r="22">
          <cell r="G22">
            <v>157396</v>
          </cell>
        </row>
        <row r="23">
          <cell r="G23">
            <v>257135</v>
          </cell>
        </row>
        <row r="24">
          <cell r="G24">
            <v>17045</v>
          </cell>
        </row>
        <row r="25">
          <cell r="G25">
            <v>89999</v>
          </cell>
        </row>
        <row r="26">
          <cell r="G26">
            <v>284338</v>
          </cell>
        </row>
        <row r="27">
          <cell r="G27">
            <v>8690</v>
          </cell>
        </row>
        <row r="28">
          <cell r="G28">
            <v>13379</v>
          </cell>
        </row>
        <row r="29">
          <cell r="G29">
            <v>433716</v>
          </cell>
        </row>
        <row r="30">
          <cell r="G30">
            <v>136179</v>
          </cell>
        </row>
        <row r="31">
          <cell r="G31">
            <v>101242</v>
          </cell>
        </row>
        <row r="32">
          <cell r="G32">
            <v>3162245</v>
          </cell>
        </row>
        <row r="33">
          <cell r="G33">
            <v>409025</v>
          </cell>
        </row>
        <row r="34">
          <cell r="G34">
            <v>18942</v>
          </cell>
        </row>
        <row r="35">
          <cell r="G35">
            <v>2435525</v>
          </cell>
        </row>
        <row r="36">
          <cell r="G36">
            <v>1576618</v>
          </cell>
        </row>
        <row r="37">
          <cell r="G37">
            <v>65479</v>
          </cell>
        </row>
        <row r="38">
          <cell r="G38">
            <v>2187665</v>
          </cell>
        </row>
        <row r="39">
          <cell r="G39">
            <v>3287306</v>
          </cell>
        </row>
        <row r="40">
          <cell r="G40">
            <v>842754</v>
          </cell>
        </row>
        <row r="41">
          <cell r="G41">
            <v>784298</v>
          </cell>
        </row>
        <row r="42">
          <cell r="G42">
            <v>280721</v>
          </cell>
        </row>
        <row r="43">
          <cell r="G43">
            <v>744662</v>
          </cell>
        </row>
        <row r="44">
          <cell r="G44">
            <v>445164</v>
          </cell>
        </row>
        <row r="45">
          <cell r="G45">
            <v>1894783</v>
          </cell>
        </row>
        <row r="46">
          <cell r="G46">
            <v>266564</v>
          </cell>
        </row>
        <row r="47">
          <cell r="G47">
            <v>180531</v>
          </cell>
        </row>
        <row r="48">
          <cell r="G48">
            <v>3229</v>
          </cell>
        </row>
        <row r="49">
          <cell r="G49">
            <v>43830</v>
          </cell>
        </row>
        <row r="50">
          <cell r="G50">
            <v>447241</v>
          </cell>
        </row>
        <row r="51">
          <cell r="G51">
            <v>482404</v>
          </cell>
        </row>
        <row r="52">
          <cell r="G52">
            <v>549466</v>
          </cell>
        </row>
        <row r="53">
          <cell r="G53">
            <v>181420</v>
          </cell>
        </row>
        <row r="54">
          <cell r="G54">
            <v>65052</v>
          </cell>
        </row>
        <row r="55">
          <cell r="G55">
            <v>16023</v>
          </cell>
        </row>
        <row r="56">
          <cell r="G56">
            <v>475014</v>
          </cell>
        </row>
        <row r="57">
          <cell r="G57">
            <v>55291</v>
          </cell>
        </row>
        <row r="58">
          <cell r="G58">
            <v>833652</v>
          </cell>
        </row>
        <row r="59">
          <cell r="G59">
            <v>221165</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8"/>
  <sheetViews>
    <sheetView tabSelected="1" zoomScale="80" zoomScaleNormal="80" workbookViewId="0">
      <selection activeCell="D4" sqref="D4"/>
    </sheetView>
  </sheetViews>
  <sheetFormatPr defaultColWidth="0" defaultRowHeight="15.5" zeroHeight="1" x14ac:dyDescent="0.35"/>
  <cols>
    <col min="1" max="1" width="18.1796875" style="3" bestFit="1" customWidth="1"/>
    <col min="2" max="2" width="16" style="3" hidden="1" customWidth="1"/>
    <col min="3" max="3" width="13.54296875" style="3" bestFit="1" customWidth="1"/>
    <col min="4" max="4" width="16.1796875" style="8" customWidth="1"/>
    <col min="5" max="5" width="14.1796875" style="6" customWidth="1"/>
    <col min="6" max="6" width="2.1796875" style="3" hidden="1" customWidth="1"/>
    <col min="7" max="7" width="16.453125" style="3" customWidth="1"/>
    <col min="8" max="8" width="16.26953125" style="3" customWidth="1"/>
    <col min="9" max="9" width="15.1796875" style="3" customWidth="1"/>
    <col min="10" max="10" width="14.1796875" style="3" customWidth="1"/>
    <col min="11" max="16384" width="9.1796875" style="1" hidden="1"/>
  </cols>
  <sheetData>
    <row r="1" spans="1:11" x14ac:dyDescent="0.35">
      <c r="A1" s="9" t="s">
        <v>82</v>
      </c>
      <c r="B1" s="10"/>
      <c r="C1" s="33"/>
      <c r="D1" s="34"/>
      <c r="E1" s="35"/>
      <c r="F1" s="33"/>
      <c r="G1" s="33"/>
      <c r="H1" s="33"/>
      <c r="I1" s="33"/>
      <c r="J1" s="33"/>
    </row>
    <row r="2" spans="1:11" x14ac:dyDescent="0.35">
      <c r="A2" s="36" t="s">
        <v>65</v>
      </c>
      <c r="B2" s="36"/>
      <c r="C2" s="36"/>
      <c r="D2" s="36"/>
      <c r="E2" s="36"/>
      <c r="F2" s="36"/>
      <c r="G2" s="36"/>
      <c r="H2" s="36"/>
      <c r="I2" s="36"/>
      <c r="J2" s="36"/>
    </row>
    <row r="3" spans="1:11" x14ac:dyDescent="0.35">
      <c r="A3" s="11"/>
      <c r="B3" s="11"/>
      <c r="C3" s="36" t="s">
        <v>0</v>
      </c>
      <c r="D3" s="36"/>
      <c r="E3" s="36"/>
      <c r="F3" s="11"/>
      <c r="G3" s="36" t="s">
        <v>79</v>
      </c>
      <c r="H3" s="36"/>
      <c r="I3" s="36"/>
      <c r="J3" s="36"/>
    </row>
    <row r="4" spans="1:11" ht="46.5" x14ac:dyDescent="0.35">
      <c r="A4" s="12" t="s">
        <v>1</v>
      </c>
      <c r="B4" s="13" t="s">
        <v>2</v>
      </c>
      <c r="C4" s="14" t="s">
        <v>3</v>
      </c>
      <c r="D4" s="14" t="s">
        <v>4</v>
      </c>
      <c r="E4" s="14" t="s">
        <v>5</v>
      </c>
      <c r="F4" s="13"/>
      <c r="G4" s="14" t="s">
        <v>77</v>
      </c>
      <c r="H4" s="14" t="s">
        <v>78</v>
      </c>
      <c r="I4" s="14" t="s">
        <v>80</v>
      </c>
      <c r="J4" s="14" t="s">
        <v>81</v>
      </c>
    </row>
    <row r="5" spans="1:11" x14ac:dyDescent="0.35">
      <c r="A5" s="12"/>
      <c r="B5" s="15"/>
      <c r="C5" s="16" t="s">
        <v>66</v>
      </c>
      <c r="D5" s="16" t="s">
        <v>67</v>
      </c>
      <c r="E5" s="16" t="s">
        <v>68</v>
      </c>
      <c r="F5" s="16"/>
      <c r="G5" s="17" t="s">
        <v>69</v>
      </c>
      <c r="H5" s="16" t="s">
        <v>70</v>
      </c>
      <c r="I5" s="16" t="s">
        <v>71</v>
      </c>
      <c r="J5" s="16" t="s">
        <v>72</v>
      </c>
    </row>
    <row r="6" spans="1:11" x14ac:dyDescent="0.35">
      <c r="A6" s="12"/>
      <c r="B6" s="15"/>
      <c r="C6" s="16"/>
      <c r="D6" s="16"/>
      <c r="E6" s="16" t="s">
        <v>73</v>
      </c>
      <c r="F6" s="16"/>
      <c r="G6" s="16"/>
      <c r="H6" s="18" t="s">
        <v>74</v>
      </c>
      <c r="I6" s="16" t="s">
        <v>75</v>
      </c>
      <c r="J6" s="16" t="s">
        <v>76</v>
      </c>
      <c r="K6" s="2"/>
    </row>
    <row r="7" spans="1:11" x14ac:dyDescent="0.35">
      <c r="A7" s="19" t="s">
        <v>6</v>
      </c>
      <c r="B7" s="20"/>
      <c r="C7" s="21">
        <v>1448768</v>
      </c>
      <c r="D7" s="20">
        <v>29490</v>
      </c>
      <c r="E7" s="22">
        <f t="shared" ref="E7:E64" si="0">D7/$D$64</f>
        <v>3.0991442410459532E-2</v>
      </c>
      <c r="F7" s="23"/>
      <c r="G7" s="21">
        <f>[1]Prevalence!G3</f>
        <v>1651979</v>
      </c>
      <c r="H7" s="24">
        <f t="shared" ref="H7:H63" si="1">(G7-C7)/C7</f>
        <v>0.14026469386402793</v>
      </c>
      <c r="I7" s="25">
        <f t="shared" ref="I7:I63" si="2">ROUND(D7*(1+H7),0)</f>
        <v>33626</v>
      </c>
      <c r="J7" s="26">
        <f>I7/$I$64</f>
        <v>3.059637731467791E-2</v>
      </c>
      <c r="K7" s="2"/>
    </row>
    <row r="8" spans="1:11" x14ac:dyDescent="0.35">
      <c r="A8" s="19" t="s">
        <v>7</v>
      </c>
      <c r="B8" s="27" t="s">
        <v>8</v>
      </c>
      <c r="C8" s="21">
        <v>1203</v>
      </c>
      <c r="D8" s="28">
        <v>39</v>
      </c>
      <c r="E8" s="22">
        <f t="shared" si="0"/>
        <v>4.0985630858186567E-5</v>
      </c>
      <c r="F8" s="23"/>
      <c r="G8" s="21">
        <f>[1]Prevalence!G4</f>
        <v>1200</v>
      </c>
      <c r="H8" s="24">
        <f t="shared" si="1"/>
        <v>-2.4937655860349127E-3</v>
      </c>
      <c r="I8" s="25">
        <f t="shared" si="2"/>
        <v>39</v>
      </c>
      <c r="J8" s="26">
        <f t="shared" ref="J8:J63" si="3">I8/$I$64</f>
        <v>3.5486192686386675E-5</v>
      </c>
    </row>
    <row r="9" spans="1:11" x14ac:dyDescent="0.35">
      <c r="A9" s="19" t="s">
        <v>9</v>
      </c>
      <c r="B9" s="27" t="s">
        <v>8</v>
      </c>
      <c r="C9" s="21">
        <v>35205</v>
      </c>
      <c r="D9" s="28">
        <v>740</v>
      </c>
      <c r="E9" s="22">
        <f t="shared" si="0"/>
        <v>7.7767607269379633E-4</v>
      </c>
      <c r="F9" s="23"/>
      <c r="G9" s="21">
        <f>[1]Prevalence!G5</f>
        <v>40297</v>
      </c>
      <c r="H9" s="24">
        <f t="shared" si="1"/>
        <v>0.14463854566112769</v>
      </c>
      <c r="I9" s="25">
        <f t="shared" si="2"/>
        <v>847</v>
      </c>
      <c r="J9" s="26">
        <f t="shared" si="3"/>
        <v>7.7068731295819272E-4</v>
      </c>
    </row>
    <row r="10" spans="1:11" x14ac:dyDescent="0.35">
      <c r="A10" s="19" t="s">
        <v>10</v>
      </c>
      <c r="B10" s="27"/>
      <c r="C10" s="21">
        <v>203446</v>
      </c>
      <c r="D10" s="28">
        <v>7582</v>
      </c>
      <c r="E10" s="22">
        <f t="shared" si="0"/>
        <v>7.968027004276167E-3</v>
      </c>
      <c r="F10" s="23"/>
      <c r="G10" s="21">
        <f>[1]Prevalence!G6</f>
        <v>201608</v>
      </c>
      <c r="H10" s="24">
        <f t="shared" si="1"/>
        <v>-9.0343383502256135E-3</v>
      </c>
      <c r="I10" s="25">
        <f t="shared" si="2"/>
        <v>7514</v>
      </c>
      <c r="J10" s="26">
        <f t="shared" si="3"/>
        <v>6.8370064575771668E-3</v>
      </c>
    </row>
    <row r="11" spans="1:11" x14ac:dyDescent="0.35">
      <c r="A11" s="19" t="s">
        <v>11</v>
      </c>
      <c r="B11" s="27" t="s">
        <v>8</v>
      </c>
      <c r="C11" s="21">
        <v>40658</v>
      </c>
      <c r="D11" s="28">
        <v>1076</v>
      </c>
      <c r="E11" s="22">
        <f t="shared" si="0"/>
        <v>1.1307830462412498E-3</v>
      </c>
      <c r="F11" s="23"/>
      <c r="G11" s="21">
        <f>[1]Prevalence!G7</f>
        <v>45049</v>
      </c>
      <c r="H11" s="24">
        <f t="shared" si="1"/>
        <v>0.10799842589404299</v>
      </c>
      <c r="I11" s="25">
        <f t="shared" si="2"/>
        <v>1192</v>
      </c>
      <c r="J11" s="26">
        <f t="shared" si="3"/>
        <v>1.0846036328762288E-3</v>
      </c>
    </row>
    <row r="12" spans="1:11" x14ac:dyDescent="0.35">
      <c r="A12" s="19" t="s">
        <v>12</v>
      </c>
      <c r="B12" s="27" t="s">
        <v>8</v>
      </c>
      <c r="C12" s="21">
        <v>18880</v>
      </c>
      <c r="D12" s="28">
        <v>693</v>
      </c>
      <c r="E12" s="22">
        <f t="shared" si="0"/>
        <v>7.282831329416228E-4</v>
      </c>
      <c r="F12" s="23"/>
      <c r="G12" s="21">
        <f>[1]Prevalence!G8</f>
        <v>21807</v>
      </c>
      <c r="H12" s="24">
        <f t="shared" si="1"/>
        <v>0.15503177966101694</v>
      </c>
      <c r="I12" s="25">
        <f t="shared" si="2"/>
        <v>800</v>
      </c>
      <c r="J12" s="26">
        <f t="shared" si="3"/>
        <v>7.2792190125921393E-4</v>
      </c>
    </row>
    <row r="13" spans="1:11" x14ac:dyDescent="0.35">
      <c r="A13" s="19" t="s">
        <v>13</v>
      </c>
      <c r="B13" s="27"/>
      <c r="C13" s="21">
        <v>953675</v>
      </c>
      <c r="D13" s="28">
        <v>15474</v>
      </c>
      <c r="E13" s="22">
        <f t="shared" si="0"/>
        <v>1.6261837228194329E-2</v>
      </c>
      <c r="F13" s="23"/>
      <c r="G13" s="21">
        <f>[1]Prevalence!G9</f>
        <v>1156555</v>
      </c>
      <c r="H13" s="24">
        <f t="shared" si="1"/>
        <v>0.21273494639159043</v>
      </c>
      <c r="I13" s="25">
        <f t="shared" si="2"/>
        <v>18766</v>
      </c>
      <c r="J13" s="26">
        <f t="shared" si="3"/>
        <v>1.7075227998788009E-2</v>
      </c>
    </row>
    <row r="14" spans="1:11" x14ac:dyDescent="0.35">
      <c r="A14" s="19" t="s">
        <v>14</v>
      </c>
      <c r="B14" s="27" t="s">
        <v>8</v>
      </c>
      <c r="C14" s="21">
        <v>27447</v>
      </c>
      <c r="D14" s="28">
        <v>946</v>
      </c>
      <c r="E14" s="22">
        <f t="shared" si="0"/>
        <v>9.9416427671396128E-4</v>
      </c>
      <c r="F14" s="23"/>
      <c r="G14" s="21">
        <f>[1]Prevalence!G10</f>
        <v>27218</v>
      </c>
      <c r="H14" s="24">
        <f t="shared" si="1"/>
        <v>-8.3433526432761321E-3</v>
      </c>
      <c r="I14" s="25">
        <f t="shared" si="2"/>
        <v>938</v>
      </c>
      <c r="J14" s="26">
        <f t="shared" si="3"/>
        <v>8.5348842922642828E-4</v>
      </c>
    </row>
    <row r="15" spans="1:11" x14ac:dyDescent="0.35">
      <c r="A15" s="19" t="s">
        <v>15</v>
      </c>
      <c r="B15" s="27"/>
      <c r="C15" s="21">
        <v>158288</v>
      </c>
      <c r="D15" s="28">
        <v>2430</v>
      </c>
      <c r="E15" s="22">
        <f t="shared" si="0"/>
        <v>2.5537200765485477E-3</v>
      </c>
      <c r="F15" s="23"/>
      <c r="G15" s="21">
        <f>[1]Prevalence!G11</f>
        <v>190465</v>
      </c>
      <c r="H15" s="24">
        <f t="shared" si="1"/>
        <v>0.20328136055797028</v>
      </c>
      <c r="I15" s="25">
        <f t="shared" si="2"/>
        <v>2924</v>
      </c>
      <c r="J15" s="26">
        <f t="shared" si="3"/>
        <v>2.6605545491024266E-3</v>
      </c>
    </row>
    <row r="16" spans="1:11" x14ac:dyDescent="0.35">
      <c r="A16" s="19" t="s">
        <v>16</v>
      </c>
      <c r="B16" s="27"/>
      <c r="C16" s="21">
        <v>802224</v>
      </c>
      <c r="D16" s="28">
        <v>33350</v>
      </c>
      <c r="E16" s="22">
        <f t="shared" si="0"/>
        <v>3.5047968951808256E-2</v>
      </c>
      <c r="F16" s="23"/>
      <c r="G16" s="21">
        <f>[1]Prevalence!G12</f>
        <v>1011273</v>
      </c>
      <c r="H16" s="24">
        <f t="shared" si="1"/>
        <v>0.26058681864416922</v>
      </c>
      <c r="I16" s="25">
        <f t="shared" si="2"/>
        <v>42041</v>
      </c>
      <c r="J16" s="26">
        <f t="shared" si="3"/>
        <v>3.8253205813548262E-2</v>
      </c>
    </row>
    <row r="17" spans="1:10" x14ac:dyDescent="0.35">
      <c r="A17" s="19" t="s">
        <v>17</v>
      </c>
      <c r="B17" s="27" t="s">
        <v>8</v>
      </c>
      <c r="C17" s="21">
        <v>26555</v>
      </c>
      <c r="D17" s="28">
        <v>1005</v>
      </c>
      <c r="E17" s="22">
        <f t="shared" si="0"/>
        <v>1.0561681798071153E-3</v>
      </c>
      <c r="F17" s="23"/>
      <c r="G17" s="21">
        <f>[1]Prevalence!G13</f>
        <v>28750</v>
      </c>
      <c r="H17" s="24">
        <f t="shared" si="1"/>
        <v>8.2658633025795514E-2</v>
      </c>
      <c r="I17" s="25">
        <f t="shared" si="2"/>
        <v>1088</v>
      </c>
      <c r="J17" s="26">
        <f t="shared" si="3"/>
        <v>9.8997378571253096E-4</v>
      </c>
    </row>
    <row r="18" spans="1:10" x14ac:dyDescent="0.35">
      <c r="A18" s="19" t="s">
        <v>18</v>
      </c>
      <c r="B18" s="27"/>
      <c r="C18" s="21">
        <v>126665</v>
      </c>
      <c r="D18" s="28">
        <v>4656</v>
      </c>
      <c r="E18" s="22">
        <f t="shared" si="0"/>
        <v>4.8930537763004264E-3</v>
      </c>
      <c r="F18" s="23"/>
      <c r="G18" s="21">
        <f>[1]Prevalence!G14</f>
        <v>135168</v>
      </c>
      <c r="H18" s="24">
        <f t="shared" si="1"/>
        <v>6.7129830655666523E-2</v>
      </c>
      <c r="I18" s="25">
        <f t="shared" si="2"/>
        <v>4969</v>
      </c>
      <c r="J18" s="26">
        <f t="shared" si="3"/>
        <v>4.5213049091962923E-3</v>
      </c>
    </row>
    <row r="19" spans="1:10" x14ac:dyDescent="0.35">
      <c r="A19" s="19" t="s">
        <v>19</v>
      </c>
      <c r="B19" s="27"/>
      <c r="C19" s="21">
        <v>143151</v>
      </c>
      <c r="D19" s="28">
        <v>5673</v>
      </c>
      <c r="E19" s="22">
        <f t="shared" si="0"/>
        <v>5.9618329194485228E-3</v>
      </c>
      <c r="F19" s="23"/>
      <c r="G19" s="21">
        <f>[1]Prevalence!G15</f>
        <v>179329</v>
      </c>
      <c r="H19" s="24">
        <f t="shared" si="1"/>
        <v>0.25272614232523699</v>
      </c>
      <c r="I19" s="25">
        <f t="shared" si="2"/>
        <v>7107</v>
      </c>
      <c r="J19" s="26">
        <f t="shared" si="3"/>
        <v>6.4666761903115419E-3</v>
      </c>
    </row>
    <row r="20" spans="1:10" x14ac:dyDescent="0.35">
      <c r="A20" s="19" t="s">
        <v>20</v>
      </c>
      <c r="B20" s="27" t="s">
        <v>8</v>
      </c>
      <c r="C20" s="21">
        <v>18116</v>
      </c>
      <c r="D20" s="28">
        <v>512</v>
      </c>
      <c r="E20" s="22">
        <f t="shared" si="0"/>
        <v>5.3806776921516719E-4</v>
      </c>
      <c r="F20" s="23"/>
      <c r="G20" s="21">
        <f>[1]Prevalence!G16</f>
        <v>18978</v>
      </c>
      <c r="H20" s="24">
        <f t="shared" si="1"/>
        <v>4.7582247736807241E-2</v>
      </c>
      <c r="I20" s="25">
        <f t="shared" si="2"/>
        <v>536</v>
      </c>
      <c r="J20" s="26">
        <f t="shared" si="3"/>
        <v>4.8770767384367334E-4</v>
      </c>
    </row>
    <row r="21" spans="1:10" x14ac:dyDescent="0.35">
      <c r="A21" s="19" t="s">
        <v>21</v>
      </c>
      <c r="B21" s="27"/>
      <c r="C21" s="21">
        <v>664373</v>
      </c>
      <c r="D21" s="28">
        <v>26346</v>
      </c>
      <c r="E21" s="22">
        <f t="shared" si="0"/>
        <v>2.7687370015122646E-2</v>
      </c>
      <c r="F21" s="23"/>
      <c r="G21" s="21">
        <f>[1]Prevalence!G17</f>
        <v>909813</v>
      </c>
      <c r="H21" s="24">
        <f t="shared" si="1"/>
        <v>0.36943102744994155</v>
      </c>
      <c r="I21" s="25">
        <f t="shared" si="2"/>
        <v>36079</v>
      </c>
      <c r="J21" s="26">
        <f t="shared" si="3"/>
        <v>3.2828367844413973E-2</v>
      </c>
    </row>
    <row r="22" spans="1:10" x14ac:dyDescent="0.35">
      <c r="A22" s="19" t="s">
        <v>22</v>
      </c>
      <c r="B22" s="27"/>
      <c r="C22" s="21">
        <v>129764</v>
      </c>
      <c r="D22" s="28">
        <v>4539</v>
      </c>
      <c r="E22" s="22">
        <f t="shared" si="0"/>
        <v>4.7700968837258674E-3</v>
      </c>
      <c r="F22" s="23"/>
      <c r="G22" s="21">
        <f>[1]Prevalence!G18</f>
        <v>152023</v>
      </c>
      <c r="H22" s="24">
        <f t="shared" si="1"/>
        <v>0.1715344779754015</v>
      </c>
      <c r="I22" s="25">
        <f t="shared" si="2"/>
        <v>5318</v>
      </c>
      <c r="J22" s="26">
        <f t="shared" si="3"/>
        <v>4.8388608386206247E-3</v>
      </c>
    </row>
    <row r="23" spans="1:10" x14ac:dyDescent="0.35">
      <c r="A23" s="19" t="s">
        <v>23</v>
      </c>
      <c r="B23" s="27" t="s">
        <v>8</v>
      </c>
      <c r="C23" s="21">
        <v>58479</v>
      </c>
      <c r="D23" s="28">
        <v>2137</v>
      </c>
      <c r="E23" s="22">
        <f t="shared" si="0"/>
        <v>2.2458023883062742E-3</v>
      </c>
      <c r="F23" s="23"/>
      <c r="G23" s="21">
        <f>[1]Prevalence!G19</f>
        <v>67407</v>
      </c>
      <c r="H23" s="24">
        <f t="shared" si="1"/>
        <v>0.15267018929872261</v>
      </c>
      <c r="I23" s="25">
        <f t="shared" si="2"/>
        <v>2463</v>
      </c>
      <c r="J23" s="26">
        <f t="shared" si="3"/>
        <v>2.2410895535018046E-3</v>
      </c>
    </row>
    <row r="24" spans="1:10" x14ac:dyDescent="0.35">
      <c r="A24" s="19" t="s">
        <v>24</v>
      </c>
      <c r="B24" s="27" t="s">
        <v>8</v>
      </c>
      <c r="C24" s="21">
        <v>33871</v>
      </c>
      <c r="D24" s="28">
        <v>812</v>
      </c>
      <c r="E24" s="22">
        <f t="shared" si="0"/>
        <v>8.5334185273967919E-4</v>
      </c>
      <c r="F24" s="23"/>
      <c r="G24" s="21">
        <f>[1]Prevalence!G20</f>
        <v>30274</v>
      </c>
      <c r="H24" s="24">
        <f t="shared" si="1"/>
        <v>-0.10619704171710313</v>
      </c>
      <c r="I24" s="25">
        <f t="shared" si="2"/>
        <v>726</v>
      </c>
      <c r="J24" s="26">
        <f t="shared" si="3"/>
        <v>6.6058912539273661E-4</v>
      </c>
    </row>
    <row r="25" spans="1:10" x14ac:dyDescent="0.35">
      <c r="A25" s="19" t="s">
        <v>25</v>
      </c>
      <c r="B25" s="27"/>
      <c r="C25" s="21">
        <v>9543983</v>
      </c>
      <c r="D25" s="28">
        <v>322680</v>
      </c>
      <c r="E25" s="22">
        <f t="shared" si="0"/>
        <v>0.33910880423896517</v>
      </c>
      <c r="F25" s="23"/>
      <c r="G25" s="21">
        <f>[1]Prevalence!G21</f>
        <v>9861224</v>
      </c>
      <c r="H25" s="24">
        <f t="shared" si="1"/>
        <v>3.3239895754214988E-2</v>
      </c>
      <c r="I25" s="25">
        <f t="shared" si="2"/>
        <v>333406</v>
      </c>
      <c r="J25" s="26">
        <f t="shared" si="3"/>
        <v>0.30336691176403685</v>
      </c>
    </row>
    <row r="26" spans="1:10" x14ac:dyDescent="0.35">
      <c r="A26" s="19" t="s">
        <v>26</v>
      </c>
      <c r="B26" s="27"/>
      <c r="C26" s="21">
        <v>124265</v>
      </c>
      <c r="D26" s="28">
        <v>4691</v>
      </c>
      <c r="E26" s="22">
        <f t="shared" si="0"/>
        <v>4.9298357527116201E-3</v>
      </c>
      <c r="F26" s="23"/>
      <c r="G26" s="21">
        <f>[1]Prevalence!G22</f>
        <v>157396</v>
      </c>
      <c r="H26" s="24">
        <f t="shared" si="1"/>
        <v>0.26661570031786908</v>
      </c>
      <c r="I26" s="25">
        <f t="shared" si="2"/>
        <v>5942</v>
      </c>
      <c r="J26" s="26">
        <f t="shared" si="3"/>
        <v>5.406639921602811E-3</v>
      </c>
    </row>
    <row r="27" spans="1:10" x14ac:dyDescent="0.35">
      <c r="A27" s="19" t="s">
        <v>27</v>
      </c>
      <c r="B27" s="27"/>
      <c r="C27" s="21">
        <v>247424</v>
      </c>
      <c r="D27" s="28">
        <v>3251</v>
      </c>
      <c r="E27" s="22">
        <f t="shared" si="0"/>
        <v>3.4165201517939621E-3</v>
      </c>
      <c r="F27" s="23"/>
      <c r="G27" s="21">
        <f>[1]Prevalence!G23</f>
        <v>257135</v>
      </c>
      <c r="H27" s="24">
        <f t="shared" si="1"/>
        <v>3.9248415675116402E-2</v>
      </c>
      <c r="I27" s="25">
        <f t="shared" si="2"/>
        <v>3379</v>
      </c>
      <c r="J27" s="26">
        <f t="shared" si="3"/>
        <v>3.0745601304436048E-3</v>
      </c>
    </row>
    <row r="28" spans="1:10" x14ac:dyDescent="0.35">
      <c r="A28" s="19" t="s">
        <v>28</v>
      </c>
      <c r="B28" s="27" t="s">
        <v>8</v>
      </c>
      <c r="C28" s="21">
        <v>17056</v>
      </c>
      <c r="D28" s="28">
        <v>445</v>
      </c>
      <c r="E28" s="22">
        <f t="shared" si="0"/>
        <v>4.676565572280262E-4</v>
      </c>
      <c r="F28" s="23"/>
      <c r="G28" s="21">
        <f>[1]Prevalence!G24</f>
        <v>17045</v>
      </c>
      <c r="H28" s="24">
        <f t="shared" si="1"/>
        <v>-6.4493433395872417E-4</v>
      </c>
      <c r="I28" s="25">
        <f t="shared" si="2"/>
        <v>445</v>
      </c>
      <c r="J28" s="26">
        <f t="shared" si="3"/>
        <v>4.0490655757543771E-4</v>
      </c>
    </row>
    <row r="29" spans="1:10" x14ac:dyDescent="0.35">
      <c r="A29" s="19" t="s">
        <v>29</v>
      </c>
      <c r="B29" s="27" t="s">
        <v>8</v>
      </c>
      <c r="C29" s="21">
        <v>86506</v>
      </c>
      <c r="D29" s="28">
        <v>2893</v>
      </c>
      <c r="E29" s="22">
        <f t="shared" si="0"/>
        <v>3.0402930787880446E-3</v>
      </c>
      <c r="F29" s="23"/>
      <c r="G29" s="21">
        <f>[1]Prevalence!G25</f>
        <v>89999</v>
      </c>
      <c r="H29" s="24">
        <f t="shared" si="1"/>
        <v>4.0378702055348763E-2</v>
      </c>
      <c r="I29" s="25">
        <f t="shared" si="2"/>
        <v>3010</v>
      </c>
      <c r="J29" s="26">
        <f t="shared" si="3"/>
        <v>2.7388061534877922E-3</v>
      </c>
    </row>
    <row r="30" spans="1:10" x14ac:dyDescent="0.35">
      <c r="A30" s="19" t="s">
        <v>30</v>
      </c>
      <c r="B30" s="27"/>
      <c r="C30" s="21">
        <v>211109</v>
      </c>
      <c r="D30" s="28">
        <v>8982</v>
      </c>
      <c r="E30" s="22">
        <f t="shared" si="0"/>
        <v>9.4393060607238909E-3</v>
      </c>
      <c r="F30" s="23"/>
      <c r="G30" s="21">
        <f>[1]Prevalence!G26</f>
        <v>284338</v>
      </c>
      <c r="H30" s="24">
        <f t="shared" si="1"/>
        <v>0.34687767930310881</v>
      </c>
      <c r="I30" s="25">
        <f t="shared" si="2"/>
        <v>12098</v>
      </c>
      <c r="J30" s="26">
        <f t="shared" si="3"/>
        <v>1.1007998951792462E-2</v>
      </c>
    </row>
    <row r="31" spans="1:10" x14ac:dyDescent="0.35">
      <c r="A31" s="19" t="s">
        <v>31</v>
      </c>
      <c r="B31" s="27" t="s">
        <v>8</v>
      </c>
      <c r="C31" s="21">
        <v>9510</v>
      </c>
      <c r="D31" s="28">
        <v>344</v>
      </c>
      <c r="E31" s="22">
        <f t="shared" si="0"/>
        <v>3.6151428244144047E-4</v>
      </c>
      <c r="F31" s="23"/>
      <c r="G31" s="21">
        <f>[1]Prevalence!G27</f>
        <v>8690</v>
      </c>
      <c r="H31" s="24">
        <f t="shared" si="1"/>
        <v>-8.6225026288117776E-2</v>
      </c>
      <c r="I31" s="25">
        <f t="shared" si="2"/>
        <v>314</v>
      </c>
      <c r="J31" s="26">
        <f t="shared" si="3"/>
        <v>2.8570934624424143E-4</v>
      </c>
    </row>
    <row r="32" spans="1:10" x14ac:dyDescent="0.35">
      <c r="A32" s="19" t="s">
        <v>32</v>
      </c>
      <c r="B32" s="27" t="s">
        <v>8</v>
      </c>
      <c r="C32" s="21">
        <v>12855</v>
      </c>
      <c r="D32" s="28">
        <v>342</v>
      </c>
      <c r="E32" s="22">
        <f t="shared" si="0"/>
        <v>3.5941245521794372E-4</v>
      </c>
      <c r="F32" s="23"/>
      <c r="G32" s="21">
        <f>[1]Prevalence!G28</f>
        <v>13379</v>
      </c>
      <c r="H32" s="24">
        <f t="shared" si="1"/>
        <v>4.0762349280435629E-2</v>
      </c>
      <c r="I32" s="25">
        <f t="shared" si="2"/>
        <v>356</v>
      </c>
      <c r="J32" s="26">
        <f t="shared" si="3"/>
        <v>3.2392524606035018E-4</v>
      </c>
    </row>
    <row r="33" spans="1:10" x14ac:dyDescent="0.35">
      <c r="A33" s="19" t="s">
        <v>33</v>
      </c>
      <c r="B33" s="27"/>
      <c r="C33" s="21">
        <v>402854</v>
      </c>
      <c r="D33" s="28">
        <v>11405</v>
      </c>
      <c r="E33" s="22">
        <f t="shared" si="0"/>
        <v>1.1985669741990199E-2</v>
      </c>
      <c r="F33" s="23"/>
      <c r="G33" s="21">
        <f>[1]Prevalence!G29</f>
        <v>433716</v>
      </c>
      <c r="H33" s="24">
        <f t="shared" si="1"/>
        <v>7.6608399072616878E-2</v>
      </c>
      <c r="I33" s="25">
        <f t="shared" si="2"/>
        <v>12279</v>
      </c>
      <c r="J33" s="26">
        <f t="shared" si="3"/>
        <v>1.1172691281952359E-2</v>
      </c>
    </row>
    <row r="34" spans="1:10" x14ac:dyDescent="0.35">
      <c r="A34" s="19" t="s">
        <v>34</v>
      </c>
      <c r="B34" s="27"/>
      <c r="C34" s="21">
        <v>124601</v>
      </c>
      <c r="D34" s="28">
        <v>2368</v>
      </c>
      <c r="E34" s="22">
        <f t="shared" si="0"/>
        <v>2.4885634326201485E-3</v>
      </c>
      <c r="F34" s="23"/>
      <c r="G34" s="21">
        <f>[1]Prevalence!G30</f>
        <v>136179</v>
      </c>
      <c r="H34" s="24">
        <f t="shared" si="1"/>
        <v>9.2920602563382318E-2</v>
      </c>
      <c r="I34" s="25">
        <f t="shared" si="2"/>
        <v>2588</v>
      </c>
      <c r="J34" s="26">
        <f t="shared" si="3"/>
        <v>2.354827350573557E-3</v>
      </c>
    </row>
    <row r="35" spans="1:10" x14ac:dyDescent="0.35">
      <c r="A35" s="19" t="s">
        <v>35</v>
      </c>
      <c r="B35" s="27" t="s">
        <v>8</v>
      </c>
      <c r="C35" s="21">
        <v>91872</v>
      </c>
      <c r="D35" s="28">
        <v>1908</v>
      </c>
      <c r="E35" s="22">
        <f t="shared" si="0"/>
        <v>2.0051431712158965E-3</v>
      </c>
      <c r="F35" s="23"/>
      <c r="G35" s="21">
        <f>[1]Prevalence!G31</f>
        <v>101242</v>
      </c>
      <c r="H35" s="24">
        <f t="shared" si="1"/>
        <v>0.10198972483455242</v>
      </c>
      <c r="I35" s="25">
        <f t="shared" si="2"/>
        <v>2103</v>
      </c>
      <c r="J35" s="26">
        <f t="shared" si="3"/>
        <v>1.9135246979351584E-3</v>
      </c>
    </row>
    <row r="36" spans="1:10" x14ac:dyDescent="0.35">
      <c r="A36" s="19" t="s">
        <v>36</v>
      </c>
      <c r="B36" s="27"/>
      <c r="C36" s="21">
        <v>2853893</v>
      </c>
      <c r="D36" s="28">
        <v>63978</v>
      </c>
      <c r="E36" s="22">
        <f t="shared" si="0"/>
        <v>6.7235351052437442E-2</v>
      </c>
      <c r="F36" s="23"/>
      <c r="G36" s="21">
        <f>[1]Prevalence!G32</f>
        <v>3162245</v>
      </c>
      <c r="H36" s="24">
        <f t="shared" si="1"/>
        <v>0.10804609703307026</v>
      </c>
      <c r="I36" s="25">
        <f t="shared" si="2"/>
        <v>70891</v>
      </c>
      <c r="J36" s="26">
        <f t="shared" si="3"/>
        <v>6.4503889377708665E-2</v>
      </c>
    </row>
    <row r="37" spans="1:10" x14ac:dyDescent="0.35">
      <c r="A37" s="19" t="s">
        <v>37</v>
      </c>
      <c r="B37" s="27"/>
      <c r="C37" s="21">
        <v>251731</v>
      </c>
      <c r="D37" s="28">
        <v>3536</v>
      </c>
      <c r="E37" s="22">
        <f t="shared" si="0"/>
        <v>3.7160305311422486E-3</v>
      </c>
      <c r="F37" s="23"/>
      <c r="G37" s="21">
        <f>[1]Prevalence!G33</f>
        <v>409025</v>
      </c>
      <c r="H37" s="24">
        <f t="shared" si="1"/>
        <v>0.62484954177276542</v>
      </c>
      <c r="I37" s="25">
        <f t="shared" si="2"/>
        <v>5745</v>
      </c>
      <c r="J37" s="26">
        <f t="shared" si="3"/>
        <v>5.2273891534177297E-3</v>
      </c>
    </row>
    <row r="38" spans="1:10" x14ac:dyDescent="0.35">
      <c r="A38" s="19" t="s">
        <v>38</v>
      </c>
      <c r="B38" s="27" t="s">
        <v>8</v>
      </c>
      <c r="C38" s="21">
        <v>20653</v>
      </c>
      <c r="D38" s="28">
        <v>519</v>
      </c>
      <c r="E38" s="22">
        <f t="shared" si="0"/>
        <v>5.454241644974058E-4</v>
      </c>
      <c r="F38" s="23"/>
      <c r="G38" s="21">
        <f>[1]Prevalence!G34</f>
        <v>18942</v>
      </c>
      <c r="H38" s="24">
        <f t="shared" si="1"/>
        <v>-8.284510724834164E-2</v>
      </c>
      <c r="I38" s="25">
        <f t="shared" si="2"/>
        <v>476</v>
      </c>
      <c r="J38" s="26">
        <f t="shared" si="3"/>
        <v>4.3311353124923227E-4</v>
      </c>
    </row>
    <row r="39" spans="1:10" x14ac:dyDescent="0.35">
      <c r="A39" s="19" t="s">
        <v>39</v>
      </c>
      <c r="B39" s="27"/>
      <c r="C39" s="21">
        <v>1557271</v>
      </c>
      <c r="D39" s="28">
        <v>45587</v>
      </c>
      <c r="E39" s="22">
        <f t="shared" si="0"/>
        <v>4.7907998818773098E-2</v>
      </c>
      <c r="F39" s="23"/>
      <c r="G39" s="21">
        <f>[1]Prevalence!G35</f>
        <v>2435525</v>
      </c>
      <c r="H39" s="24">
        <f t="shared" si="1"/>
        <v>0.56396991917270667</v>
      </c>
      <c r="I39" s="25">
        <f t="shared" si="2"/>
        <v>71297</v>
      </c>
      <c r="J39" s="26">
        <f t="shared" si="3"/>
        <v>6.4873309742597723E-2</v>
      </c>
    </row>
    <row r="40" spans="1:10" x14ac:dyDescent="0.35">
      <c r="A40" s="19" t="s">
        <v>40</v>
      </c>
      <c r="B40" s="27"/>
      <c r="C40" s="21">
        <v>1230501</v>
      </c>
      <c r="D40" s="28">
        <v>35257</v>
      </c>
      <c r="E40" s="22">
        <f t="shared" si="0"/>
        <v>3.7052061209412401E-2</v>
      </c>
      <c r="F40" s="23"/>
      <c r="G40" s="21">
        <f>[1]Prevalence!G36</f>
        <v>1576618</v>
      </c>
      <c r="H40" s="24">
        <f t="shared" si="1"/>
        <v>0.28128136425732281</v>
      </c>
      <c r="I40" s="25">
        <f t="shared" si="2"/>
        <v>45174</v>
      </c>
      <c r="J40" s="26">
        <f t="shared" si="3"/>
        <v>4.1103929959354663E-2</v>
      </c>
    </row>
    <row r="41" spans="1:10" x14ac:dyDescent="0.35">
      <c r="A41" s="19" t="s">
        <v>41</v>
      </c>
      <c r="B41" s="27" t="s">
        <v>8</v>
      </c>
      <c r="C41" s="21">
        <v>53635</v>
      </c>
      <c r="D41" s="28">
        <v>1341</v>
      </c>
      <c r="E41" s="22">
        <f t="shared" si="0"/>
        <v>1.4092751533545688E-3</v>
      </c>
      <c r="F41" s="23"/>
      <c r="G41" s="21">
        <f>[1]Prevalence!G37</f>
        <v>65479</v>
      </c>
      <c r="H41" s="24">
        <f t="shared" si="1"/>
        <v>0.22082595320220005</v>
      </c>
      <c r="I41" s="25">
        <f t="shared" si="2"/>
        <v>1637</v>
      </c>
      <c r="J41" s="26">
        <f t="shared" si="3"/>
        <v>1.4895101904516665E-3</v>
      </c>
    </row>
    <row r="42" spans="1:10" x14ac:dyDescent="0.35">
      <c r="A42" s="19" t="s">
        <v>42</v>
      </c>
      <c r="B42" s="27"/>
      <c r="C42" s="21">
        <v>1719190</v>
      </c>
      <c r="D42" s="28">
        <v>55013</v>
      </c>
      <c r="E42" s="22">
        <f t="shared" si="0"/>
        <v>5.7813910523113271E-2</v>
      </c>
      <c r="F42" s="23"/>
      <c r="G42" s="21">
        <f>[1]Prevalence!G38</f>
        <v>2187665</v>
      </c>
      <c r="H42" s="24">
        <f t="shared" si="1"/>
        <v>0.27249751336385158</v>
      </c>
      <c r="I42" s="25">
        <f t="shared" si="2"/>
        <v>70004</v>
      </c>
      <c r="J42" s="26">
        <f t="shared" si="3"/>
        <v>6.3696805969687506E-2</v>
      </c>
    </row>
    <row r="43" spans="1:10" x14ac:dyDescent="0.35">
      <c r="A43" s="19" t="s">
        <v>43</v>
      </c>
      <c r="B43" s="27"/>
      <c r="C43" s="21">
        <v>2828374</v>
      </c>
      <c r="D43" s="28">
        <v>72241</v>
      </c>
      <c r="E43" s="22">
        <f t="shared" si="0"/>
        <v>7.5919050226314247E-2</v>
      </c>
      <c r="F43" s="23"/>
      <c r="G43" s="21">
        <f>[1]Prevalence!G39</f>
        <v>3287306</v>
      </c>
      <c r="H43" s="24">
        <f t="shared" si="1"/>
        <v>0.16226001228974668</v>
      </c>
      <c r="I43" s="25">
        <f t="shared" si="2"/>
        <v>83963</v>
      </c>
      <c r="J43" s="26">
        <f t="shared" si="3"/>
        <v>7.6398133244284225E-2</v>
      </c>
    </row>
    <row r="44" spans="1:10" x14ac:dyDescent="0.35">
      <c r="A44" s="19" t="s">
        <v>44</v>
      </c>
      <c r="B44" s="27"/>
      <c r="C44" s="21">
        <v>778942</v>
      </c>
      <c r="D44" s="28">
        <v>15098</v>
      </c>
      <c r="E44" s="22">
        <f t="shared" si="0"/>
        <v>1.5866693710176943E-2</v>
      </c>
      <c r="F44" s="23"/>
      <c r="G44" s="21">
        <f>[1]Prevalence!G40</f>
        <v>842754</v>
      </c>
      <c r="H44" s="24">
        <f t="shared" si="1"/>
        <v>8.1921375404073737E-2</v>
      </c>
      <c r="I44" s="25">
        <f t="shared" si="2"/>
        <v>16335</v>
      </c>
      <c r="J44" s="26">
        <f t="shared" si="3"/>
        <v>1.4863255321336574E-2</v>
      </c>
    </row>
    <row r="45" spans="1:10" x14ac:dyDescent="0.35">
      <c r="A45" s="19" t="s">
        <v>45</v>
      </c>
      <c r="B45" s="27"/>
      <c r="C45" s="21">
        <v>567753</v>
      </c>
      <c r="D45" s="28">
        <v>18985</v>
      </c>
      <c r="E45" s="22">
        <f t="shared" si="0"/>
        <v>1.9951594919042869E-2</v>
      </c>
      <c r="F45" s="23"/>
      <c r="G45" s="21">
        <f>[1]Prevalence!G41</f>
        <v>784298</v>
      </c>
      <c r="H45" s="24">
        <f t="shared" si="1"/>
        <v>0.38140705553295184</v>
      </c>
      <c r="I45" s="25">
        <f t="shared" si="2"/>
        <v>26226</v>
      </c>
      <c r="J45" s="26">
        <f t="shared" si="3"/>
        <v>2.386309972803018E-2</v>
      </c>
    </row>
    <row r="46" spans="1:10" x14ac:dyDescent="0.35">
      <c r="A46" s="19" t="s">
        <v>46</v>
      </c>
      <c r="B46" s="27"/>
      <c r="C46" s="21">
        <v>247724</v>
      </c>
      <c r="D46" s="28">
        <v>5992</v>
      </c>
      <c r="E46" s="22">
        <f t="shared" si="0"/>
        <v>6.2970743615962535E-3</v>
      </c>
      <c r="F46" s="23"/>
      <c r="G46" s="21">
        <f>[1]Prevalence!G42</f>
        <v>280721</v>
      </c>
      <c r="H46" s="24">
        <f t="shared" si="1"/>
        <v>0.13320065879769422</v>
      </c>
      <c r="I46" s="25">
        <f t="shared" si="2"/>
        <v>6790</v>
      </c>
      <c r="J46" s="26">
        <f t="shared" si="3"/>
        <v>6.1782371369375781E-3</v>
      </c>
    </row>
    <row r="47" spans="1:10" x14ac:dyDescent="0.35">
      <c r="A47" s="19" t="s">
        <v>47</v>
      </c>
      <c r="B47" s="27"/>
      <c r="C47" s="21">
        <v>708384</v>
      </c>
      <c r="D47" s="28">
        <v>9102</v>
      </c>
      <c r="E47" s="22">
        <f t="shared" si="0"/>
        <v>9.5654156941336957E-3</v>
      </c>
      <c r="F47" s="23"/>
      <c r="G47" s="21">
        <f>[1]Prevalence!G43</f>
        <v>744662</v>
      </c>
      <c r="H47" s="24">
        <f t="shared" si="1"/>
        <v>5.1212336811672768E-2</v>
      </c>
      <c r="I47" s="25">
        <f t="shared" si="2"/>
        <v>9568</v>
      </c>
      <c r="J47" s="26">
        <f t="shared" si="3"/>
        <v>8.705945939060199E-3</v>
      </c>
    </row>
    <row r="48" spans="1:10" x14ac:dyDescent="0.35">
      <c r="A48" s="19" t="s">
        <v>48</v>
      </c>
      <c r="B48" s="27"/>
      <c r="C48" s="21">
        <v>399874</v>
      </c>
      <c r="D48" s="28">
        <v>11620</v>
      </c>
      <c r="E48" s="22">
        <f t="shared" si="0"/>
        <v>1.22116161685161E-2</v>
      </c>
      <c r="F48" s="23"/>
      <c r="G48" s="21">
        <f>[1]Prevalence!G44</f>
        <v>445164</v>
      </c>
      <c r="H48" s="24">
        <f t="shared" si="1"/>
        <v>0.11326067711329069</v>
      </c>
      <c r="I48" s="25">
        <f t="shared" si="2"/>
        <v>12936</v>
      </c>
      <c r="J48" s="26">
        <f t="shared" si="3"/>
        <v>1.1770497143361489E-2</v>
      </c>
    </row>
    <row r="49" spans="1:10" x14ac:dyDescent="0.35">
      <c r="A49" s="19" t="s">
        <v>49</v>
      </c>
      <c r="B49" s="27"/>
      <c r="C49" s="21">
        <v>1687415</v>
      </c>
      <c r="D49" s="28">
        <v>25888</v>
      </c>
      <c r="E49" s="22">
        <f t="shared" si="0"/>
        <v>2.720605158094189E-2</v>
      </c>
      <c r="F49" s="23"/>
      <c r="G49" s="21">
        <f>[1]Prevalence!G45</f>
        <v>1894783</v>
      </c>
      <c r="H49" s="24">
        <f t="shared" si="1"/>
        <v>0.12289093080244042</v>
      </c>
      <c r="I49" s="25">
        <f t="shared" si="2"/>
        <v>29069</v>
      </c>
      <c r="J49" s="26">
        <f t="shared" si="3"/>
        <v>2.6449952184630112E-2</v>
      </c>
    </row>
    <row r="50" spans="1:10" x14ac:dyDescent="0.35">
      <c r="A50" s="19" t="s">
        <v>50</v>
      </c>
      <c r="B50" s="27"/>
      <c r="C50" s="21">
        <v>255869</v>
      </c>
      <c r="D50" s="28">
        <v>6141</v>
      </c>
      <c r="E50" s="22">
        <f t="shared" si="0"/>
        <v>6.4536604897467613E-3</v>
      </c>
      <c r="F50" s="23"/>
      <c r="G50" s="21">
        <f>[1]Prevalence!G46</f>
        <v>266564</v>
      </c>
      <c r="H50" s="24">
        <f t="shared" si="1"/>
        <v>4.1798732945374388E-2</v>
      </c>
      <c r="I50" s="25">
        <f t="shared" si="2"/>
        <v>6398</v>
      </c>
      <c r="J50" s="26">
        <f t="shared" si="3"/>
        <v>5.8215554053205635E-3</v>
      </c>
    </row>
    <row r="51" spans="1:10" x14ac:dyDescent="0.35">
      <c r="A51" s="19" t="s">
        <v>51</v>
      </c>
      <c r="B51" s="27"/>
      <c r="C51" s="21">
        <v>164150</v>
      </c>
      <c r="D51" s="28">
        <v>5546</v>
      </c>
      <c r="E51" s="22">
        <f t="shared" si="0"/>
        <v>5.8283668907564787E-3</v>
      </c>
      <c r="F51" s="23"/>
      <c r="G51" s="21">
        <f>[1]Prevalence!G47</f>
        <v>180531</v>
      </c>
      <c r="H51" s="24">
        <f t="shared" si="1"/>
        <v>9.979287237282973E-2</v>
      </c>
      <c r="I51" s="25">
        <f t="shared" si="2"/>
        <v>6099</v>
      </c>
      <c r="J51" s="26">
        <f t="shared" si="3"/>
        <v>5.5494945947249319E-3</v>
      </c>
    </row>
    <row r="52" spans="1:10" x14ac:dyDescent="0.35">
      <c r="A52" s="19" t="s">
        <v>52</v>
      </c>
      <c r="B52" s="27" t="s">
        <v>8</v>
      </c>
      <c r="C52" s="21">
        <v>3618</v>
      </c>
      <c r="D52" s="28">
        <v>89</v>
      </c>
      <c r="E52" s="22">
        <f t="shared" si="0"/>
        <v>9.3531311445605236E-5</v>
      </c>
      <c r="F52" s="23"/>
      <c r="G52" s="21">
        <f>[1]Prevalence!G48</f>
        <v>3229</v>
      </c>
      <c r="H52" s="24">
        <f t="shared" si="1"/>
        <v>-0.10751796572692095</v>
      </c>
      <c r="I52" s="25">
        <f t="shared" si="2"/>
        <v>79</v>
      </c>
      <c r="J52" s="26">
        <f t="shared" si="3"/>
        <v>7.1882287749347367E-5</v>
      </c>
    </row>
    <row r="53" spans="1:10" x14ac:dyDescent="0.35">
      <c r="A53" s="19" t="s">
        <v>53</v>
      </c>
      <c r="B53" s="27" t="s">
        <v>8</v>
      </c>
      <c r="C53" s="21">
        <v>44382</v>
      </c>
      <c r="D53" s="28">
        <v>1536</v>
      </c>
      <c r="E53" s="22">
        <f t="shared" si="0"/>
        <v>1.6142033076455016E-3</v>
      </c>
      <c r="F53" s="23"/>
      <c r="G53" s="21">
        <f>[1]Prevalence!G49</f>
        <v>43830</v>
      </c>
      <c r="H53" s="24">
        <f t="shared" si="1"/>
        <v>-1.24374746518859E-2</v>
      </c>
      <c r="I53" s="25">
        <f t="shared" si="2"/>
        <v>1517</v>
      </c>
      <c r="J53" s="26">
        <f t="shared" si="3"/>
        <v>1.3803219052627843E-3</v>
      </c>
    </row>
    <row r="54" spans="1:10" x14ac:dyDescent="0.35">
      <c r="A54" s="19" t="s">
        <v>54</v>
      </c>
      <c r="B54" s="27"/>
      <c r="C54" s="21">
        <v>395991</v>
      </c>
      <c r="D54" s="28">
        <v>7763</v>
      </c>
      <c r="E54" s="22">
        <f t="shared" si="0"/>
        <v>8.1582423680026227E-3</v>
      </c>
      <c r="F54" s="23"/>
      <c r="G54" s="21">
        <f>[1]Prevalence!G50</f>
        <v>447241</v>
      </c>
      <c r="H54" s="24">
        <f t="shared" si="1"/>
        <v>0.12942213333131308</v>
      </c>
      <c r="I54" s="25">
        <f t="shared" si="2"/>
        <v>8768</v>
      </c>
      <c r="J54" s="26">
        <f t="shared" si="3"/>
        <v>7.9780240378009848E-3</v>
      </c>
    </row>
    <row r="55" spans="1:10" x14ac:dyDescent="0.35">
      <c r="A55" s="19" t="s">
        <v>55</v>
      </c>
      <c r="B55" s="27"/>
      <c r="C55" s="21">
        <v>460477</v>
      </c>
      <c r="D55" s="28">
        <v>8253</v>
      </c>
      <c r="E55" s="22">
        <f t="shared" si="0"/>
        <v>8.6731900377593259E-3</v>
      </c>
      <c r="F55" s="23"/>
      <c r="G55" s="21">
        <f>[1]Prevalence!G51</f>
        <v>482404</v>
      </c>
      <c r="H55" s="24">
        <f t="shared" si="1"/>
        <v>4.7618013494702231E-2</v>
      </c>
      <c r="I55" s="25">
        <f t="shared" si="2"/>
        <v>8646</v>
      </c>
      <c r="J55" s="26">
        <f t="shared" si="3"/>
        <v>7.8670159478589543E-3</v>
      </c>
    </row>
    <row r="56" spans="1:10" x14ac:dyDescent="0.35">
      <c r="A56" s="19" t="s">
        <v>56</v>
      </c>
      <c r="B56" s="27"/>
      <c r="C56" s="21">
        <v>449767</v>
      </c>
      <c r="D56" s="28">
        <v>14716</v>
      </c>
      <c r="E56" s="22">
        <f t="shared" si="0"/>
        <v>1.5465244710489063E-2</v>
      </c>
      <c r="F56" s="23"/>
      <c r="G56" s="21">
        <f>[1]Prevalence!G52</f>
        <v>549466</v>
      </c>
      <c r="H56" s="24">
        <f t="shared" si="1"/>
        <v>0.22166810815377741</v>
      </c>
      <c r="I56" s="25">
        <f t="shared" si="2"/>
        <v>17978</v>
      </c>
      <c r="J56" s="26">
        <f t="shared" si="3"/>
        <v>1.6358224926047684E-2</v>
      </c>
    </row>
    <row r="57" spans="1:10" x14ac:dyDescent="0.35">
      <c r="A57" s="19" t="s">
        <v>57</v>
      </c>
      <c r="B57" s="27" t="s">
        <v>8</v>
      </c>
      <c r="C57" s="21">
        <f>79202+60334</f>
        <v>139536</v>
      </c>
      <c r="D57" s="28">
        <f>2553+2269</f>
        <v>4822</v>
      </c>
      <c r="E57" s="22">
        <f t="shared" si="0"/>
        <v>5.0675054358506567E-3</v>
      </c>
      <c r="F57" s="23"/>
      <c r="G57" s="21">
        <f>[1]Prevalence!G53</f>
        <v>181420</v>
      </c>
      <c r="H57" s="24">
        <f t="shared" si="1"/>
        <v>0.30016626533654395</v>
      </c>
      <c r="I57" s="25">
        <f t="shared" si="2"/>
        <v>6269</v>
      </c>
      <c r="J57" s="26">
        <f t="shared" si="3"/>
        <v>5.7041779987425153E-3</v>
      </c>
    </row>
    <row r="58" spans="1:10" x14ac:dyDescent="0.35">
      <c r="A58" s="19" t="s">
        <v>58</v>
      </c>
      <c r="B58" s="27" t="s">
        <v>8</v>
      </c>
      <c r="C58" s="21">
        <v>55832</v>
      </c>
      <c r="D58" s="28">
        <v>2018</v>
      </c>
      <c r="E58" s="22">
        <f t="shared" si="0"/>
        <v>2.1207436685082176E-3</v>
      </c>
      <c r="F58" s="23"/>
      <c r="G58" s="21">
        <f>[1]Prevalence!G54</f>
        <v>65052</v>
      </c>
      <c r="H58" s="24">
        <f t="shared" si="1"/>
        <v>0.16513827195873335</v>
      </c>
      <c r="I58" s="25">
        <f t="shared" si="2"/>
        <v>2351</v>
      </c>
      <c r="J58" s="26">
        <f t="shared" si="3"/>
        <v>2.1391804873255147E-3</v>
      </c>
    </row>
    <row r="59" spans="1:10" x14ac:dyDescent="0.35">
      <c r="A59" s="19" t="s">
        <v>59</v>
      </c>
      <c r="B59" s="27" t="s">
        <v>8</v>
      </c>
      <c r="C59" s="21">
        <v>12958</v>
      </c>
      <c r="D59" s="28">
        <v>458</v>
      </c>
      <c r="E59" s="22">
        <f t="shared" si="0"/>
        <v>4.8131843418075504E-4</v>
      </c>
      <c r="F59" s="23"/>
      <c r="G59" s="21">
        <f>[1]Prevalence!G55</f>
        <v>16023</v>
      </c>
      <c r="H59" s="24">
        <f t="shared" si="1"/>
        <v>0.23653341565056335</v>
      </c>
      <c r="I59" s="25">
        <f t="shared" si="2"/>
        <v>566</v>
      </c>
      <c r="J59" s="26">
        <f t="shared" si="3"/>
        <v>5.1500474514089387E-4</v>
      </c>
    </row>
    <row r="60" spans="1:10" x14ac:dyDescent="0.35">
      <c r="A60" s="19" t="s">
        <v>60</v>
      </c>
      <c r="B60" s="27"/>
      <c r="C60" s="21">
        <v>368805</v>
      </c>
      <c r="D60" s="28">
        <v>16688</v>
      </c>
      <c r="E60" s="22">
        <f t="shared" si="0"/>
        <v>1.7537646352856855E-2</v>
      </c>
      <c r="F60" s="23"/>
      <c r="G60" s="21">
        <f>[1]Prevalence!G56</f>
        <v>475014</v>
      </c>
      <c r="H60" s="24">
        <f t="shared" si="1"/>
        <v>0.28798145361369831</v>
      </c>
      <c r="I60" s="25">
        <f t="shared" si="2"/>
        <v>21494</v>
      </c>
      <c r="J60" s="26">
        <f t="shared" si="3"/>
        <v>1.9557441682081931E-2</v>
      </c>
    </row>
    <row r="61" spans="1:10" x14ac:dyDescent="0.35">
      <c r="A61" s="19" t="s">
        <v>61</v>
      </c>
      <c r="B61" s="27" t="s">
        <v>8</v>
      </c>
      <c r="C61" s="21">
        <v>54587</v>
      </c>
      <c r="D61" s="28">
        <v>1365</v>
      </c>
      <c r="E61" s="22">
        <f t="shared" si="0"/>
        <v>1.4344970800365298E-3</v>
      </c>
      <c r="F61" s="23"/>
      <c r="G61" s="21">
        <f>[1]Prevalence!G57</f>
        <v>55291</v>
      </c>
      <c r="H61" s="24">
        <f t="shared" si="1"/>
        <v>1.2896843570813563E-2</v>
      </c>
      <c r="I61" s="25">
        <f t="shared" si="2"/>
        <v>1383</v>
      </c>
      <c r="J61" s="26">
        <f t="shared" si="3"/>
        <v>1.2583949868018661E-3</v>
      </c>
    </row>
    <row r="62" spans="1:10" x14ac:dyDescent="0.35">
      <c r="A62" s="19" t="s">
        <v>62</v>
      </c>
      <c r="B62" s="27"/>
      <c r="C62" s="21">
        <v>756902</v>
      </c>
      <c r="D62" s="28">
        <v>15588</v>
      </c>
      <c r="E62" s="22">
        <f t="shared" si="0"/>
        <v>1.6381641379933646E-2</v>
      </c>
      <c r="F62" s="23"/>
      <c r="G62" s="21">
        <f>[1]Prevalence!G58</f>
        <v>833652</v>
      </c>
      <c r="H62" s="24">
        <f t="shared" si="1"/>
        <v>0.10140018126521003</v>
      </c>
      <c r="I62" s="25">
        <f t="shared" si="2"/>
        <v>17169</v>
      </c>
      <c r="J62" s="26">
        <f t="shared" si="3"/>
        <v>1.5622113903399305E-2</v>
      </c>
    </row>
    <row r="63" spans="1:10" x14ac:dyDescent="0.35">
      <c r="A63" s="19" t="s">
        <v>63</v>
      </c>
      <c r="B63" s="27"/>
      <c r="C63" s="21">
        <v>169818</v>
      </c>
      <c r="D63" s="28">
        <v>5604</v>
      </c>
      <c r="E63" s="22">
        <f t="shared" si="0"/>
        <v>5.8893198802378848E-3</v>
      </c>
      <c r="F63" s="23"/>
      <c r="G63" s="21">
        <f>[1]Prevalence!G59</f>
        <v>221165</v>
      </c>
      <c r="H63" s="24">
        <f t="shared" si="1"/>
        <v>0.30236488475897727</v>
      </c>
      <c r="I63" s="25">
        <f t="shared" si="2"/>
        <v>7298</v>
      </c>
      <c r="J63" s="26">
        <f t="shared" si="3"/>
        <v>6.6404675442371785E-3</v>
      </c>
    </row>
    <row r="64" spans="1:10" x14ac:dyDescent="0.35">
      <c r="A64" s="29" t="s">
        <v>64</v>
      </c>
      <c r="B64" s="30"/>
      <c r="C64" s="31">
        <f>SUM(C7:C63)</f>
        <v>34000835</v>
      </c>
      <c r="D64" s="31">
        <f>SUM(D7:D63)</f>
        <v>951553</v>
      </c>
      <c r="E64" s="22">
        <f t="shared" si="0"/>
        <v>1</v>
      </c>
      <c r="F64" s="23"/>
      <c r="G64" s="21">
        <f>SUM(G7:G63)</f>
        <v>39185605</v>
      </c>
      <c r="H64" s="24"/>
      <c r="I64" s="32">
        <f>SUM(I7:I63)</f>
        <v>1099019</v>
      </c>
      <c r="J64" s="22">
        <f>SUM(J7:J63)</f>
        <v>1</v>
      </c>
    </row>
    <row r="65" spans="2:10" hidden="1" x14ac:dyDescent="0.35">
      <c r="B65" s="4"/>
      <c r="C65" s="4"/>
      <c r="D65" s="5"/>
      <c r="G65" s="4"/>
    </row>
    <row r="66" spans="2:10" hidden="1" x14ac:dyDescent="0.35">
      <c r="B66" s="4"/>
      <c r="C66" s="4"/>
      <c r="D66" s="5"/>
      <c r="G66" s="4"/>
      <c r="I66" s="7"/>
      <c r="J66" s="7"/>
    </row>
    <row r="67" spans="2:10" hidden="1" x14ac:dyDescent="0.35">
      <c r="B67" s="4"/>
      <c r="C67" s="4"/>
      <c r="D67" s="5"/>
      <c r="G67" s="4"/>
    </row>
    <row r="68" spans="2:10" hidden="1" x14ac:dyDescent="0.35">
      <c r="B68" s="4"/>
      <c r="C68" s="4"/>
      <c r="D68" s="5"/>
      <c r="G68" s="4"/>
    </row>
  </sheetData>
  <sheetProtection sheet="1" objects="1" scenarios="1"/>
  <mergeCells count="3">
    <mergeCell ref="C3:E3"/>
    <mergeCell ref="G3:J3"/>
    <mergeCell ref="A2:J2"/>
  </mergeCells>
  <pageMargins left="0.7" right="0.7" top="0.75" bottom="0.75" header="0.3" footer="0.3"/>
  <pageSetup scale="73" fitToHeight="0" orientation="portrait" r:id="rId1"/>
  <headerFooter>
    <oddHeader>&amp;LEnclosure 3</oddHeader>
  </headerFooter>
  <rowBreaks count="1" manualBreakCount="1">
    <brk id="5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DHCSDOC-1797567310-5917</_dlc_DocId>
    <_dlc_DocIdUrl xmlns="69bc34b3-1921-46c7-8c7a-d18363374b4b">
      <Url>https://dhcscagovauthoring/_layouts/15/DocIdRedir.aspx?ID=DHCSDOC-1797567310-5917</Url>
      <Description>DHCSDOC-1797567310-5917</Description>
    </_dlc_DocIdUrl>
  </documentManagement>
</p:properties>
</file>

<file path=customXml/itemProps1.xml><?xml version="1.0" encoding="utf-8"?>
<ds:datastoreItem xmlns:ds="http://schemas.openxmlformats.org/officeDocument/2006/customXml" ds:itemID="{B33B13D4-2C70-43AB-81F7-D4B94E71DD51}"/>
</file>

<file path=customXml/itemProps2.xml><?xml version="1.0" encoding="utf-8"?>
<ds:datastoreItem xmlns:ds="http://schemas.openxmlformats.org/officeDocument/2006/customXml" ds:itemID="{D6E7F267-06B7-4F47-8353-ACECCD932371}"/>
</file>

<file path=customXml/itemProps3.xml><?xml version="1.0" encoding="utf-8"?>
<ds:datastoreItem xmlns:ds="http://schemas.openxmlformats.org/officeDocument/2006/customXml" ds:itemID="{BE6D3622-B50C-4AD8-9B74-7A27CC885F1C}"/>
</file>

<file path=customXml/itemProps4.xml><?xml version="1.0" encoding="utf-8"?>
<ds:datastoreItem xmlns:ds="http://schemas.openxmlformats.org/officeDocument/2006/customXml" ds:itemID="{DE93CAEF-3F9E-4473-BF8A-35DB7B28B9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Enclosure 3</vt:lpstr>
      <vt:lpstr>'Enclosure 3'!Print_Titles</vt:lpstr>
      <vt:lpstr>TitleRegion1.a4.j64.1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Enc-3-Pop-most-likely-to-access-services</dc:title>
  <dc:creator>Christensen, Theresa (MHSD-FMOR)@DHCS</dc:creator>
  <cp:keywords/>
  <cp:lastModifiedBy>Liu, Becky@DHCS</cp:lastModifiedBy>
  <cp:lastPrinted>2022-06-08T19:08:52Z</cp:lastPrinted>
  <dcterms:created xsi:type="dcterms:W3CDTF">2017-07-19T19:02:16Z</dcterms:created>
  <dcterms:modified xsi:type="dcterms:W3CDTF">2022-09-23T20:59:24Z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52bfc971-4451-4c85-9384-7e9e13fda03a</vt:lpwstr>
  </property>
  <property fmtid="{D5CDD505-2E9C-101B-9397-08002B2CF9AE}" pid="4" name="Division">
    <vt:lpwstr>11;#Community Services|c23dee46-a4de-4c29-8bbc-79830d9e7d7c</vt:lpwstr>
  </property>
</Properties>
</file>