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C:\Users\jgomez\Desktop\"/>
    </mc:Choice>
  </mc:AlternateContent>
  <xr:revisionPtr revIDLastSave="0" documentId="8_{96456A4D-EF4D-4B16-951D-F784AE69C278}" xr6:coauthVersionLast="47" xr6:coauthVersionMax="47" xr10:uidLastSave="{00000000-0000-0000-0000-000000000000}"/>
  <workbookProtection workbookAlgorithmName="SHA-512" workbookHashValue="259zWZjvczABp/hMhJdYFpEE4JG5YxMbJtR5Cz4IqMJ6KsjtfOo1CxdiLchtH+ab8QxsUokNASaxUpeDBlg2Sg==" workbookSaltValue="6l2gnu0RF1Q7Ph6TKVq6Bw==" workbookSpinCount="100000" lockStructure="1"/>
  <bookViews>
    <workbookView xWindow="-120" yWindow="-120" windowWidth="29040" windowHeight="15720" tabRatio="719"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31" i="14" l="1"/>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C131" i="14"/>
  <c r="ED131" i="14"/>
  <c r="EE131" i="14"/>
  <c r="EF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C132" i="14"/>
  <c r="ED132" i="14"/>
  <c r="EE132" i="14"/>
  <c r="EF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BM133" i="14"/>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C133" i="14"/>
  <c r="ED133" i="14"/>
  <c r="EE133" i="14"/>
  <c r="EF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BL133" i="14"/>
  <c r="BL132" i="14"/>
  <c r="BL131" i="14"/>
  <c r="D4" i="66"/>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C119" i="14"/>
  <c r="ED119" i="14"/>
  <c r="EE119" i="14"/>
  <c r="EF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C120" i="14"/>
  <c r="ED120" i="14"/>
  <c r="EE120" i="14"/>
  <c r="EF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C121" i="14"/>
  <c r="ED121" i="14"/>
  <c r="EE121" i="14"/>
  <c r="EF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BL120" i="14"/>
  <c r="BL119" i="14"/>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C107" i="14"/>
  <c r="ED107" i="14"/>
  <c r="EE107" i="14"/>
  <c r="EF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C108" i="14"/>
  <c r="ED108" i="14"/>
  <c r="EE108" i="14"/>
  <c r="EF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C109" i="14"/>
  <c r="ED109" i="14"/>
  <c r="EE109" i="14"/>
  <c r="EF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BL109" i="14"/>
  <c r="BL108" i="14"/>
  <c r="BL107" i="14"/>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C95" i="14"/>
  <c r="ED95" i="14"/>
  <c r="EE95" i="14"/>
  <c r="EF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C96" i="14"/>
  <c r="ED96" i="14"/>
  <c r="EE96" i="14"/>
  <c r="EF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C97" i="14"/>
  <c r="ED97" i="14"/>
  <c r="EE97" i="14"/>
  <c r="EF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BL97" i="14"/>
  <c r="BL96" i="14"/>
  <c r="BL95" i="1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C83" i="14"/>
  <c r="ED83" i="14"/>
  <c r="EE83" i="14"/>
  <c r="EF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C84" i="14"/>
  <c r="ED84" i="14"/>
  <c r="EE84" i="14"/>
  <c r="EF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C85" i="14"/>
  <c r="ED85" i="14"/>
  <c r="EE85" i="14"/>
  <c r="EF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BL85" i="14"/>
  <c r="BL84" i="14"/>
  <c r="BL83" i="14"/>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C71" i="14"/>
  <c r="ED71" i="14"/>
  <c r="EE71" i="14"/>
  <c r="EF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C72" i="14"/>
  <c r="ED72" i="14"/>
  <c r="EE72" i="14"/>
  <c r="EF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C73" i="14"/>
  <c r="ED73" i="14"/>
  <c r="EE73" i="14"/>
  <c r="EF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BL73" i="14"/>
  <c r="BL72" i="14"/>
  <c r="BL71" i="14"/>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C59" i="14"/>
  <c r="ED59" i="14"/>
  <c r="EE59" i="14"/>
  <c r="EF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C61" i="14"/>
  <c r="ED61" i="14"/>
  <c r="EE61" i="14"/>
  <c r="EF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BL61" i="14"/>
  <c r="BL60" i="14"/>
  <c r="BL59" i="14"/>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C47" i="14"/>
  <c r="ED47" i="14"/>
  <c r="EE47" i="14"/>
  <c r="EF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C48" i="14"/>
  <c r="ED48" i="14"/>
  <c r="EE48" i="14"/>
  <c r="EF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C49" i="14"/>
  <c r="ED49" i="14"/>
  <c r="EE49" i="14"/>
  <c r="EF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BL48" i="14"/>
  <c r="BL47"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C35" i="14"/>
  <c r="ED35" i="14"/>
  <c r="EE35" i="14"/>
  <c r="EF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C36" i="14"/>
  <c r="ED36" i="14"/>
  <c r="EE36" i="14"/>
  <c r="EF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C37" i="14"/>
  <c r="ED37" i="14"/>
  <c r="EE37" i="14"/>
  <c r="EF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BL37" i="14"/>
  <c r="BL36" i="14"/>
  <c r="BL35" i="14"/>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BT22" i="14" l="1"/>
  <c r="CB22" i="14"/>
  <c r="CJ22" i="14"/>
  <c r="CR22" i="14"/>
  <c r="CZ22" i="14"/>
  <c r="DH22" i="14"/>
  <c r="DP22" i="14"/>
  <c r="DX22" i="14"/>
  <c r="EF22" i="14"/>
  <c r="EN22" i="14"/>
  <c r="EV22" i="14"/>
  <c r="FD22"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C23" i="14"/>
  <c r="ED23" i="14"/>
  <c r="EE23" i="14"/>
  <c r="EF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C24" i="14"/>
  <c r="ED24" i="14"/>
  <c r="EE24" i="14"/>
  <c r="EF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C25" i="14"/>
  <c r="ED25" i="14"/>
  <c r="EE25" i="14"/>
  <c r="EF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BK133" i="14"/>
  <c r="BK132" i="14"/>
  <c r="BK131" i="14"/>
  <c r="BK130" i="14"/>
  <c r="BK129" i="14"/>
  <c r="BK128" i="14"/>
  <c r="BK127" i="14"/>
  <c r="BK126" i="14"/>
  <c r="BK125" i="14"/>
  <c r="BK124" i="14"/>
  <c r="BL121"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L49" i="14"/>
  <c r="BK49" i="14"/>
  <c r="BK48" i="14"/>
  <c r="BK47" i="14"/>
  <c r="BK46" i="14"/>
  <c r="BK45" i="14"/>
  <c r="BK44" i="14"/>
  <c r="BK43" i="14"/>
  <c r="BK42" i="14"/>
  <c r="BK41" i="14"/>
  <c r="BK40" i="14"/>
  <c r="BK37" i="14"/>
  <c r="BK36" i="14"/>
  <c r="BK35" i="14"/>
  <c r="BK34" i="14"/>
  <c r="BK33" i="14"/>
  <c r="BK32" i="14"/>
  <c r="BK31" i="14"/>
  <c r="BK30" i="14"/>
  <c r="BK29" i="14"/>
  <c r="BK28" i="14"/>
  <c r="BL25" i="14"/>
  <c r="BL24" i="14"/>
  <c r="BL23" i="14"/>
  <c r="BK25" i="14"/>
  <c r="BK24" i="14"/>
  <c r="BK23" i="14"/>
  <c r="BK22" i="14"/>
  <c r="BK21" i="14"/>
  <c r="BK20" i="14"/>
  <c r="BK19" i="14"/>
  <c r="BK18" i="14"/>
  <c r="BK17" i="14"/>
  <c r="BK16" i="14"/>
  <c r="BK12" i="14"/>
  <c r="BK11" i="14"/>
  <c r="BK10" i="14"/>
  <c r="BK9" i="14"/>
  <c r="BO22" i="14" s="1"/>
  <c r="BK8" i="14"/>
  <c r="BT21" i="14" s="1"/>
  <c r="BK7" i="14"/>
  <c r="DY20" i="14" s="1"/>
  <c r="BK6" i="14"/>
  <c r="EP19" i="14" s="1"/>
  <c r="BK5" i="14"/>
  <c r="EE18" i="14" s="1"/>
  <c r="BK4" i="14"/>
  <c r="DS17" i="14" s="1"/>
  <c r="BK3" i="14"/>
  <c r="DK16" i="14" s="1"/>
  <c r="FC22" i="14" l="1"/>
  <c r="EU22" i="14"/>
  <c r="EM22" i="14"/>
  <c r="EE22" i="14"/>
  <c r="DW22" i="14"/>
  <c r="DO22" i="14"/>
  <c r="DG22" i="14"/>
  <c r="CY22" i="14"/>
  <c r="CQ22" i="14"/>
  <c r="CI22" i="14"/>
  <c r="CA22" i="14"/>
  <c r="BS22" i="14"/>
  <c r="FB22" i="14"/>
  <c r="ET22" i="14"/>
  <c r="EL22" i="14"/>
  <c r="ED22" i="14"/>
  <c r="DV22" i="14"/>
  <c r="DN22" i="14"/>
  <c r="DF22" i="14"/>
  <c r="CX22" i="14"/>
  <c r="CP22" i="14"/>
  <c r="CH22" i="14"/>
  <c r="BZ22" i="14"/>
  <c r="BR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DH70" i="14"/>
  <c r="DP70" i="14"/>
  <c r="DX70" i="14"/>
  <c r="EF70" i="14"/>
  <c r="EN70" i="14"/>
  <c r="EV70" i="14"/>
  <c r="FD70" i="14"/>
  <c r="BL70" i="14"/>
  <c r="BP58" i="14"/>
  <c r="BX58" i="14"/>
  <c r="CF58" i="14"/>
  <c r="CN58" i="14"/>
  <c r="CV58" i="14"/>
  <c r="DD58" i="14"/>
  <c r="DL58" i="14"/>
  <c r="DT58" i="14"/>
  <c r="EB58"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DL106" i="14"/>
  <c r="DT106" i="14"/>
  <c r="EB106" i="14"/>
  <c r="EJ106" i="14"/>
  <c r="ER106" i="14"/>
  <c r="EZ106" i="14"/>
  <c r="BS94" i="14"/>
  <c r="CA94" i="14"/>
  <c r="CI94" i="14"/>
  <c r="CQ94" i="14"/>
  <c r="CY94" i="14"/>
  <c r="DG94" i="14"/>
  <c r="DO94" i="14"/>
  <c r="DW94" i="14"/>
  <c r="EE94" i="14"/>
  <c r="EM94" i="14"/>
  <c r="EU94" i="14"/>
  <c r="FC94" i="14"/>
  <c r="BN82" i="14"/>
  <c r="BV82" i="14"/>
  <c r="CD82" i="14"/>
  <c r="CL82" i="14"/>
  <c r="CT82" i="14"/>
  <c r="DB82" i="14"/>
  <c r="DJ82" i="14"/>
  <c r="DR82" i="14"/>
  <c r="DZ82" i="14"/>
  <c r="EH82" i="14"/>
  <c r="EP82" i="14"/>
  <c r="EX82" i="14"/>
  <c r="FF82" i="14"/>
  <c r="BP70" i="14"/>
  <c r="BX70" i="14"/>
  <c r="CF70" i="14"/>
  <c r="CN70" i="14"/>
  <c r="CV70" i="14"/>
  <c r="DD70" i="14"/>
  <c r="DL70" i="14"/>
  <c r="DT70" i="14"/>
  <c r="EB70" i="14"/>
  <c r="EJ70" i="14"/>
  <c r="ER70" i="14"/>
  <c r="EZ70" i="14"/>
  <c r="BT58" i="14"/>
  <c r="CB58" i="14"/>
  <c r="CJ58" i="14"/>
  <c r="CR58" i="14"/>
  <c r="CZ58" i="14"/>
  <c r="DH58" i="14"/>
  <c r="DP58" i="14"/>
  <c r="DX58" i="14"/>
  <c r="EF58" i="14"/>
  <c r="EN58" i="14"/>
  <c r="BT130" i="14"/>
  <c r="CB130" i="14"/>
  <c r="CJ130" i="14"/>
  <c r="CR130" i="14"/>
  <c r="CZ130" i="14"/>
  <c r="DH130" i="14"/>
  <c r="DP130" i="14"/>
  <c r="DX130" i="14"/>
  <c r="EF130" i="14"/>
  <c r="EN130" i="14"/>
  <c r="EV130" i="14"/>
  <c r="FD130" i="14"/>
  <c r="BL130" i="14"/>
  <c r="BO118" i="14"/>
  <c r="BW118" i="14"/>
  <c r="CE118" i="14"/>
  <c r="CM118" i="14"/>
  <c r="CU118" i="14"/>
  <c r="DC118" i="14"/>
  <c r="DK118" i="14"/>
  <c r="DS118" i="14"/>
  <c r="EA118" i="14"/>
  <c r="EI118" i="14"/>
  <c r="EQ118" i="14"/>
  <c r="EY118" i="14"/>
  <c r="FG118" i="14"/>
  <c r="BS106" i="14"/>
  <c r="CA106" i="14"/>
  <c r="CI106" i="14"/>
  <c r="CQ106" i="14"/>
  <c r="CY106" i="14"/>
  <c r="DG106" i="14"/>
  <c r="DO106" i="14"/>
  <c r="DW106" i="14"/>
  <c r="EE106" i="14"/>
  <c r="EM106" i="14"/>
  <c r="EU106" i="14"/>
  <c r="FC106" i="14"/>
  <c r="BN94" i="14"/>
  <c r="BV94" i="14"/>
  <c r="CD94" i="14"/>
  <c r="CL94" i="14"/>
  <c r="CT94" i="14"/>
  <c r="DB94" i="14"/>
  <c r="DJ94" i="14"/>
  <c r="DR94" i="14"/>
  <c r="DZ94" i="14"/>
  <c r="EH94" i="14"/>
  <c r="EP94" i="14"/>
  <c r="EX94" i="14"/>
  <c r="FF94" i="14"/>
  <c r="BQ82" i="14"/>
  <c r="BY82" i="14"/>
  <c r="CG82" i="14"/>
  <c r="CO82" i="14"/>
  <c r="CW82" i="14"/>
  <c r="DE82" i="14"/>
  <c r="DM82" i="14"/>
  <c r="DU82" i="14"/>
  <c r="EC82" i="14"/>
  <c r="EK82" i="14"/>
  <c r="ES82" i="14"/>
  <c r="FA82" i="14"/>
  <c r="BS70" i="14"/>
  <c r="CA70" i="14"/>
  <c r="CI70" i="14"/>
  <c r="CQ70" i="14"/>
  <c r="CY70" i="14"/>
  <c r="DG70" i="14"/>
  <c r="DO70" i="14"/>
  <c r="DW70" i="14"/>
  <c r="EE70" i="14"/>
  <c r="EM70" i="14"/>
  <c r="EU70" i="14"/>
  <c r="FC70" i="14"/>
  <c r="BO58" i="14"/>
  <c r="BW58" i="14"/>
  <c r="CE58" i="14"/>
  <c r="CM58" i="14"/>
  <c r="CU58" i="14"/>
  <c r="DC58" i="14"/>
  <c r="DK58" i="14"/>
  <c r="DS58" i="14"/>
  <c r="EA58" i="14"/>
  <c r="EI58" i="14"/>
  <c r="BR130" i="14"/>
  <c r="CX130" i="14"/>
  <c r="ED130" i="14"/>
  <c r="CL118" i="14"/>
  <c r="DR118" i="14"/>
  <c r="EX118" i="14"/>
  <c r="CH106" i="14"/>
  <c r="DN106" i="14"/>
  <c r="ET106" i="14"/>
  <c r="CC94" i="14"/>
  <c r="DI94" i="14"/>
  <c r="EO94" i="14"/>
  <c r="BP82" i="14"/>
  <c r="CV82" i="14"/>
  <c r="EB82" i="14"/>
  <c r="CO70" i="14"/>
  <c r="DU70" i="14"/>
  <c r="FA70" i="14"/>
  <c r="CK58" i="14"/>
  <c r="DQ58" i="14"/>
  <c r="EM58" i="14"/>
  <c r="EV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CD118" i="14"/>
  <c r="EL106" i="14"/>
  <c r="DA94" i="14"/>
  <c r="CN82" i="14"/>
  <c r="DI58" i="14"/>
  <c r="BM46" i="14"/>
  <c r="DI46" i="14"/>
  <c r="FE46" i="14"/>
  <c r="BV34" i="14"/>
  <c r="EH34" i="14"/>
  <c r="DQ118" i="14"/>
  <c r="ES106" i="14"/>
  <c r="FG82" i="14"/>
  <c r="EL58" i="14"/>
  <c r="CL46" i="14"/>
  <c r="DR46" i="14"/>
  <c r="EP46" i="14"/>
  <c r="CM34" i="14"/>
  <c r="DS34" i="14"/>
  <c r="FG34" i="14"/>
  <c r="BS130" i="14"/>
  <c r="CY130" i="14"/>
  <c r="EE130" i="14"/>
  <c r="BM118" i="14"/>
  <c r="CS118" i="14"/>
  <c r="DY118" i="14"/>
  <c r="FE118" i="14"/>
  <c r="CO106" i="14"/>
  <c r="DU106" i="14"/>
  <c r="FA106" i="14"/>
  <c r="CJ94" i="14"/>
  <c r="DP94" i="14"/>
  <c r="EV94" i="14"/>
  <c r="BL94" i="14"/>
  <c r="BW82" i="14"/>
  <c r="DC82" i="14"/>
  <c r="EI82" i="14"/>
  <c r="CP70" i="14"/>
  <c r="DV70" i="14"/>
  <c r="FB70" i="14"/>
  <c r="CL58" i="14"/>
  <c r="DR58" i="14"/>
  <c r="EO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DJ118" i="14"/>
  <c r="BZ106" i="14"/>
  <c r="CG70" i="14"/>
  <c r="CC58" i="14"/>
  <c r="CK46" i="14"/>
  <c r="DQ46" i="14"/>
  <c r="CT34" i="14"/>
  <c r="EX34" i="14"/>
  <c r="FC130" i="14"/>
  <c r="DH94" i="14"/>
  <c r="BO82" i="14"/>
  <c r="DN70" i="14"/>
  <c r="CD58" i="14"/>
  <c r="BN46" i="14"/>
  <c r="DJ46" i="14"/>
  <c r="EH46" i="14"/>
  <c r="BO34" i="14"/>
  <c r="DK34" i="14"/>
  <c r="EY34" i="14"/>
  <c r="BZ130" i="14"/>
  <c r="DF130" i="14"/>
  <c r="EL130" i="14"/>
  <c r="BN118" i="14"/>
  <c r="CT118" i="14"/>
  <c r="DZ118" i="14"/>
  <c r="FF118" i="14"/>
  <c r="CP106" i="14"/>
  <c r="DV106" i="14"/>
  <c r="FB106" i="14"/>
  <c r="CK94" i="14"/>
  <c r="DQ94" i="14"/>
  <c r="EW94" i="14"/>
  <c r="BX82" i="14"/>
  <c r="DD82" i="14"/>
  <c r="EJ82" i="14"/>
  <c r="BQ70" i="14"/>
  <c r="CW70" i="14"/>
  <c r="EC70" i="14"/>
  <c r="BM58" i="14"/>
  <c r="CS58" i="14"/>
  <c r="DY58" i="14"/>
  <c r="EP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EP118" i="14"/>
  <c r="BU94" i="14"/>
  <c r="DT82" i="14"/>
  <c r="EJ58" i="14"/>
  <c r="DA46" i="14"/>
  <c r="EW46" i="14"/>
  <c r="BN34" i="14"/>
  <c r="DJ34" i="14"/>
  <c r="FF34" i="14"/>
  <c r="DW130" i="14"/>
  <c r="CK118" i="14"/>
  <c r="CB94" i="14"/>
  <c r="CU82" i="14"/>
  <c r="CH70" i="14"/>
  <c r="EU58" i="14"/>
  <c r="BV46" i="14"/>
  <c r="DB46" i="14"/>
  <c r="EX46" i="14"/>
  <c r="BW34" i="14"/>
  <c r="DC34" i="14"/>
  <c r="EQ34" i="14"/>
  <c r="CA130" i="14"/>
  <c r="DG130" i="14"/>
  <c r="EM130" i="14"/>
  <c r="BU118" i="14"/>
  <c r="DA118" i="14"/>
  <c r="EG118" i="14"/>
  <c r="BQ106" i="14"/>
  <c r="CW106" i="14"/>
  <c r="EC106" i="14"/>
  <c r="CR94" i="14"/>
  <c r="DX94" i="14"/>
  <c r="FD94" i="14"/>
  <c r="CE82" i="14"/>
  <c r="DK82" i="14"/>
  <c r="EQ82" i="14"/>
  <c r="BR70" i="14"/>
  <c r="CX70" i="14"/>
  <c r="ED70" i="14"/>
  <c r="BN58" i="14"/>
  <c r="CT58" i="14"/>
  <c r="DZ58" i="14"/>
  <c r="EQ58" i="14"/>
  <c r="EY58" i="14"/>
  <c r="FG58" i="14"/>
  <c r="BR46" i="14"/>
  <c r="BZ46" i="14"/>
  <c r="CH46" i="14"/>
  <c r="CP46" i="14"/>
  <c r="CX46" i="14"/>
  <c r="DF46" i="14"/>
  <c r="DN46" i="14"/>
  <c r="DV46" i="14"/>
  <c r="ED46" i="14"/>
  <c r="EL46" i="14"/>
  <c r="ET46" i="14"/>
  <c r="FB46" i="14"/>
  <c r="BS34" i="14"/>
  <c r="CA34" i="14"/>
  <c r="CI34" i="14"/>
  <c r="CQ34" i="14"/>
  <c r="CY34" i="14"/>
  <c r="DG34" i="14"/>
  <c r="DO34" i="14"/>
  <c r="DW34" i="14"/>
  <c r="EE34" i="14"/>
  <c r="EM34" i="14"/>
  <c r="EU34" i="14"/>
  <c r="FC34" i="14"/>
  <c r="FB130" i="14"/>
  <c r="ES70" i="14"/>
  <c r="ET58" i="14"/>
  <c r="CC46" i="14"/>
  <c r="EG46" i="14"/>
  <c r="CD34" i="14"/>
  <c r="DZ34" i="14"/>
  <c r="DM106" i="14"/>
  <c r="EN94" i="14"/>
  <c r="EA82" i="14"/>
  <c r="DJ58" i="14"/>
  <c r="CD46" i="14"/>
  <c r="DZ46" i="14"/>
  <c r="FF46" i="14"/>
  <c r="CE34" i="14"/>
  <c r="CU34" i="14"/>
  <c r="EI34" i="14"/>
  <c r="CH130" i="14"/>
  <c r="DN130" i="14"/>
  <c r="ET130" i="14"/>
  <c r="BV118" i="14"/>
  <c r="DB118" i="14"/>
  <c r="EH118" i="14"/>
  <c r="BR106" i="14"/>
  <c r="CX106" i="14"/>
  <c r="ED106" i="14"/>
  <c r="BM94" i="14"/>
  <c r="CS94" i="14"/>
  <c r="DY94" i="14"/>
  <c r="FE94" i="14"/>
  <c r="CF82" i="14"/>
  <c r="DL82" i="14"/>
  <c r="ER82" i="14"/>
  <c r="BY70" i="14"/>
  <c r="DE70" i="14"/>
  <c r="EK70" i="14"/>
  <c r="BU58" i="14"/>
  <c r="DA58" i="14"/>
  <c r="EG58" i="14"/>
  <c r="ER58" i="14"/>
  <c r="EZ58" i="14"/>
  <c r="BS46" i="14"/>
  <c r="CA46" i="14"/>
  <c r="CI46" i="14"/>
  <c r="CQ46" i="14"/>
  <c r="CY46" i="14"/>
  <c r="DG46" i="14"/>
  <c r="DO46" i="14"/>
  <c r="DW46" i="14"/>
  <c r="EE46" i="14"/>
  <c r="EM46" i="14"/>
  <c r="EU46" i="14"/>
  <c r="FC46" i="14"/>
  <c r="BL46" i="14"/>
  <c r="BT34" i="14"/>
  <c r="CB34" i="14"/>
  <c r="CJ34" i="14"/>
  <c r="CR34" i="14"/>
  <c r="CZ34" i="14"/>
  <c r="DH34" i="14"/>
  <c r="DP34" i="14"/>
  <c r="DX34" i="14"/>
  <c r="EF34" i="14"/>
  <c r="EN34" i="14"/>
  <c r="EV34" i="14"/>
  <c r="FD34" i="14"/>
  <c r="BL34" i="14"/>
  <c r="CP130" i="14"/>
  <c r="FB58" i="14"/>
  <c r="CS46" i="14"/>
  <c r="EO46" i="14"/>
  <c r="DB34" i="14"/>
  <c r="EP34" i="14"/>
  <c r="CG106" i="14"/>
  <c r="ET70" i="14"/>
  <c r="FC58" i="14"/>
  <c r="CT46" i="14"/>
  <c r="EA34" i="14"/>
  <c r="CI130" i="14"/>
  <c r="DO130" i="14"/>
  <c r="EU130" i="14"/>
  <c r="CC118" i="14"/>
  <c r="DI118" i="14"/>
  <c r="EO118" i="14"/>
  <c r="BY106" i="14"/>
  <c r="DE106" i="14"/>
  <c r="EK106" i="14"/>
  <c r="BT94" i="14"/>
  <c r="CZ94" i="14"/>
  <c r="EF94" i="14"/>
  <c r="CM82" i="14"/>
  <c r="DS82" i="14"/>
  <c r="EY82" i="14"/>
  <c r="BZ70" i="14"/>
  <c r="DF70" i="14"/>
  <c r="EL70" i="14"/>
  <c r="BV58" i="14"/>
  <c r="DB58" i="14"/>
  <c r="EH58" i="14"/>
  <c r="ES58" i="14"/>
  <c r="FA58" i="14"/>
  <c r="BT46" i="14"/>
  <c r="CB46" i="14"/>
  <c r="CJ46" i="14"/>
  <c r="CR46" i="14"/>
  <c r="CZ46" i="14"/>
  <c r="DH46" i="14"/>
  <c r="DP46" i="14"/>
  <c r="DX46" i="14"/>
  <c r="EF46" i="14"/>
  <c r="EN46" i="14"/>
  <c r="EV46" i="14"/>
  <c r="FD46" i="14"/>
  <c r="BM34" i="14"/>
  <c r="BU34" i="14"/>
  <c r="CC34" i="14"/>
  <c r="CK34" i="14"/>
  <c r="CS34" i="14"/>
  <c r="DA34" i="14"/>
  <c r="DI34" i="14"/>
  <c r="DQ34" i="14"/>
  <c r="DY34" i="14"/>
  <c r="EG34" i="14"/>
  <c r="EO34" i="14"/>
  <c r="EW34" i="14"/>
  <c r="FE34" i="14"/>
  <c r="DV130" i="14"/>
  <c r="DF106" i="14"/>
  <c r="EG94" i="14"/>
  <c r="EZ82" i="14"/>
  <c r="DM70" i="14"/>
  <c r="BU46" i="14"/>
  <c r="DY46" i="14"/>
  <c r="CL34" i="14"/>
  <c r="DR34" i="14"/>
  <c r="CQ130" i="14"/>
  <c r="EW118"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<sst xmlns="http://schemas.openxmlformats.org/spreadsheetml/2006/main" count="35518" uniqueCount="706">
  <si>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</si>
  <si>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</si>
  <si>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</si>
  <si>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</si>
  <si>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</si>
  <si>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</si>
  <si>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</si>
  <si>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</si>
  <si>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</si>
  <si>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</si>
  <si>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</si>
  <si>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</si>
  <si>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</si>
  <si>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</si>
  <si>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</si>
  <si>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</si>
  <si>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</si>
  <si>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</si>
  <si>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</si>
  <si>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</si>
  <si>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</si>
  <si>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</si>
  <si>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</si>
  <si>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</si>
  <si>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</si>
  <si>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</si>
  <si>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</si>
  <si>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</si>
  <si>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</si>
  <si>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</si>
  <si>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</si>
  <si>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</si>
  <si>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</si>
  <si>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</si>
  <si>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</si>
  <si>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</si>
  <si>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</si>
  <si>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</si>
  <si>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</si>
  <si>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</si>
  <si>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</si>
  <si>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</si>
  <si>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</si>
  <si>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</si>
  <si>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</si>
  <si>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</si>
  <si>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</si>
  <si>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</si>
  <si>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</si>
  <si>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</si>
  <si>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</si>
  <si>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</si>
  <si>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</si>
  <si>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</si>
  <si>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</si>
  <si>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</si>
  <si>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</si>
  <si>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</si>
  <si>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</si>
  <si>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 xml:space="preserve">Dental Managed Care </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</si>
  <si>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</si>
  <si>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</si>
  <si>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</si>
  <si>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</si>
  <si>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</si>
  <si>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</si>
  <si>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</si>
  <si>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</si>
  <si>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</si>
  <si>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</si>
  <si>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PAHP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</si>
  <si>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</si>
  <si>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</si>
  <si>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</si>
  <si>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</si>
  <si>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</si>
  <si>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I.A.2</t>
  </si>
  <si>
    <t>Contact email address</t>
  </si>
  <si>
    <t>Enter email address. Department or program-wide email addresses are permitted.</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</si>
  <si>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</si>
  <si>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</si>
  <si>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</si>
  <si>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</si>
  <si>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</si>
  <si>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</si>
  <si>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</si>
  <si>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</si>
  <si>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</si>
  <si>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</si>
  <si>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</si>
  <si>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</si>
  <si>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</si>
  <si>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</si>
  <si>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</si>
  <si>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</si>
  <si>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</si>
  <si>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</si>
  <si>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</si>
  <si>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</si>
  <si>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</si>
  <si>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</si>
  <si>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</si>
  <si>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</si>
  <si>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Access Dental Plan, Inc.</t>
  </si>
  <si>
    <t>Plan 2</t>
  </si>
  <si>
    <t xml:space="preserve">Health Net of California, Inc. </t>
  </si>
  <si>
    <t>Plan 3</t>
  </si>
  <si>
    <t>LIBERTY Dental Plan, Inc.</t>
  </si>
  <si>
    <t>Plan 4</t>
  </si>
  <si>
    <t>Plan 5</t>
  </si>
  <si>
    <t>Plan 6</t>
  </si>
  <si>
    <t>Plan 7</t>
  </si>
  <si>
    <t>Plan 8</t>
  </si>
  <si>
    <t>Plan 9</t>
  </si>
  <si>
    <t>Plan 10</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</si>
  <si>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</si>
  <si>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</si>
  <si>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</si>
  <si>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</si>
  <si>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</si>
  <si>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</si>
  <si>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</si>
  <si>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</si>
  <si>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</si>
  <si>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</si>
  <si>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</si>
  <si>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</si>
  <si>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</si>
  <si>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</si>
  <si>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</si>
  <si>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</si>
  <si>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</si>
  <si>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</si>
  <si>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</si>
  <si>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</si>
  <si>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Covered</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</si>
  <si>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</si>
  <si>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</si>
  <si>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</si>
  <si>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</si>
  <si>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</si>
  <si>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</si>
  <si>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</si>
  <si>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</si>
  <si>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</si>
  <si>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</si>
  <si>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</si>
  <si>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</si>
  <si>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Access Dental Plan, Inc.; Health Net of California, Inc. ; LIBERTY Denal Plan, Inc.; </t>
  </si>
  <si>
    <t>Plan Provider Directory Review</t>
  </si>
  <si>
    <t>Monthly</t>
  </si>
  <si>
    <t>Secret Shopper: Network Participation</t>
  </si>
  <si>
    <t>Quarterly</t>
  </si>
  <si>
    <t>Secret Shopper: Appointment Availability</t>
  </si>
  <si>
    <t>Electronic Visit Verification (EVV) Data Analysis</t>
  </si>
  <si>
    <t>No</t>
  </si>
  <si>
    <t>Not used by any Plans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</si>
  <si>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</si>
  <si>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</si>
  <si>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</si>
  <si>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</si>
  <si>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</si>
  <si>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</si>
  <si>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</si>
  <si>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</si>
  <si>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Analysis method description</t>
  </si>
  <si>
    <t>Describe the method.</t>
  </si>
  <si>
    <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</si>
  <si>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</si>
  <si>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</si>
  <si>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</si>
  <si>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</si>
  <si>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</si>
  <si>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</si>
  <si>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</si>
  <si>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</si>
  <si>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</si>
  <si>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</si>
  <si>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</si>
  <si>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</si>
  <si>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</si>
  <si>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</si>
  <si>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</si>
  <si>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</si>
  <si>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</si>
  <si>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</si>
  <si>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</si>
  <si>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</si>
  <si>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</si>
  <si>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</si>
  <si>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</si>
  <si>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</si>
  <si>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</si>
  <si>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</si>
  <si>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</si>
  <si>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</si>
  <si>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</si>
  <si>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</si>
  <si>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</si>
  <si>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</si>
  <si>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</si>
  <si>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</si>
  <si>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</si>
  <si>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</si>
  <si>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</si>
  <si>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</si>
  <si>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</si>
  <si>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</si>
  <si>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</si>
  <si>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</si>
  <si>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</si>
  <si>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</si>
  <si>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</si>
  <si>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</si>
  <si>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</si>
  <si>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</si>
  <si>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</si>
  <si>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</si>
  <si>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</si>
  <si>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</si>
  <si>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</si>
  <si>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</si>
  <si>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</si>
  <si>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</si>
  <si>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</si>
  <si>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</si>
  <si>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</si>
  <si>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</si>
  <si>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</si>
  <si>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</si>
  <si>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</si>
  <si>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</si>
  <si>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</si>
  <si>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</si>
  <si>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</si>
  <si>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</si>
  <si>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</si>
  <si>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</si>
  <si>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</si>
  <si>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</si>
  <si>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</si>
  <si>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</si>
  <si>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</si>
  <si>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</si>
  <si>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</si>
  <si>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</si>
  <si>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</si>
  <si>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</si>
  <si>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</si>
  <si>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</si>
  <si>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</si>
  <si>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</si>
  <si>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</si>
  <si>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</si>
  <si>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</si>
  <si>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</si>
  <si>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</si>
  <si>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</si>
  <si>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</si>
  <si>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</si>
  <si>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</si>
  <si>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</si>
  <si>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</si>
  <si>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</si>
  <si>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</si>
  <si>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</si>
  <si>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</si>
  <si>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</si>
  <si>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</si>
  <si>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</si>
  <si>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</si>
  <si>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</si>
  <si>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</si>
  <si>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</si>
  <si>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</si>
  <si>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</si>
  <si>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</si>
  <si>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</si>
  <si>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</si>
  <si>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Primary Care Dentist</t>
  </si>
  <si>
    <t>Primary Care Dentist, Endodontists, Oral and Maxillofacial
Surgeons, Orthodontists,
Pedodontists, 
Periodontists, and 
Prosthodontists</t>
  </si>
  <si>
    <t>Endodontists, Oral and Maxillofacial
Surgeons, Orthodontists,
Pedodontists, 
Periodontists, and 
Prosthodontists</t>
  </si>
  <si>
    <t>II.A.3</t>
  </si>
  <si>
    <t>Standard type</t>
  </si>
  <si>
    <t xml:space="preserve">What is the standard type? Select the category that most closely represents the standard type.  </t>
  </si>
  <si>
    <t>Provider to enrollee ratios</t>
  </si>
  <si>
    <t>Maximum time to travel</t>
  </si>
  <si>
    <t>Maximum distance to travel</t>
  </si>
  <si>
    <t>Appointment wait time</t>
  </si>
  <si>
    <t>II.A.4</t>
  </si>
  <si>
    <t>Standard description</t>
  </si>
  <si>
    <t>Describe the standard (for example, 60 miles maximum distance to travel to an appointment).</t>
  </si>
  <si>
    <t>One full-time equivalent 
Primary Care Dentist to 
every 2,000 members</t>
  </si>
  <si>
    <t>One full-time equivalent
network dentist to every 
1,200 members</t>
  </si>
  <si>
    <t>30 minutes from a 
member's residence</t>
  </si>
  <si>
    <t>10 miles from a member's 
residence</t>
  </si>
  <si>
    <t>Member must be seen
 within 4 weeks</t>
  </si>
  <si>
    <t>Member must be seen
within 30 business days</t>
  </si>
  <si>
    <t>Member must be seen
within 30 calendar days</t>
  </si>
  <si>
    <t>Member must be seen 
within 24 hours (Emergency)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</si>
  <si>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</si>
  <si>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</si>
  <si>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</si>
  <si>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</si>
  <si>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</si>
  <si>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</si>
  <si>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t>
  </si>
  <si>
    <t xml:space="preserve">Secret Shopper: Appointment Availability; 
</t>
  </si>
  <si>
    <t>II.A.6</t>
  </si>
  <si>
    <t>Population covered by standard</t>
  </si>
  <si>
    <t>Enter the population that the standard applies to. If the same standard applies to multiple populations, create a standard for each population.</t>
  </si>
  <si>
    <t>Adult and Pediatric</t>
  </si>
  <si>
    <t>Adult</t>
  </si>
  <si>
    <t>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</si>
  <si>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</si>
  <si>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</si>
  <si>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</si>
  <si>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Large metro</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</si>
  <si>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</si>
  <si>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</si>
  <si>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</si>
  <si>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</si>
  <si>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</si>
  <si>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</si>
  <si>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</si>
  <si>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Yes, the plan complies based on all analyses</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</si>
  <si>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</si>
  <si>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</si>
  <si>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</si>
  <si>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</si>
  <si>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</si>
  <si>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</si>
  <si>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</si>
  <si>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</si>
  <si>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</si>
  <si>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</si>
  <si>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</si>
  <si>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</si>
  <si>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</si>
  <si>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</si>
  <si>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III.C.2c</t>
  </si>
  <si>
    <t>Plan deficiencies: description of what the plan will do to achieve compliance</t>
  </si>
  <si>
    <t>Describe what the plan will do to achieve compliance specific to this standard.</t>
  </si>
  <si>
    <t>III.C.2d</t>
  </si>
  <si>
    <t>Plan deficiencies: monitoring progress</t>
  </si>
  <si>
    <t>Describe how the state will monitor the plan's progress with this standard.</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</si>
  <si>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</si>
  <si>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</si>
  <si>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</si>
  <si>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</si>
  <si>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</si>
  <si>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</si>
  <si>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</si>
  <si>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</si>
  <si>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</si>
  <si>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</si>
  <si>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</si>
  <si>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</si>
  <si>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</si>
  <si>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</si>
  <si>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</si>
  <si>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</si>
  <si>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</si>
  <si>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</si>
  <si>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</si>
  <si>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</si>
  <si>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</si>
  <si>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</si>
  <si>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</si>
  <si>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</si>
  <si>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</si>
  <si>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</si>
  <si>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</si>
  <si>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</si>
  <si>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</si>
  <si>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</si>
  <si>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</si>
  <si>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</si>
  <si>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</si>
  <si>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</si>
  <si>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</si>
  <si>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</si>
  <si>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</si>
  <si>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</si>
  <si>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</si>
  <si>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</si>
  <si>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</si>
  <si>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</si>
  <si>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</si>
  <si>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</si>
  <si>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</si>
  <si>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</si>
  <si>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</si>
  <si>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</si>
  <si>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</si>
  <si>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</si>
  <si>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</si>
  <si>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</si>
  <si>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</si>
  <si>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</si>
  <si>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</si>
  <si>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</si>
  <si>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</si>
  <si>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</si>
  <si>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</si>
  <si>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</si>
  <si>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</si>
  <si>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</si>
  <si>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</si>
  <si>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</si>
  <si>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</si>
  <si>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</si>
  <si>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</si>
  <si>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</si>
  <si>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</si>
  <si>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</si>
  <si>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</si>
  <si>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</si>
  <si>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</si>
  <si>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</si>
  <si>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</si>
  <si>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</si>
  <si>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</si>
  <si>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</si>
  <si>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</si>
  <si>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Plan provider directory review</t>
  </si>
  <si>
    <t xml:space="preserve">Plan Provider Directory Review </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</si>
  <si>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</si>
  <si>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</si>
  <si>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</si>
  <si>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</si>
  <si>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</si>
  <si>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</si>
  <si>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</si>
  <si>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</si>
  <si>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</si>
  <si>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</si>
  <si>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</si>
  <si>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</si>
  <si>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</si>
  <si>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</si>
  <si>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</si>
  <si>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</si>
  <si>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</si>
  <si>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</si>
  <si>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</si>
  <si>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III.B.3</t>
  </si>
  <si>
    <r>
      <t xml:space="preserve">Provide plan compliance details for 42 C.F.R. § 438.206:
</t>
    </r>
    <r>
      <rPr>
        <b/>
        <sz val="11"/>
        <color theme="2" tint="-0.749992370372631"/>
        <rFont val="Arial"/>
        <family val="2"/>
      </rPr>
      <t>Furnishing of services; timely access-related requirements</t>
    </r>
  </si>
  <si>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</si>
  <si>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</si>
  <si>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</si>
  <si>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</si>
  <si>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</si>
  <si>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III.B.6</t>
  </si>
  <si>
    <t>Plan deficiencies: 42 C.F.R. § 438.206 analyses used to identify deficiencies</t>
  </si>
  <si>
    <t>Indicate which analysis uncovered the deficiencies.</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</si>
  <si>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</si>
  <si>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</si>
  <si>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</si>
  <si>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</si>
  <si>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</si>
  <si>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</si>
  <si>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</si>
  <si>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</si>
  <si>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</si>
  <si>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</si>
  <si>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</si>
  <si>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</si>
  <si>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</si>
  <si>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</si>
  <si>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</si>
  <si>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</si>
  <si>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</si>
  <si>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</si>
  <si>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</si>
  <si>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</si>
  <si>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</si>
  <si>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</si>
  <si>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</si>
  <si>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</si>
  <si>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</si>
  <si>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</si>
  <si>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</si>
  <si>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</si>
  <si>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</si>
  <si>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</si>
  <si>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</si>
  <si>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</si>
  <si>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</si>
  <si>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</si>
  <si>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</si>
  <si>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</si>
  <si>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</si>
  <si>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</si>
  <si>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</si>
  <si>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</si>
  <si>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</si>
  <si>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</si>
  <si>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</si>
  <si>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</si>
  <si>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</si>
  <si>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</si>
  <si>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</si>
  <si>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</si>
  <si>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</si>
  <si>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</si>
  <si>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</si>
  <si>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</si>
  <si>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</si>
  <si>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</si>
  <si>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</si>
  <si>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</si>
  <si>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</si>
  <si>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</si>
  <si>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</si>
  <si>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</si>
  <si>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</si>
  <si>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</si>
  <si>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</si>
  <si>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</si>
  <si>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</si>
  <si>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</si>
  <si>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</si>
  <si>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</si>
  <si>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</si>
  <si>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</si>
  <si>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</si>
  <si>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</si>
  <si>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</si>
  <si>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</si>
  <si>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</si>
  <si>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</si>
  <si>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</si>
  <si>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</si>
  <si>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</si>
  <si>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</si>
  <si>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</si>
  <si>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</si>
  <si>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</si>
  <si>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</si>
  <si>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</si>
  <si>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</si>
  <si>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</si>
  <si>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</si>
  <si>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</si>
  <si>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</si>
  <si>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</si>
  <si>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</si>
  <si>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</si>
  <si>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</si>
  <si>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</si>
  <si>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</si>
  <si>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</si>
  <si>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</si>
  <si>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</si>
  <si>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</si>
  <si>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</si>
  <si>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</si>
  <si>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</si>
  <si>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</si>
  <si>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</si>
  <si>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</si>
  <si>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</si>
  <si>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</si>
  <si>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</si>
  <si>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</si>
  <si>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</si>
  <si>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</si>
  <si>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</si>
  <si>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</si>
  <si>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</si>
  <si>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</si>
  <si>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</si>
  <si>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</si>
  <si>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</si>
  <si>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</si>
  <si>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</si>
  <si>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</si>
  <si>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</si>
  <si>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</si>
  <si>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</si>
  <si>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</si>
  <si>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</si>
  <si>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</si>
  <si>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</si>
  <si>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</si>
  <si>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</si>
  <si>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</si>
  <si>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</si>
  <si>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</si>
  <si>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</si>
  <si>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</si>
  <si>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</si>
  <si>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</si>
  <si>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</si>
  <si>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</si>
  <si>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</si>
  <si>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</si>
  <si>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</si>
  <si>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</si>
  <si>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Statewide</t>
  </si>
  <si>
    <t>Plan is non-compliant for this standard</t>
  </si>
  <si>
    <t>Yes, the plan complies on all standards based on all analyses</t>
  </si>
  <si>
    <t xml:space="preserve">Does not maintain and monitor a sufficient network of appropriate providers;
</t>
  </si>
  <si>
    <t xml:space="preserve">Does not meet and require its network providers to meet State standard for timely access to care and services taking into account the urgency of the need for services, as well as appointment wait times specified in g 438.68(e);
</t>
  </si>
  <si>
    <t xml:space="preserve">Does not take into account access and cultural considerations;
</t>
  </si>
  <si>
    <t>PIHP</t>
  </si>
  <si>
    <t>Alaska</t>
  </si>
  <si>
    <t>Benefits</t>
  </si>
  <si>
    <t xml:space="preserve">Benefits; </t>
  </si>
  <si>
    <t>Bi-weekly</t>
  </si>
  <si>
    <t>Plan Provider Roster Review</t>
  </si>
  <si>
    <t>No, the plan does not comply on all standards based on all analyses or exceptions granted</t>
  </si>
  <si>
    <t>No, the plan does not comply with all standards based on all analyses or exceptions granted</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</si>
  <si>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</si>
  <si>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</si>
  <si>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</si>
  <si>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Arizona</t>
  </si>
  <si>
    <t>Scenario 3: Significant change</t>
  </si>
  <si>
    <t>Geographic service area</t>
  </si>
  <si>
    <t xml:space="preserve">Geographic service area; </t>
  </si>
  <si>
    <t>Maximum time or distance (e.g. 1 provider within 30 min or 30 miles)</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</si>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</sst>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x14ac:knownFonts="1">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1">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tabSelected="1" zoomScale="80" zoomScaleNormal="80" workbookViewId="0">
      <pane ySplit="2" topLeftCell="A16" activePane="bottomLeft" state="frozen"/>
      <selection pane="bottomLeft" activeCell="A23" sqref="A23:XFD23"/>
    </sheetView>
  </sheetViews>
  <sheetFormatPr defaultColWidth="14.42578125" defaultRowHeight="15" customHeight="1" x14ac:dyDescent="0.2"/>
  <cols>
    <col min="1" max="1" width="41.42578125" style="96" customWidth="1"/>
    <col min="2" max="2" width="100.7109375" style="104" customWidth="1"/>
    <col min="3" max="788" width="14.42578125" style="2"/>
    <col min="789" max="16384" width="14.42578125" style="37"/>
  </cols>
  <sheetData>
    <row r="1" spans="1:788" s="2" customFormat="1" ht="64.900000000000006" customHeight="1" x14ac:dyDescent="0.3">
      <c r="A1" s="39" t="s">
        <v>0</v>
      </c>
      <c r="B1" s="118"/>
    </row>
    <row r="2" spans="1:788" s="35" customFormat="1" ht="24" customHeight="1" thickBot="1" x14ac:dyDescent="0.35">
      <c r="A2" s="34" t="s">
        <v>1</v>
      </c>
      <c r="B2" s="120"/>
    </row>
    <row r="3" spans="1:788" s="36" customFormat="1" ht="21" customHeight="1" x14ac:dyDescent="0.2">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x14ac:dyDescent="0.2">
      <c r="A4" s="95" t="s">
        <v>3</v>
      </c>
      <c r="B4" s="99" t="s">
        <v>4</v>
      </c>
    </row>
    <row r="5" spans="1:788" ht="198" customHeight="1" x14ac:dyDescent="0.2">
      <c r="A5" s="95" t="s">
        <v>5</v>
      </c>
      <c r="B5" s="98" t="s">
        <v>6</v>
      </c>
    </row>
    <row r="6" spans="1:788" ht="66" customHeight="1" x14ac:dyDescent="0.2">
      <c r="A6" s="212" t="s">
        <v>7</v>
      </c>
      <c r="B6" s="221" t="s">
        <v>8</v>
      </c>
    </row>
    <row r="7" spans="1:788" ht="123.6" customHeight="1" x14ac:dyDescent="0.2">
      <c r="A7" s="214" t="s">
        <v>9</v>
      </c>
      <c r="B7" s="99" t="s">
        <v>10</v>
      </c>
    </row>
    <row r="8" spans="1:788" ht="80.45" customHeight="1" x14ac:dyDescent="0.2">
      <c r="A8" s="213" t="s">
        <v>11</v>
      </c>
      <c r="B8" s="99" t="s">
        <v>12</v>
      </c>
    </row>
    <row r="9" spans="1:788" s="38" customFormat="1" ht="31.5" x14ac:dyDescent="0.2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x14ac:dyDescent="0.2">
      <c r="A10" s="95" t="s">
        <v>15</v>
      </c>
      <c r="B10" s="113" t="s">
        <v>16</v>
      </c>
    </row>
    <row r="11" spans="1:788" ht="26.1" customHeight="1" x14ac:dyDescent="0.2">
      <c r="A11" s="107"/>
      <c r="B11" s="114"/>
    </row>
    <row r="12" spans="1:788" ht="21" customHeight="1" x14ac:dyDescent="0.2">
      <c r="A12" s="108" t="s">
        <v>17</v>
      </c>
      <c r="B12" s="115"/>
    </row>
    <row r="13" spans="1:788" ht="53.45" customHeight="1" x14ac:dyDescent="0.2">
      <c r="A13" s="279" t="s">
        <v>18</v>
      </c>
      <c r="B13" s="280"/>
    </row>
    <row r="14" spans="1:788" ht="24" customHeight="1" x14ac:dyDescent="0.2">
      <c r="A14" s="109" t="s">
        <v>19</v>
      </c>
      <c r="B14" s="116" t="s">
        <v>20</v>
      </c>
    </row>
    <row r="15" spans="1:788" ht="24" customHeight="1" x14ac:dyDescent="0.2">
      <c r="A15" s="110" t="s">
        <v>21</v>
      </c>
      <c r="B15" s="117" t="s">
        <v>22</v>
      </c>
    </row>
    <row r="16" spans="1:788" ht="24" customHeight="1" x14ac:dyDescent="0.2">
      <c r="A16" s="110" t="s">
        <v>23</v>
      </c>
      <c r="B16" s="117" t="s">
        <v>24</v>
      </c>
    </row>
    <row r="17" spans="1:2" ht="24" customHeight="1" x14ac:dyDescent="0.2">
      <c r="A17" s="110" t="s">
        <v>25</v>
      </c>
      <c r="B17" s="117" t="s">
        <v>26</v>
      </c>
    </row>
    <row r="18" spans="1:2" ht="24" customHeight="1" x14ac:dyDescent="0.2">
      <c r="A18" s="110" t="s">
        <v>27</v>
      </c>
      <c r="B18" s="117" t="s">
        <v>28</v>
      </c>
    </row>
    <row r="19" spans="1:2" ht="24" customHeight="1" x14ac:dyDescent="0.2">
      <c r="A19" s="110" t="s">
        <v>29</v>
      </c>
      <c r="B19" s="117" t="s">
        <v>30</v>
      </c>
    </row>
    <row r="20" spans="1:2" ht="21" customHeight="1" x14ac:dyDescent="0.2">
      <c r="A20" s="108" t="s">
        <v>31</v>
      </c>
      <c r="B20" s="115"/>
    </row>
    <row r="21" spans="1:2" ht="148.9" customHeight="1" x14ac:dyDescent="0.2">
      <c r="A21" s="111" t="s">
        <v>32</v>
      </c>
      <c r="B21" s="98" t="s">
        <v>33</v>
      </c>
    </row>
    <row r="22" spans="1:2" ht="42.6" customHeight="1" x14ac:dyDescent="0.2">
      <c r="A22" s="112" t="s">
        <v>34</v>
      </c>
      <c r="B22" s="98" t="s">
        <v>35</v>
      </c>
    </row>
    <row r="23" spans="1:2" ht="15.75" customHeight="1" x14ac:dyDescent="0.2"/>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information'!E30="","[Plan 6]",'I_State and program information'!E30)</f>
        <v>[Plan 6]</v>
      </c>
    </row>
    <row r="5" spans="1:104" ht="57" x14ac:dyDescent="0.2">
      <c r="A5" s="16" t="s">
        <v>322</v>
      </c>
      <c r="B5" s="82" t="s">
        <v>323</v>
      </c>
      <c r="C5" s="15" t="s">
        <v>324</v>
      </c>
      <c r="D5" s="56"/>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425</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5" priority="3">
      <formula>$D$5="Yes, the plan complies based on all analyses"</formula>
    </cfRule>
  </conditionalFormatting>
  <conditionalFormatting sqref="B25:CZ26">
    <cfRule type="expression" dxfId="34"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information'!E31="","[Plan 7]",'I_State and program information'!E31)</f>
        <v>[Plan 7]</v>
      </c>
    </row>
    <row r="5" spans="1:104" ht="57" x14ac:dyDescent="0.2">
      <c r="A5" s="16" t="s">
        <v>322</v>
      </c>
      <c r="B5" s="82" t="s">
        <v>323</v>
      </c>
      <c r="C5" s="15" t="s">
        <v>324</v>
      </c>
      <c r="D5" s="56"/>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425</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29" priority="3">
      <formula>$D$5="Yes, the plan complies based on all analyses"</formula>
    </cfRule>
  </conditionalFormatting>
  <conditionalFormatting sqref="B25:CZ26">
    <cfRule type="expression" dxfId="28"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information'!E32="","[Plan 8]",'I_State and program information'!E32)</f>
        <v>[Plan 8]</v>
      </c>
    </row>
    <row r="5" spans="1:104" ht="57" x14ac:dyDescent="0.2">
      <c r="A5" s="16" t="s">
        <v>322</v>
      </c>
      <c r="B5" s="82" t="s">
        <v>323</v>
      </c>
      <c r="C5" s="15" t="s">
        <v>324</v>
      </c>
      <c r="D5" s="56"/>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426</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3" priority="3">
      <formula>$D$5="Yes, the plan complies based on all analyses"</formula>
    </cfRule>
  </conditionalFormatting>
  <conditionalFormatting sqref="B25:CZ26">
    <cfRule type="expression" dxfId="22"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information'!E33="","[Plan 9]",'I_State and program information'!E33)</f>
        <v>[Plan 9]</v>
      </c>
    </row>
    <row r="5" spans="1:104" ht="57" x14ac:dyDescent="0.2">
      <c r="A5" s="16" t="s">
        <v>322</v>
      </c>
      <c r="B5" s="82" t="s">
        <v>323</v>
      </c>
      <c r="C5" s="15" t="s">
        <v>324</v>
      </c>
      <c r="D5" s="56"/>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149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17" priority="3">
      <formula>$D$5="Yes, the plan complies based on all analyses"</formula>
    </cfRule>
  </conditionalFormatting>
  <conditionalFormatting sqref="B25:CZ26">
    <cfRule type="expression" dxfId="16"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information'!E34="","[Plan 10]",'I_State and program information'!E34)</f>
        <v>[Plan 10]</v>
      </c>
    </row>
    <row r="5" spans="1:104" ht="57" x14ac:dyDescent="0.2">
      <c r="A5" s="16" t="s">
        <v>322</v>
      </c>
      <c r="B5" s="82" t="s">
        <v>323</v>
      </c>
      <c r="C5" s="15" t="s">
        <v>324</v>
      </c>
      <c r="D5" s="56"/>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149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1" priority="3">
      <formula>$D$5="Yes, the plan complies based on all analyses"</formula>
    </cfRule>
  </conditionalFormatting>
  <conditionalFormatting sqref="B25:CZ26">
    <cfRule type="expression" dxfId="10"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66" zoomScaleNormal="70" workbookViewId="0">
      <pane xSplit="4" ySplit="5" topLeftCell="E7" activePane="bottomRight" state="frozen"/>
      <selection pane="topRight" activeCell="F2" sqref="F2"/>
      <selection pane="bottomLeft" activeCell="A7" sqref="A7"/>
      <selection pane="bottomRight" activeCell="A2" sqref="A2:B2"/>
    </sheetView>
  </sheetViews>
  <sheetFormatPr defaultColWidth="9.28515625" defaultRowHeight="14.25" x14ac:dyDescent="0.2"/>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x14ac:dyDescent="0.3">
      <c r="A1" s="73" t="s">
        <v>27</v>
      </c>
      <c r="B1" s="73"/>
      <c r="C1" s="74"/>
      <c r="D1" s="75"/>
      <c r="E1" s="180" t="s">
        <v>427</v>
      </c>
      <c r="F1" s="180" t="s">
        <v>428</v>
      </c>
      <c r="G1" s="180" t="s">
        <v>429</v>
      </c>
      <c r="H1" s="180" t="s">
        <v>430</v>
      </c>
      <c r="I1" s="180" t="s">
        <v>431</v>
      </c>
      <c r="J1" s="180" t="s">
        <v>432</v>
      </c>
      <c r="K1" s="180" t="s">
        <v>433</v>
      </c>
      <c r="L1" s="180" t="s">
        <v>434</v>
      </c>
      <c r="M1" s="180" t="s">
        <v>435</v>
      </c>
      <c r="N1" s="180" t="s">
        <v>436</v>
      </c>
    </row>
    <row r="2" spans="1:14" s="76" customFormat="1" ht="64.900000000000006" customHeight="1" x14ac:dyDescent="0.3">
      <c r="A2" s="306" t="s">
        <v>319</v>
      </c>
      <c r="B2" s="306"/>
      <c r="C2" s="74"/>
      <c r="D2" s="75"/>
      <c r="E2" s="269" t="s">
        <v>101</v>
      </c>
      <c r="F2" s="199" t="s">
        <v>104</v>
      </c>
      <c r="G2" s="199" t="s">
        <v>106</v>
      </c>
      <c r="H2" s="199" t="s">
        <v>108</v>
      </c>
      <c r="I2" s="199" t="s">
        <v>109</v>
      </c>
      <c r="J2" s="199" t="s">
        <v>110</v>
      </c>
      <c r="K2" s="199" t="s">
        <v>111</v>
      </c>
      <c r="L2" s="199" t="s">
        <v>112</v>
      </c>
      <c r="M2" s="199" t="s">
        <v>113</v>
      </c>
      <c r="N2" s="199" t="s">
        <v>114</v>
      </c>
    </row>
    <row r="3" spans="1:14" ht="28.5" customHeight="1" x14ac:dyDescent="0.3">
      <c r="A3" s="24" t="s">
        <v>437</v>
      </c>
      <c r="B3" s="24"/>
      <c r="C3" s="24"/>
      <c r="D3" s="1"/>
      <c r="E3" s="2"/>
      <c r="F3" s="2"/>
      <c r="G3" s="2"/>
      <c r="H3" s="2"/>
      <c r="I3" s="2"/>
      <c r="J3" s="2"/>
      <c r="K3" s="2"/>
      <c r="L3" s="2"/>
    </row>
    <row r="4" spans="1:14" ht="40.15" customHeight="1" x14ac:dyDescent="0.25">
      <c r="A4" s="307" t="s">
        <v>438</v>
      </c>
      <c r="B4" s="308"/>
      <c r="C4" s="308"/>
      <c r="D4" s="263"/>
      <c r="E4" s="200"/>
      <c r="F4" s="201"/>
      <c r="G4" s="201"/>
      <c r="H4" s="201"/>
      <c r="I4" s="201"/>
      <c r="J4" s="201"/>
      <c r="K4" s="201"/>
      <c r="L4" s="201"/>
      <c r="M4" s="201"/>
      <c r="N4" s="201"/>
    </row>
    <row r="5" spans="1:14" ht="30" customHeight="1" x14ac:dyDescent="0.2">
      <c r="A5" s="48"/>
      <c r="B5" s="46" t="s">
        <v>52</v>
      </c>
      <c r="C5" s="46" t="s">
        <v>53</v>
      </c>
      <c r="D5" s="58" t="s">
        <v>54</v>
      </c>
      <c r="E5" s="186" t="str">
        <f>IF('I_State and program information'!$E$25&lt;&gt;"",'I_State and program information'!$E$25,"[Plan 1]")</f>
        <v>Access Dental Plan, Inc.</v>
      </c>
      <c r="F5" s="59" t="str">
        <f>IF('I_State and program information'!$E$26&lt;&gt;"",'I_State and program information'!$E$26,"[Plan 2]")</f>
        <v xml:space="preserve">Health Net of California, Inc. </v>
      </c>
      <c r="G5" s="59" t="str">
        <f>IF('I_State and program information'!$E$27&lt;&gt;"",'I_State and program information'!$E$27,"[Plan 3]")</f>
        <v>LIBERTY Dental Plan, Inc.</v>
      </c>
      <c r="H5" s="59" t="str">
        <f>IF('I_State and program information'!$E$28&lt;&gt;"",'I_State and program information'!$E$28,"[Plan 4]")</f>
        <v>[Plan 4]</v>
      </c>
      <c r="I5" s="59" t="str">
        <f>IF('I_State and program information'!$E$29&lt;&gt;"",'I_State and program information'!$E$29,"[Plan 5]")</f>
        <v>[Plan 5]</v>
      </c>
      <c r="J5" s="59" t="str">
        <f>IF('I_State and program information'!$E$30&lt;&gt;"",'I_State and program information'!$E$30,"[Plan 6]")</f>
        <v>[Plan 6]</v>
      </c>
      <c r="K5" s="59" t="str">
        <f>IF('I_State and program information'!$E$31&lt;&gt;"",'I_State and program information'!$E$31,"[Plan 7]")</f>
        <v>[Plan 7]</v>
      </c>
      <c r="L5" s="59" t="str">
        <f>IF('I_State and program information'!$E$32&lt;&gt;"",'I_State and program information'!$E$32,"[Plan 8]")</f>
        <v>[Plan 8]</v>
      </c>
      <c r="M5" s="59" t="str">
        <f>IF('I_State and program information'!$E$33&lt;&gt;"",'I_State and program information'!$E$33,"[Plan 9]")</f>
        <v>[Plan 9]</v>
      </c>
      <c r="N5" s="59" t="str">
        <f>IF('I_State and program information'!$E$34&lt;&gt;"",'I_State and program information'!$E$34,"[Plan 10]")</f>
        <v>[Plan 10]</v>
      </c>
    </row>
    <row r="6" spans="1:14" ht="61.15" customHeight="1" x14ac:dyDescent="0.2">
      <c r="A6" s="16" t="s">
        <v>439</v>
      </c>
      <c r="B6" s="9" t="s">
        <v>440</v>
      </c>
      <c r="C6" s="15" t="s">
        <v>441</v>
      </c>
      <c r="D6" s="15" t="s">
        <v>82</v>
      </c>
      <c r="E6" s="88"/>
      <c r="F6" s="60"/>
      <c r="G6" s="60"/>
      <c r="H6" s="60"/>
      <c r="I6" s="60"/>
      <c r="J6" s="60"/>
      <c r="K6" s="60"/>
      <c r="L6" s="60"/>
      <c r="M6" s="60"/>
      <c r="N6" s="60"/>
    </row>
    <row r="7" spans="1:14" ht="32.450000000000003" customHeight="1" x14ac:dyDescent="0.2">
      <c r="A7" s="309" t="s">
        <v>442</v>
      </c>
      <c r="B7" s="309"/>
      <c r="C7" s="310"/>
      <c r="D7" s="158" t="s">
        <v>161</v>
      </c>
      <c r="E7" s="202" t="s">
        <v>162</v>
      </c>
      <c r="F7" s="203" t="s">
        <v>162</v>
      </c>
      <c r="G7" s="203" t="s">
        <v>162</v>
      </c>
      <c r="H7" s="203" t="s">
        <v>162</v>
      </c>
      <c r="I7" s="203" t="s">
        <v>162</v>
      </c>
      <c r="J7" s="203" t="s">
        <v>162</v>
      </c>
      <c r="K7" s="203" t="s">
        <v>162</v>
      </c>
      <c r="L7" s="203" t="s">
        <v>162</v>
      </c>
      <c r="M7" s="203" t="s">
        <v>162</v>
      </c>
      <c r="N7" s="203" t="s">
        <v>162</v>
      </c>
    </row>
    <row r="8" spans="1:14" ht="57.75" x14ac:dyDescent="0.2">
      <c r="A8" s="16" t="s">
        <v>443</v>
      </c>
      <c r="B8" s="9" t="s">
        <v>444</v>
      </c>
      <c r="C8" s="15" t="s">
        <v>445</v>
      </c>
      <c r="D8" s="15" t="s">
        <v>94</v>
      </c>
      <c r="E8" s="56"/>
      <c r="F8" s="60"/>
      <c r="G8" s="60"/>
      <c r="H8" s="60"/>
      <c r="I8" s="60"/>
      <c r="J8" s="60"/>
      <c r="K8" s="60"/>
      <c r="L8" s="60"/>
      <c r="M8" s="60"/>
      <c r="N8" s="60"/>
    </row>
    <row r="9" spans="1:14" ht="72.75" x14ac:dyDescent="0.2">
      <c r="A9" s="16" t="s">
        <v>446</v>
      </c>
      <c r="B9" s="9" t="s">
        <v>447</v>
      </c>
      <c r="C9" s="15" t="s">
        <v>445</v>
      </c>
      <c r="D9" s="15" t="s">
        <v>94</v>
      </c>
      <c r="E9" s="56"/>
      <c r="F9" s="60"/>
      <c r="G9" s="60"/>
      <c r="H9" s="60"/>
      <c r="I9" s="60"/>
      <c r="J9" s="60"/>
      <c r="K9" s="60"/>
      <c r="L9" s="60"/>
      <c r="M9" s="60"/>
      <c r="N9" s="60"/>
    </row>
    <row r="10" spans="1:14" ht="57.75" x14ac:dyDescent="0.2">
      <c r="A10" s="16" t="s">
        <v>448</v>
      </c>
      <c r="B10" s="9" t="s">
        <v>449</v>
      </c>
      <c r="C10" s="15" t="s">
        <v>445</v>
      </c>
      <c r="D10" s="15" t="s">
        <v>94</v>
      </c>
      <c r="E10" s="56"/>
      <c r="F10" s="60"/>
      <c r="G10" s="60"/>
      <c r="H10" s="60"/>
      <c r="I10" s="60"/>
      <c r="J10" s="60"/>
      <c r="K10" s="60"/>
      <c r="L10" s="60"/>
      <c r="M10" s="60"/>
      <c r="N10" s="60"/>
    </row>
    <row r="11" spans="1:14" ht="42" customHeight="1" x14ac:dyDescent="0.3">
      <c r="B11" s="24" t="s">
        <v>450</v>
      </c>
      <c r="C11" s="24"/>
    </row>
    <row r="12" spans="1:14" x14ac:dyDescent="0.2">
      <c r="A12" s="16" t="s">
        <v>451</v>
      </c>
      <c r="B12" s="9" t="s">
        <v>450</v>
      </c>
      <c r="C12" s="15" t="s">
        <v>452</v>
      </c>
      <c r="D12" s="15" t="s">
        <v>58</v>
      </c>
      <c r="E12" s="56"/>
      <c r="F12" s="60"/>
      <c r="G12" s="60"/>
      <c r="H12" s="60"/>
      <c r="I12" s="60"/>
      <c r="J12" s="60"/>
      <c r="K12" s="60"/>
      <c r="L12" s="60"/>
      <c r="M12" s="60"/>
      <c r="N12" s="60"/>
    </row>
    <row r="13" spans="1:14" ht="28.5" x14ac:dyDescent="0.2">
      <c r="A13" s="16" t="s">
        <v>453</v>
      </c>
      <c r="B13" s="9" t="s">
        <v>454</v>
      </c>
      <c r="C13" s="15" t="s">
        <v>455</v>
      </c>
      <c r="D13" s="15" t="s">
        <v>58</v>
      </c>
      <c r="E13" s="56"/>
      <c r="F13" s="60"/>
      <c r="G13" s="60"/>
      <c r="H13" s="60"/>
      <c r="I13" s="60"/>
      <c r="J13" s="60"/>
      <c r="K13" s="60"/>
      <c r="L13" s="60"/>
      <c r="M13" s="60"/>
      <c r="N13" s="60"/>
    </row>
    <row r="14" spans="1:14" ht="28.5" x14ac:dyDescent="0.2">
      <c r="A14" s="16" t="s">
        <v>456</v>
      </c>
      <c r="B14" s="9" t="s">
        <v>457</v>
      </c>
      <c r="C14" s="15" t="s">
        <v>458</v>
      </c>
      <c r="D14" s="15" t="s">
        <v>58</v>
      </c>
      <c r="E14" s="56"/>
      <c r="F14" s="60"/>
      <c r="G14" s="60"/>
      <c r="H14" s="60"/>
      <c r="I14" s="60"/>
      <c r="J14" s="60"/>
      <c r="K14" s="60"/>
      <c r="L14" s="60"/>
      <c r="M14" s="60"/>
      <c r="N14" s="60"/>
    </row>
    <row r="15" spans="1:14" ht="28.5" x14ac:dyDescent="0.2">
      <c r="A15" s="30" t="s">
        <v>459</v>
      </c>
      <c r="B15" s="31" t="s">
        <v>460</v>
      </c>
      <c r="C15" s="31" t="s">
        <v>461</v>
      </c>
      <c r="D15" s="15" t="s">
        <v>58</v>
      </c>
      <c r="E15" s="56"/>
      <c r="F15" s="60"/>
      <c r="G15" s="60"/>
      <c r="H15" s="60"/>
      <c r="I15" s="60"/>
      <c r="J15" s="60"/>
      <c r="K15" s="60"/>
      <c r="L15" s="60"/>
      <c r="M15" s="60"/>
      <c r="N15" s="60"/>
    </row>
    <row r="16" spans="1:14" ht="30" customHeight="1" x14ac:dyDescent="0.2">
      <c r="A16" s="30" t="s">
        <v>462</v>
      </c>
      <c r="B16" s="31" t="s">
        <v>397</v>
      </c>
      <c r="C16" s="31" t="s">
        <v>463</v>
      </c>
      <c r="D16" s="15" t="s">
        <v>64</v>
      </c>
      <c r="E16" s="204"/>
      <c r="F16" s="205"/>
      <c r="G16" s="205"/>
      <c r="H16" s="205"/>
      <c r="I16" s="205"/>
      <c r="J16" s="205"/>
      <c r="K16" s="205"/>
      <c r="L16" s="205"/>
      <c r="M16" s="205"/>
      <c r="N16" s="205"/>
    </row>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activeCell="BA1" sqref="BA1"/>
      <selection pane="bottomLeft" activeCell="AC4" sqref="AC4"/>
    </sheetView>
  </sheetViews>
  <sheetFormatPr defaultColWidth="9.42578125" defaultRowHeight="14.25" x14ac:dyDescent="0.2"/>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x14ac:dyDescent="0.3">
      <c r="A1" s="42" t="s">
        <v>464</v>
      </c>
      <c r="B1" s="21"/>
      <c r="H1" s="44"/>
      <c r="I1" s="44"/>
      <c r="J1" s="22" t="s">
        <v>465</v>
      </c>
      <c r="K1" s="22" t="s">
        <v>466</v>
      </c>
      <c r="L1" s="80" t="s">
        <v>467</v>
      </c>
      <c r="M1" s="81" t="s">
        <v>151</v>
      </c>
      <c r="N1" s="81" t="s">
        <v>153</v>
      </c>
      <c r="O1" s="22" t="s">
        <v>154</v>
      </c>
      <c r="P1" s="22" t="s">
        <v>157</v>
      </c>
      <c r="Q1" s="22" t="s">
        <v>158</v>
      </c>
      <c r="R1" s="22" t="s">
        <v>468</v>
      </c>
      <c r="S1" s="22" t="s">
        <v>469</v>
      </c>
      <c r="T1" s="22" t="s">
        <v>470</v>
      </c>
      <c r="V1" s="43"/>
      <c r="W1" s="45"/>
      <c r="X1" s="44"/>
      <c r="Y1" s="44"/>
      <c r="Z1" s="44"/>
      <c r="AA1" s="44"/>
      <c r="AB1" s="44"/>
      <c r="AC1" s="44"/>
      <c r="AD1" s="44"/>
      <c r="AE1" s="44" t="s">
        <v>101</v>
      </c>
      <c r="AF1" s="44" t="s">
        <v>104</v>
      </c>
      <c r="AG1" s="44" t="s">
        <v>106</v>
      </c>
      <c r="AH1" s="44" t="s">
        <v>108</v>
      </c>
      <c r="AI1" s="44" t="s">
        <v>109</v>
      </c>
      <c r="AJ1" s="44" t="s">
        <v>110</v>
      </c>
      <c r="AK1" s="44" t="s">
        <v>111</v>
      </c>
      <c r="AL1" s="44" t="s">
        <v>112</v>
      </c>
      <c r="AM1" s="44" t="s">
        <v>113</v>
      </c>
      <c r="AN1" s="44" t="s">
        <v>114</v>
      </c>
      <c r="AO1" s="44"/>
      <c r="AP1" s="44" t="s">
        <v>101</v>
      </c>
      <c r="AQ1" s="44" t="s">
        <v>104</v>
      </c>
      <c r="AR1" s="44" t="s">
        <v>106</v>
      </c>
      <c r="AS1" s="44" t="s">
        <v>108</v>
      </c>
      <c r="AT1" s="44" t="s">
        <v>109</v>
      </c>
      <c r="AU1" s="44" t="s">
        <v>110</v>
      </c>
      <c r="AV1" s="44" t="s">
        <v>111</v>
      </c>
      <c r="AW1" s="44" t="s">
        <v>112</v>
      </c>
      <c r="AX1" s="44" t="s">
        <v>113</v>
      </c>
      <c r="AY1" s="44" t="s">
        <v>114</v>
      </c>
      <c r="AZ1" s="44"/>
      <c r="BA1" s="44" t="s">
        <v>101</v>
      </c>
      <c r="BB1" s="44" t="s">
        <v>104</v>
      </c>
      <c r="BC1" s="44" t="s">
        <v>106</v>
      </c>
      <c r="BD1" s="44" t="s">
        <v>108</v>
      </c>
      <c r="BE1" s="44" t="s">
        <v>109</v>
      </c>
      <c r="BF1" s="44" t="s">
        <v>110</v>
      </c>
      <c r="BG1" s="44" t="s">
        <v>111</v>
      </c>
      <c r="BH1" s="44" t="s">
        <v>112</v>
      </c>
      <c r="BI1" s="44" t="s">
        <v>113</v>
      </c>
      <c r="BJ1" s="44" t="s">
        <v>114</v>
      </c>
      <c r="BL1" s="43" t="s">
        <v>471</v>
      </c>
      <c r="BM1" s="43" t="s">
        <v>472</v>
      </c>
      <c r="BN1" s="43" t="s">
        <v>473</v>
      </c>
      <c r="BO1" s="43" t="s">
        <v>474</v>
      </c>
      <c r="BP1" s="43" t="s">
        <v>475</v>
      </c>
      <c r="BQ1" s="43" t="s">
        <v>476</v>
      </c>
      <c r="BR1" s="43" t="s">
        <v>477</v>
      </c>
      <c r="BS1" s="43" t="s">
        <v>478</v>
      </c>
      <c r="BT1" s="43" t="s">
        <v>479</v>
      </c>
      <c r="BU1" s="43" t="s">
        <v>480</v>
      </c>
      <c r="BV1" s="43" t="s">
        <v>481</v>
      </c>
      <c r="BW1" s="43" t="s">
        <v>482</v>
      </c>
      <c r="BX1" s="43" t="s">
        <v>483</v>
      </c>
      <c r="BY1" s="43" t="s">
        <v>484</v>
      </c>
      <c r="BZ1" s="43" t="s">
        <v>485</v>
      </c>
      <c r="CA1" s="43" t="s">
        <v>486</v>
      </c>
      <c r="CB1" s="43" t="s">
        <v>487</v>
      </c>
      <c r="CC1" s="43" t="s">
        <v>488</v>
      </c>
      <c r="CD1" s="43" t="s">
        <v>489</v>
      </c>
      <c r="CE1" s="43" t="s">
        <v>490</v>
      </c>
      <c r="CF1" s="43" t="s">
        <v>491</v>
      </c>
      <c r="CG1" s="43" t="s">
        <v>492</v>
      </c>
      <c r="CH1" s="43" t="s">
        <v>493</v>
      </c>
      <c r="CI1" s="43" t="s">
        <v>494</v>
      </c>
      <c r="CJ1" s="43" t="s">
        <v>495</v>
      </c>
      <c r="CK1" s="43" t="s">
        <v>496</v>
      </c>
      <c r="CL1" s="43" t="s">
        <v>497</v>
      </c>
      <c r="CM1" s="43" t="s">
        <v>498</v>
      </c>
      <c r="CN1" s="43" t="s">
        <v>499</v>
      </c>
      <c r="CO1" s="43" t="s">
        <v>500</v>
      </c>
      <c r="CP1" s="43" t="s">
        <v>501</v>
      </c>
      <c r="CQ1" s="43" t="s">
        <v>502</v>
      </c>
      <c r="CR1" s="43" t="s">
        <v>503</v>
      </c>
      <c r="CS1" s="43" t="s">
        <v>504</v>
      </c>
      <c r="CT1" s="43" t="s">
        <v>505</v>
      </c>
      <c r="CU1" s="43" t="s">
        <v>506</v>
      </c>
      <c r="CV1" s="43" t="s">
        <v>507</v>
      </c>
      <c r="CW1" s="43" t="s">
        <v>508</v>
      </c>
      <c r="CX1" s="43" t="s">
        <v>509</v>
      </c>
      <c r="CY1" s="43" t="s">
        <v>510</v>
      </c>
      <c r="CZ1" s="43" t="s">
        <v>511</v>
      </c>
      <c r="DA1" s="43" t="s">
        <v>512</v>
      </c>
      <c r="DB1" s="43" t="s">
        <v>513</v>
      </c>
      <c r="DC1" s="43" t="s">
        <v>514</v>
      </c>
      <c r="DD1" s="43" t="s">
        <v>515</v>
      </c>
      <c r="DE1" s="43" t="s">
        <v>516</v>
      </c>
      <c r="DF1" s="43" t="s">
        <v>517</v>
      </c>
      <c r="DG1" s="43" t="s">
        <v>518</v>
      </c>
      <c r="DH1" s="43" t="s">
        <v>519</v>
      </c>
      <c r="DI1" s="43" t="s">
        <v>520</v>
      </c>
      <c r="DJ1" s="43" t="s">
        <v>521</v>
      </c>
      <c r="DK1" s="43" t="s">
        <v>522</v>
      </c>
      <c r="DL1" s="43" t="s">
        <v>523</v>
      </c>
      <c r="DM1" s="43" t="s">
        <v>524</v>
      </c>
      <c r="DN1" s="43" t="s">
        <v>525</v>
      </c>
      <c r="DO1" s="43" t="s">
        <v>526</v>
      </c>
      <c r="DP1" s="43" t="s">
        <v>527</v>
      </c>
      <c r="DQ1" s="43" t="s">
        <v>528</v>
      </c>
      <c r="DR1" s="43" t="s">
        <v>529</v>
      </c>
      <c r="DS1" s="43" t="s">
        <v>530</v>
      </c>
      <c r="DT1" s="43" t="s">
        <v>531</v>
      </c>
      <c r="DU1" s="43" t="s">
        <v>532</v>
      </c>
      <c r="DV1" s="43" t="s">
        <v>533</v>
      </c>
      <c r="DW1" s="43" t="s">
        <v>534</v>
      </c>
      <c r="DX1" s="43" t="s">
        <v>535</v>
      </c>
      <c r="DY1" s="43" t="s">
        <v>536</v>
      </c>
      <c r="DZ1" s="43" t="s">
        <v>537</v>
      </c>
      <c r="EA1" s="43" t="s">
        <v>538</v>
      </c>
      <c r="EB1" s="43" t="s">
        <v>539</v>
      </c>
      <c r="EC1" s="43" t="s">
        <v>540</v>
      </c>
      <c r="ED1" s="43" t="s">
        <v>541</v>
      </c>
      <c r="EE1" s="43" t="s">
        <v>542</v>
      </c>
      <c r="EF1" s="43" t="s">
        <v>543</v>
      </c>
      <c r="EG1" s="43" t="s">
        <v>544</v>
      </c>
      <c r="EH1" s="43" t="s">
        <v>545</v>
      </c>
      <c r="EI1" s="43" t="s">
        <v>546</v>
      </c>
      <c r="EJ1" s="43" t="s">
        <v>547</v>
      </c>
      <c r="EK1" s="43" t="s">
        <v>548</v>
      </c>
      <c r="EL1" s="43" t="s">
        <v>549</v>
      </c>
      <c r="EM1" s="43" t="s">
        <v>550</v>
      </c>
      <c r="EN1" s="43" t="s">
        <v>551</v>
      </c>
      <c r="EO1" s="43" t="s">
        <v>552</v>
      </c>
      <c r="EP1" s="43" t="s">
        <v>553</v>
      </c>
      <c r="EQ1" s="43" t="s">
        <v>554</v>
      </c>
      <c r="ER1" s="43" t="s">
        <v>555</v>
      </c>
      <c r="ES1" s="43" t="s">
        <v>556</v>
      </c>
      <c r="ET1" s="43" t="s">
        <v>557</v>
      </c>
      <c r="EU1" s="43" t="s">
        <v>558</v>
      </c>
      <c r="EV1" s="43" t="s">
        <v>559</v>
      </c>
      <c r="EW1" s="43" t="s">
        <v>560</v>
      </c>
      <c r="EX1" s="43" t="s">
        <v>561</v>
      </c>
      <c r="EY1" s="43" t="s">
        <v>562</v>
      </c>
      <c r="EZ1" s="43" t="s">
        <v>563</v>
      </c>
      <c r="FA1" s="43" t="s">
        <v>564</v>
      </c>
      <c r="FB1" s="43" t="s">
        <v>565</v>
      </c>
      <c r="FC1" s="43" t="s">
        <v>566</v>
      </c>
      <c r="FD1" s="43" t="s">
        <v>567</v>
      </c>
      <c r="FE1" s="43" t="s">
        <v>568</v>
      </c>
      <c r="FF1" s="43" t="s">
        <v>569</v>
      </c>
      <c r="FG1" s="43" t="s">
        <v>570</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x14ac:dyDescent="0.3">
      <c r="A2" s="8" t="s">
        <v>571</v>
      </c>
      <c r="B2" s="7" t="s">
        <v>572</v>
      </c>
      <c r="C2" s="7" t="s">
        <v>88</v>
      </c>
      <c r="D2" s="7" t="s">
        <v>573</v>
      </c>
      <c r="E2" s="94" t="s">
        <v>573</v>
      </c>
      <c r="F2" s="25" t="s">
        <v>574</v>
      </c>
      <c r="G2" s="7" t="s">
        <v>575</v>
      </c>
      <c r="H2" s="7" t="s">
        <v>576</v>
      </c>
      <c r="I2" s="8" t="s">
        <v>143</v>
      </c>
      <c r="J2" s="25" t="s">
        <v>577</v>
      </c>
      <c r="K2" s="25" t="s">
        <v>578</v>
      </c>
      <c r="L2" s="25"/>
      <c r="M2" s="25"/>
      <c r="N2" s="25"/>
      <c r="O2" s="25"/>
      <c r="P2" s="25"/>
      <c r="Q2" s="25"/>
      <c r="R2" s="25"/>
      <c r="S2" s="25"/>
      <c r="T2" s="25"/>
      <c r="U2" s="8" t="s">
        <v>579</v>
      </c>
      <c r="V2" s="7" t="s">
        <v>283</v>
      </c>
      <c r="W2" s="8" t="s">
        <v>580</v>
      </c>
      <c r="X2" s="7" t="s">
        <v>581</v>
      </c>
      <c r="Y2" s="7" t="s">
        <v>582</v>
      </c>
      <c r="Z2" s="7" t="s">
        <v>583</v>
      </c>
      <c r="AA2" s="7" t="s">
        <v>584</v>
      </c>
      <c r="AB2" s="7" t="s">
        <v>585</v>
      </c>
      <c r="AC2" s="7" t="s">
        <v>586</v>
      </c>
      <c r="AD2" s="7" t="s">
        <v>587</v>
      </c>
      <c r="AE2" s="25" t="s">
        <v>588</v>
      </c>
      <c r="AF2" s="25"/>
      <c r="AG2" s="25"/>
      <c r="AH2" s="25"/>
      <c r="AI2" s="25"/>
      <c r="AJ2" s="25"/>
      <c r="AK2" s="25"/>
      <c r="AL2" s="25"/>
      <c r="AM2" s="25"/>
      <c r="AN2" s="25"/>
      <c r="AO2" s="7" t="s">
        <v>589</v>
      </c>
      <c r="AP2" s="25" t="s">
        <v>590</v>
      </c>
      <c r="AQ2" s="25"/>
      <c r="AR2" s="25"/>
      <c r="AS2" s="25"/>
      <c r="AT2" s="25"/>
      <c r="AU2" s="25"/>
      <c r="AV2" s="25"/>
      <c r="AW2" s="25"/>
      <c r="AX2" s="25"/>
      <c r="AY2" s="25"/>
      <c r="AZ2" s="7" t="s">
        <v>591</v>
      </c>
      <c r="BA2" s="25" t="s">
        <v>592</v>
      </c>
      <c r="BB2" s="25"/>
      <c r="BC2" s="25"/>
      <c r="BD2" s="25"/>
      <c r="BE2" s="25"/>
      <c r="BF2" s="25"/>
      <c r="BG2" s="25"/>
      <c r="BH2" s="25"/>
      <c r="BI2" s="25"/>
      <c r="BJ2" s="25"/>
      <c r="BK2" s="246" t="s">
        <v>593</v>
      </c>
      <c r="BL2" s="246" t="s">
        <v>594</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x14ac:dyDescent="0.2">
      <c r="A3" s="3" t="s">
        <v>595</v>
      </c>
      <c r="B3" s="10" t="s">
        <v>596</v>
      </c>
      <c r="C3" s="17" t="s">
        <v>597</v>
      </c>
      <c r="D3" s="17" t="s">
        <v>575</v>
      </c>
      <c r="E3" s="14" t="s">
        <v>598</v>
      </c>
      <c r="F3" s="62" t="str">
        <f>IF(ISNUMBER(FIND(services,'I_State and program information'!E20)),"",'I_State and program information'!E20&amp;services)</f>
        <v xml:space="preserve">Services; </v>
      </c>
      <c r="G3" s="12" t="s">
        <v>135</v>
      </c>
      <c r="H3" s="3" t="s">
        <v>155</v>
      </c>
      <c r="I3" s="3" t="s">
        <v>599</v>
      </c>
      <c r="J3" s="32" t="str">
        <f>IF('I_State and program information'!E25="","",'I_State and program information'!E25&amp;"; ")</f>
        <v xml:space="preserve">Access Dental Plan, Inc.; </v>
      </c>
      <c r="K3" s="41" t="str">
        <f>IF(ISNUMBER(FIND(plan1,'I_State and program information'!$E$52)),"",'I_State and program information'!$E$52&amp;plan1)</f>
        <v/>
      </c>
      <c r="L3" s="41" t="str">
        <f>IF(ISNUMBER(FIND(plan1,'I_State and program information'!$E$56)),"",'I_State and program information'!$E$56&amp;plan1)</f>
        <v/>
      </c>
      <c r="M3" s="41" t="str">
        <f>IF(ISNUMBER(FIND(plan1,'I_State and program information'!$E$60)),"",'I_State and program information'!$E$60&amp;plan1)</f>
        <v/>
      </c>
      <c r="N3" s="41" t="str">
        <f>IF(ISNUMBER(FIND(plan1,'I_State and program information'!$E$64)),"",'I_State and program information'!$E$64&amp;plan1)</f>
        <v/>
      </c>
      <c r="O3" s="41" t="str">
        <f>IF(ISNUMBER(FIND(plan1,'I_State and program information'!$E$68)),"",'I_State and program information'!$E$68&amp;plan1)</f>
        <v xml:space="preserve">Access Dental Plan, Inc.; </v>
      </c>
      <c r="P3" s="41" t="str">
        <f>IF(ISNUMBER(FIND(plan1,'I_State and program information'!$E$72)),"",'I_State and program information'!$E$72&amp;plan1)</f>
        <v/>
      </c>
      <c r="Q3" s="41" t="str">
        <f>IF(ISNUMBER(FIND(plan1,'I_State and program information'!$E$76)),"",'I_State and program information'!$E$76&amp;plan1)</f>
        <v/>
      </c>
      <c r="R3" s="41" t="str">
        <f>IF(ISNUMBER(FIND(plan1,'I_State and program information'!$E$82)),"",'I_State and program information'!$E$82&amp;plan1)</f>
        <v xml:space="preserve">Access Dental Plan, Inc.; </v>
      </c>
      <c r="S3" s="41" t="str">
        <f>IF(ISNUMBER(FIND(plan1,'I_State and program information'!$E$88)),"",'I_State and program information'!$E$88&amp;plan1)</f>
        <v xml:space="preserve">Access Dental Plan, Inc.; </v>
      </c>
      <c r="T3" s="41" t="str">
        <f>IF(ISNUMBER(FIND(plan1,'I_State and program information'!$E$94)),"",'I_State and program information'!$E$94&amp;plan1)</f>
        <v xml:space="preserve">Access Dental Plan, Inc.; </v>
      </c>
      <c r="U3" s="3" t="s">
        <v>118</v>
      </c>
      <c r="V3" s="3" t="s">
        <v>286</v>
      </c>
      <c r="W3" s="18" t="s">
        <v>140</v>
      </c>
      <c r="X3" s="3" t="s">
        <v>312</v>
      </c>
      <c r="Y3" s="3" t="s">
        <v>600</v>
      </c>
      <c r="Z3" s="3" t="s">
        <v>325</v>
      </c>
      <c r="AA3" s="3" t="s">
        <v>601</v>
      </c>
      <c r="AB3" s="3" t="s">
        <v>142</v>
      </c>
      <c r="AC3" s="3" t="s">
        <v>602</v>
      </c>
      <c r="AD3" s="3" t="s">
        <v>603</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xml:space="preserve">Does not maintain and monitor a sufficient network of appropriate providers;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xml:space="preserve">Does not maintain and monitor a sufficient network of appropriate providers;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xml:space="preserve">Does not maintain and monitor a sufficient network of appropriate providers;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xml:space="preserve">Does not maintain and monitor a sufficient network of appropriate providers;
</v>
      </c>
      <c r="AO3" s="3" t="s">
        <v>604</v>
      </c>
      <c r="AP3" s="78" t="str">
        <f>IF(ISNUMBER(FIND(furnish1,'III_Plan comp 438.206 All plans'!E$9)),"",'III_Plan comp 438.206 All plans'!E$9&amp;furnish1)</f>
        <v xml:space="preserve">Does not meet and require its network providers to meet State standard for timely access to care and services taking into account the urgency of the need for services, as well as appointment wait times specified in g 438.68(e);
</v>
      </c>
      <c r="AQ3" s="62" t="str">
        <f>IF(ISNUMBER(FIND(furnish1,'III_Plan comp 438.206 All plans'!F$9)),"",'III_Plan comp 438.206 All plans'!F$9&amp;furnish1)</f>
        <v xml:space="preserve">Does not meet and require its network providers to meet State standard for timely access to care and services taking into account the urgency of the need for services, as well as appointment wait times specified in g 438.68(e);
</v>
      </c>
      <c r="AR3" s="62" t="str">
        <f>IF(ISNUMBER(FIND(furnish1,'III_Plan comp 438.206 All plans'!G$9)),"",'III_Plan comp 438.206 All plans'!G$9&amp;furnish1)</f>
        <v xml:space="preserve">Does not meet and require its network providers to meet State standard for timely access to care and services taking into account the urgency of the need for services, as well as appointment wait times specified in g 438.68(e);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2" t="str">
        <f>IF(ISNUMBER(FIND(furnish1,'III_Plan comp 438.206 All plans'!N$9)),"",'III_Plan comp 438.206 All plans'!N$9&amp;furnish1)</f>
        <v xml:space="preserve">Does not meet and require its network providers to meet State standard for timely access to care and services taking into account the urgency of the need for services, as well as appointment wait times specified in g 438.68(e);
</v>
      </c>
      <c r="AZ3" s="3" t="s">
        <v>605</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xml:space="preserve">Geomapping; 
</v>
      </c>
      <c r="BM3" s="248" t="str">
        <f>IF(ISNUMBER(FIND(analysismethod1,'II_Program-level standards'!F$13)),"",'II_Program-level standards'!F$13&amp;analysismethod1)</f>
        <v xml:space="preserve">Geomapping; 
</v>
      </c>
      <c r="BN3" s="248" t="str">
        <f>IF(ISNUMBER(FIND(analysismethod1,'II_Program-level standards'!G$13)),"",'II_Program-level standards'!G$13&amp;analysismethod1)</f>
        <v/>
      </c>
      <c r="BO3" s="248" t="str">
        <f>IF(ISNUMBER(FIND(analysismethod1,'II_Program-level standards'!H$13)),"",'II_Program-level standards'!H$13&amp;analysismethod1)</f>
        <v/>
      </c>
      <c r="BP3" s="248" t="str">
        <f>IF(ISNUMBER(FIND(analysismethod1,'II_Program-level standards'!I$13)),"",'II_Program-level standards'!I$13&amp;analysismethod1)</f>
        <v xml:space="preserve">Secret Shopper: Appointment Availability; 
Geomapping; 
</v>
      </c>
      <c r="BQ3" s="248" t="str">
        <f>IF(ISNUMBER(FIND(analysismethod1,'II_Program-level standards'!J$13)),"",'II_Program-level standards'!J$13&amp;analysismethod1)</f>
        <v xml:space="preserve">Secret Shopper: Appointment Availability; 
Geomapping; 
</v>
      </c>
      <c r="BR3" s="248" t="str">
        <f>IF(ISNUMBER(FIND(analysismethod1,'II_Program-level standards'!K$13)),"",'II_Program-level standards'!K$13&amp;analysismethod1)</f>
        <v xml:space="preserve">Secret Shopper: Appointment Availability; 
Geomapping; 
</v>
      </c>
      <c r="BS3" s="248" t="str">
        <f>IF(ISNUMBER(FIND(analysismethod1,'II_Program-level standards'!L$13)),"",'II_Program-level standards'!L$13&amp;analysismethod1)</f>
        <v xml:space="preserve">Secret Shopper: Appointment Availability; 
Geomapping; 
</v>
      </c>
      <c r="BT3" s="248" t="str">
        <f>IF(ISNUMBER(FIND(analysismethod1,'II_Program-level standards'!M$13)),"",'II_Program-level standards'!M$13&amp;analysismethod1)</f>
        <v xml:space="preserve">Geomapping; 
</v>
      </c>
      <c r="BU3" s="248" t="str">
        <f>IF(ISNUMBER(FIND(analysismethod1,'II_Program-level standards'!N$13)),"",'II_Program-level standards'!N$13&amp;analysismethod1)</f>
        <v xml:space="preserve">Geomapping; 
</v>
      </c>
      <c r="BV3" s="248" t="str">
        <f>IF(ISNUMBER(FIND(analysismethod1,'II_Program-level standards'!O$13)),"",'II_Program-level standards'!O$13&amp;analysismethod1)</f>
        <v xml:space="preserve">Geomapping; 
</v>
      </c>
      <c r="BW3" s="248" t="str">
        <f>IF(ISNUMBER(FIND(analysismethod1,'II_Program-level standards'!P$13)),"",'II_Program-level standards'!P$13&amp;analysismethod1)</f>
        <v xml:space="preserve">Geomapping; 
</v>
      </c>
      <c r="BX3" s="248" t="str">
        <f>IF(ISNUMBER(FIND(analysismethod1,'II_Program-level standards'!Q$13)),"",'II_Program-level standards'!Q$13&amp;analysismethod1)</f>
        <v xml:space="preserve">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28.25" x14ac:dyDescent="0.2">
      <c r="A4" s="3" t="s">
        <v>606</v>
      </c>
      <c r="B4" s="11" t="s">
        <v>607</v>
      </c>
      <c r="C4" s="17" t="s">
        <v>91</v>
      </c>
      <c r="D4" s="17" t="s">
        <v>608</v>
      </c>
      <c r="E4" s="14" t="s">
        <v>609</v>
      </c>
      <c r="F4" s="62" t="str">
        <f>IF(ISNUMBER(FIND(benefits,'I_State and program information'!E20)),"",'I_State and program information'!E20&amp;benefits)</f>
        <v xml:space="preserve">Benefits; </v>
      </c>
      <c r="G4" s="12" t="s">
        <v>120</v>
      </c>
      <c r="H4" s="3" t="s">
        <v>142</v>
      </c>
      <c r="I4" s="3" t="s">
        <v>610</v>
      </c>
      <c r="J4" s="32" t="str">
        <f>IF('I_State and program information'!E26="","",'I_State and program information'!E26&amp;"; ")</f>
        <v xml:space="preserve">Health Net of California, Inc. ; </v>
      </c>
      <c r="K4" s="41" t="str">
        <f>IF(ISNUMBER(FIND(plan2,'I_State and program information'!$E$52)),"",'I_State and program information'!$E$52&amp;plan2)</f>
        <v/>
      </c>
      <c r="L4" s="41" t="str">
        <f>IF(ISNUMBER(FIND(plan2,'I_State and program information'!$E$56)),"",'I_State and program information'!$E$56&amp;plan2)</f>
        <v/>
      </c>
      <c r="M4" s="41" t="str">
        <f>IF(ISNUMBER(FIND(plan2,'I_State and program information'!$E$60)),"",'I_State and program information'!$E$60&amp;plan2)</f>
        <v/>
      </c>
      <c r="N4" s="41" t="str">
        <f>IF(ISNUMBER(FIND(plan2,'I_State and program information'!$E$64)),"",'I_State and program information'!$E$64&amp;plan2)</f>
        <v/>
      </c>
      <c r="O4" s="41" t="str">
        <f>IF(ISNUMBER(FIND(plan2,'I_State and program information'!$E$68)),"",'I_State and program information'!$E$68&amp;plan2)</f>
        <v xml:space="preserve">Health Net of California, Inc. ; </v>
      </c>
      <c r="P4" s="41" t="str">
        <f>IF(ISNUMBER(FIND(plan2,'I_State and program information'!$E$72)),"",'I_State and program information'!$E$72&amp;plan2)</f>
        <v/>
      </c>
      <c r="Q4" s="41" t="str">
        <f>IF(ISNUMBER(FIND(plan2,'I_State and program information'!$E$76)),"",'I_State and program information'!$E$76&amp;plan2)</f>
        <v/>
      </c>
      <c r="R4" s="41" t="str">
        <f>IF(ISNUMBER(FIND(plan2,'I_State and program information'!$E$82)),"",'I_State and program information'!$E$82&amp;plan2)</f>
        <v xml:space="preserve">Health Net of California, Inc. ; </v>
      </c>
      <c r="S4" s="41" t="str">
        <f>IF(ISNUMBER(FIND(plan2,'I_State and program information'!$E$88)),"",'I_State and program information'!$E$88&amp;plan2)</f>
        <v xml:space="preserve">Health Net of California, Inc. ; </v>
      </c>
      <c r="T4" s="41" t="str">
        <f>IF(ISNUMBER(FIND(plan2,'I_State and program information'!$E$94)),"",'I_State and program information'!$E$94&amp;plan2)</f>
        <v xml:space="preserve">Health Net of California, Inc. ; </v>
      </c>
      <c r="U4" s="3" t="s">
        <v>121</v>
      </c>
      <c r="V4" s="3" t="s">
        <v>287</v>
      </c>
      <c r="W4" s="18" t="s">
        <v>611</v>
      </c>
      <c r="X4" s="3" t="s">
        <v>313</v>
      </c>
      <c r="Y4" s="3" t="s">
        <v>317</v>
      </c>
      <c r="Z4" s="3" t="s">
        <v>612</v>
      </c>
      <c r="AB4" s="3" t="s">
        <v>155</v>
      </c>
      <c r="AC4" s="3" t="s">
        <v>613</v>
      </c>
      <c r="AD4" s="3" t="s">
        <v>614</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615</v>
      </c>
      <c r="AP4" s="78" t="str">
        <f>IF(ISNUMBER(FIND(furnish2,'III_Plan comp 438.206 All plans'!E$9)),"",'III_Plan comp 438.206 All plans'!E$9&amp;furnish2)</f>
        <v xml:space="preserve">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ensure that the network providers offer hours of operation that are no less than the hours of operation offered to commercial enrollees or comparable to Medicaid FFS;
</v>
      </c>
      <c r="AZ4" s="3" t="s">
        <v>616</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xml:space="preserve">Plan Provider Directory Review; 
</v>
      </c>
      <c r="BL4" s="251" t="str">
        <f>IF(ISNUMBER(FIND(analysismethod2,'II_Program-level standards'!E$13)),"",'II_Program-level standards'!E$13&amp;analysismethod2)</f>
        <v xml:space="preserve">Plan Provider Directory Review; 
</v>
      </c>
      <c r="BM4" s="251" t="str">
        <f>IF(ISNUMBER(FIND(analysismethod2,'II_Program-level standards'!F$13)),"",'II_Program-level standards'!F$13&amp;analysismethod2)</f>
        <v xml:space="preserve">Plan Provider Directory Review; 
</v>
      </c>
      <c r="BN4" s="251" t="str">
        <f>IF(ISNUMBER(FIND(analysismethod2,'II_Program-level standards'!G$13)),"",'II_Program-level standards'!G$13&amp;analysismethod2)</f>
        <v xml:space="preserve">Geomapping; 
Plan Provider Directory Review; 
</v>
      </c>
      <c r="BO4" s="251" t="str">
        <f>IF(ISNUMBER(FIND(analysismethod2,'II_Program-level standards'!H$13)),"",'II_Program-level standards'!H$13&amp;analysismethod2)</f>
        <v xml:space="preserve">Geomapping; 
Plan Provider Directory Review; 
</v>
      </c>
      <c r="BP4" s="251" t="str">
        <f>IF(ISNUMBER(FIND(analysismethod2,'II_Program-level standards'!I$13)),"",'II_Program-level standards'!I$13&amp;analysismethod2)</f>
        <v xml:space="preserve">Secret Shopper: Appointment Availability; 
Plan Provider Directory Review; 
</v>
      </c>
      <c r="BQ4" s="251" t="str">
        <f>IF(ISNUMBER(FIND(analysismethod2,'II_Program-level standards'!J$13)),"",'II_Program-level standards'!J$13&amp;analysismethod2)</f>
        <v xml:space="preserve">Secret Shopper: Appointment Availability; 
Plan Provider Directory Review; 
</v>
      </c>
      <c r="BR4" s="251" t="str">
        <f>IF(ISNUMBER(FIND(analysismethod2,'II_Program-level standards'!K$13)),"",'II_Program-level standards'!K$13&amp;analysismethod2)</f>
        <v xml:space="preserve">Secret Shopper: Appointment Availability; 
Plan Provider Directory Review; 
</v>
      </c>
      <c r="BS4" s="251" t="str">
        <f>IF(ISNUMBER(FIND(analysismethod2,'II_Program-level standards'!L$13)),"",'II_Program-level standards'!L$13&amp;analysismethod2)</f>
        <v xml:space="preserve">Secret Shopper: Appointment Availability; 
Plan Provider Directory Review; 
</v>
      </c>
      <c r="BT4" s="251" t="str">
        <f>IF(ISNUMBER(FIND(analysismethod2,'II_Program-level standards'!M$13)),"",'II_Program-level standards'!M$13&amp;analysismethod2)</f>
        <v xml:space="preserve">Plan Provider Directory Review; 
</v>
      </c>
      <c r="BU4" s="251" t="str">
        <f>IF(ISNUMBER(FIND(analysismethod2,'II_Program-level standards'!N$13)),"",'II_Program-level standards'!N$13&amp;analysismethod2)</f>
        <v xml:space="preserve">Plan Provider Directory Review; 
</v>
      </c>
      <c r="BV4" s="251" t="str">
        <f>IF(ISNUMBER(FIND(analysismethod2,'II_Program-level standards'!O$13)),"",'II_Program-level standards'!O$13&amp;analysismethod2)</f>
        <v xml:space="preserve">Plan Provider Directory Review; 
</v>
      </c>
      <c r="BW4" s="251" t="str">
        <f>IF(ISNUMBER(FIND(analysismethod2,'II_Program-level standards'!P$13)),"",'II_Program-level standards'!P$13&amp;analysismethod2)</f>
        <v xml:space="preserve">Plan Provider Directory Review; 
</v>
      </c>
      <c r="BX4" s="251" t="str">
        <f>IF(ISNUMBER(FIND(analysismethod2,'II_Program-level standards'!Q$13)),"",'II_Program-level standards'!Q$13&amp;analysismethod2)</f>
        <v xml:space="preserve">Plan Provider Directory Review; 
</v>
      </c>
      <c r="BY4" s="251" t="str">
        <f>IF(ISNUMBER(FIND(analysismethod2,'II_Program-level standards'!R$13)),"",'II_Program-level standards'!R$13&amp;analysismethod2)</f>
        <v xml:space="preserve">Plan Provider Directory Review; 
</v>
      </c>
      <c r="BZ4" s="251" t="str">
        <f>IF(ISNUMBER(FIND(analysismethod2,'II_Program-level standards'!S$13)),"",'II_Program-level standards'!S$13&amp;analysismethod2)</f>
        <v xml:space="preserve">Plan Provider Directory Review; 
</v>
      </c>
      <c r="CA4" s="251" t="str">
        <f>IF(ISNUMBER(FIND(analysismethod2,'II_Program-level standards'!T$13)),"",'II_Program-level standards'!T$13&amp;analysismethod2)</f>
        <v xml:space="preserve">Plan Provider Directory Review; 
</v>
      </c>
      <c r="CB4" s="251" t="str">
        <f>IF(ISNUMBER(FIND(analysismethod2,'II_Program-level standards'!U$13)),"",'II_Program-level standards'!U$13&amp;analysismethod2)</f>
        <v xml:space="preserve">Plan Provider Directory Review; 
</v>
      </c>
      <c r="CC4" s="251" t="str">
        <f>IF(ISNUMBER(FIND(analysismethod2,'II_Program-level standards'!V$13)),"",'II_Program-level standards'!V$13&amp;analysismethod2)</f>
        <v xml:space="preserve">Plan Provider Directory Review; 
</v>
      </c>
      <c r="CD4" s="251" t="str">
        <f>IF(ISNUMBER(FIND(analysismethod2,'II_Program-level standards'!W$13)),"",'II_Program-level standards'!W$13&amp;analysismethod2)</f>
        <v xml:space="preserve">Plan Provider Directory Review; 
</v>
      </c>
      <c r="CE4" s="251" t="str">
        <f>IF(ISNUMBER(FIND(analysismethod2,'II_Program-level standards'!X$13)),"",'II_Program-level standards'!X$13&amp;analysismethod2)</f>
        <v xml:space="preserve">Plan Provider Directory Review; 
</v>
      </c>
      <c r="CF4" s="251" t="str">
        <f>IF(ISNUMBER(FIND(analysismethod2,'II_Program-level standards'!Y$13)),"",'II_Program-level standards'!Y$13&amp;analysismethod2)</f>
        <v xml:space="preserve">Plan Provider Directory Review; 
</v>
      </c>
      <c r="CG4" s="251" t="str">
        <f>IF(ISNUMBER(FIND(analysismethod2,'II_Program-level standards'!Z$13)),"",'II_Program-level standards'!Z$13&amp;analysismethod2)</f>
        <v xml:space="preserve">Plan Provider Directory Review; 
</v>
      </c>
      <c r="CH4" s="251" t="str">
        <f>IF(ISNUMBER(FIND(analysismethod2,'II_Program-level standards'!AA$13)),"",'II_Program-level standards'!AA$13&amp;analysismethod2)</f>
        <v xml:space="preserve">Plan Provider Directory Review; 
</v>
      </c>
      <c r="CI4" s="251" t="str">
        <f>IF(ISNUMBER(FIND(analysismethod2,'II_Program-level standards'!AB$13)),"",'II_Program-level standards'!AB$13&amp;analysismethod2)</f>
        <v xml:space="preserve">Plan Provider Directory Review; 
</v>
      </c>
      <c r="CJ4" s="251" t="str">
        <f>IF(ISNUMBER(FIND(analysismethod2,'II_Program-level standards'!AC$13)),"",'II_Program-level standards'!AC$13&amp;analysismethod2)</f>
        <v xml:space="preserve">Plan Provider Directory Review; 
</v>
      </c>
      <c r="CK4" s="251" t="str">
        <f>IF(ISNUMBER(FIND(analysismethod2,'II_Program-level standards'!AD$13)),"",'II_Program-level standards'!AD$13&amp;analysismethod2)</f>
        <v xml:space="preserve">Plan Provider Directory Review; 
</v>
      </c>
      <c r="CL4" s="251" t="str">
        <f>IF(ISNUMBER(FIND(analysismethod2,'II_Program-level standards'!AE$13)),"",'II_Program-level standards'!AE$13&amp;analysismethod2)</f>
        <v xml:space="preserve">Plan Provider Directory Review; 
</v>
      </c>
      <c r="CM4" s="251" t="str">
        <f>IF(ISNUMBER(FIND(analysismethod2,'II_Program-level standards'!AF$13)),"",'II_Program-level standards'!AF$13&amp;analysismethod2)</f>
        <v xml:space="preserve">Plan Provider Directory Review; 
</v>
      </c>
      <c r="CN4" s="251" t="str">
        <f>IF(ISNUMBER(FIND(analysismethod2,'II_Program-level standards'!AG$13)),"",'II_Program-level standards'!AG$13&amp;analysismethod2)</f>
        <v xml:space="preserve">Plan Provider Directory Review; 
</v>
      </c>
      <c r="CO4" s="251" t="str">
        <f>IF(ISNUMBER(FIND(analysismethod2,'II_Program-level standards'!AH$13)),"",'II_Program-level standards'!AH$13&amp;analysismethod2)</f>
        <v xml:space="preserve">Plan Provider Directory Review; 
</v>
      </c>
      <c r="CP4" s="251" t="str">
        <f>IF(ISNUMBER(FIND(analysismethod2,'II_Program-level standards'!AI$13)),"",'II_Program-level standards'!AI$13&amp;analysismethod2)</f>
        <v xml:space="preserve">Plan Provider Directory Review; 
</v>
      </c>
      <c r="CQ4" s="251" t="str">
        <f>IF(ISNUMBER(FIND(analysismethod2,'II_Program-level standards'!AJ$13)),"",'II_Program-level standards'!AJ$13&amp;analysismethod2)</f>
        <v xml:space="preserve">Plan Provider Directory Review; 
</v>
      </c>
      <c r="CR4" s="251" t="str">
        <f>IF(ISNUMBER(FIND(analysismethod2,'II_Program-level standards'!AK$13)),"",'II_Program-level standards'!AK$13&amp;analysismethod2)</f>
        <v xml:space="preserve">Plan Provider Directory Review; 
</v>
      </c>
      <c r="CS4" s="251" t="str">
        <f>IF(ISNUMBER(FIND(analysismethod2,'II_Program-level standards'!AL$13)),"",'II_Program-level standards'!AL$13&amp;analysismethod2)</f>
        <v xml:space="preserve">Plan Provider Directory Review; 
</v>
      </c>
      <c r="CT4" s="251" t="str">
        <f>IF(ISNUMBER(FIND(analysismethod2,'II_Program-level standards'!AM$13)),"",'II_Program-level standards'!AM$13&amp;analysismethod2)</f>
        <v xml:space="preserve">Plan Provider Directory Review; 
</v>
      </c>
      <c r="CU4" s="251" t="str">
        <f>IF(ISNUMBER(FIND(analysismethod2,'II_Program-level standards'!AN$13)),"",'II_Program-level standards'!AN$13&amp;analysismethod2)</f>
        <v xml:space="preserve">Plan Provider Directory Review; 
</v>
      </c>
      <c r="CV4" s="251" t="str">
        <f>IF(ISNUMBER(FIND(analysismethod2,'II_Program-level standards'!AO$13)),"",'II_Program-level standards'!AO$13&amp;analysismethod2)</f>
        <v xml:space="preserve">Plan Provider Directory Review; 
</v>
      </c>
      <c r="CW4" s="251" t="str">
        <f>IF(ISNUMBER(FIND(analysismethod2,'II_Program-level standards'!AP$13)),"",'II_Program-level standards'!AP$13&amp;analysismethod2)</f>
        <v xml:space="preserve">Plan Provider Directory Review; 
</v>
      </c>
      <c r="CX4" s="251" t="str">
        <f>IF(ISNUMBER(FIND(analysismethod2,'II_Program-level standards'!AQ$13)),"",'II_Program-level standards'!AQ$13&amp;analysismethod2)</f>
        <v xml:space="preserve">Plan Provider Directory Review; 
</v>
      </c>
      <c r="CY4" s="251" t="str">
        <f>IF(ISNUMBER(FIND(analysismethod2,'II_Program-level standards'!AR$13)),"",'II_Program-level standards'!AR$13&amp;analysismethod2)</f>
        <v xml:space="preserve">Plan Provider Directory Review; 
</v>
      </c>
      <c r="CZ4" s="251" t="str">
        <f>IF(ISNUMBER(FIND(analysismethod2,'II_Program-level standards'!AS$13)),"",'II_Program-level standards'!AS$13&amp;analysismethod2)</f>
        <v xml:space="preserve">Plan Provider Directory Review; 
</v>
      </c>
      <c r="DA4" s="251" t="str">
        <f>IF(ISNUMBER(FIND(analysismethod2,'II_Program-level standards'!AT$13)),"",'II_Program-level standards'!AT$13&amp;analysismethod2)</f>
        <v xml:space="preserve">Plan Provider Directory Review; 
</v>
      </c>
      <c r="DB4" s="251" t="str">
        <f>IF(ISNUMBER(FIND(analysismethod2,'II_Program-level standards'!AU$13)),"",'II_Program-level standards'!AU$13&amp;analysismethod2)</f>
        <v xml:space="preserve">Plan Provider Directory Review; 
</v>
      </c>
      <c r="DC4" s="251" t="str">
        <f>IF(ISNUMBER(FIND(analysismethod2,'II_Program-level standards'!AV$13)),"",'II_Program-level standards'!AV$13&amp;analysismethod2)</f>
        <v xml:space="preserve">Plan Provider Directory Review; 
</v>
      </c>
      <c r="DD4" s="251" t="str">
        <f>IF(ISNUMBER(FIND(analysismethod2,'II_Program-level standards'!AW$13)),"",'II_Program-level standards'!AW$13&amp;analysismethod2)</f>
        <v xml:space="preserve">Plan Provider Directory Review; 
</v>
      </c>
      <c r="DE4" s="251" t="str">
        <f>IF(ISNUMBER(FIND(analysismethod2,'II_Program-level standards'!AX$13)),"",'II_Program-level standards'!AX$13&amp;analysismethod2)</f>
        <v xml:space="preserve">Plan Provider Directory Review; 
</v>
      </c>
      <c r="DF4" s="251" t="str">
        <f>IF(ISNUMBER(FIND(analysismethod2,'II_Program-level standards'!AY$13)),"",'II_Program-level standards'!AY$13&amp;analysismethod2)</f>
        <v xml:space="preserve">Plan Provider Directory Review; 
</v>
      </c>
      <c r="DG4" s="251" t="str">
        <f>IF(ISNUMBER(FIND(analysismethod2,'II_Program-level standards'!AZ$13)),"",'II_Program-level standards'!AZ$13&amp;analysismethod2)</f>
        <v xml:space="preserve">Plan Provider Directory Review; 
</v>
      </c>
      <c r="DH4" s="251" t="str">
        <f>IF(ISNUMBER(FIND(analysismethod2,'II_Program-level standards'!BA$13)),"",'II_Program-level standards'!BA$13&amp;analysismethod2)</f>
        <v xml:space="preserve">Plan Provider Directory Review; 
</v>
      </c>
      <c r="DI4" s="251" t="str">
        <f>IF(ISNUMBER(FIND(analysismethod2,'II_Program-level standards'!BB$13)),"",'II_Program-level standards'!BB$13&amp;analysismethod2)</f>
        <v xml:space="preserve">Plan Provider Directory Review; 
</v>
      </c>
      <c r="DJ4" s="251" t="str">
        <f>IF(ISNUMBER(FIND(analysismethod2,'II_Program-level standards'!BC$13)),"",'II_Program-level standards'!BC$13&amp;analysismethod2)</f>
        <v xml:space="preserve">Plan Provider Directory Review; 
</v>
      </c>
      <c r="DK4" s="251" t="str">
        <f>IF(ISNUMBER(FIND(analysismethod2,'II_Program-level standards'!BD$13)),"",'II_Program-level standards'!BD$13&amp;analysismethod2)</f>
        <v xml:space="preserve">Plan Provider Directory Review; 
</v>
      </c>
      <c r="DL4" s="251" t="str">
        <f>IF(ISNUMBER(FIND(analysismethod2,'II_Program-level standards'!BE$13)),"",'II_Program-level standards'!BE$13&amp;analysismethod2)</f>
        <v xml:space="preserve">Plan Provider Directory Review; 
</v>
      </c>
      <c r="DM4" s="251" t="str">
        <f>IF(ISNUMBER(FIND(analysismethod2,'II_Program-level standards'!BF$13)),"",'II_Program-level standards'!BF$13&amp;analysismethod2)</f>
        <v xml:space="preserve">Plan Provider Directory Review; 
</v>
      </c>
      <c r="DN4" s="251" t="str">
        <f>IF(ISNUMBER(FIND(analysismethod2,'II_Program-level standards'!BG$13)),"",'II_Program-level standards'!BG$13&amp;analysismethod2)</f>
        <v xml:space="preserve">Plan Provider Directory Review; 
</v>
      </c>
      <c r="DO4" s="251" t="str">
        <f>IF(ISNUMBER(FIND(analysismethod2,'II_Program-level standards'!BH$13)),"",'II_Program-level standards'!BH$13&amp;analysismethod2)</f>
        <v xml:space="preserve">Plan Provider Directory Review; 
</v>
      </c>
      <c r="DP4" s="251" t="str">
        <f>IF(ISNUMBER(FIND(analysismethod2,'II_Program-level standards'!BI$13)),"",'II_Program-level standards'!BI$13&amp;analysismethod2)</f>
        <v xml:space="preserve">Plan Provider Directory Review; 
</v>
      </c>
      <c r="DQ4" s="251" t="str">
        <f>IF(ISNUMBER(FIND(analysismethod2,'II_Program-level standards'!BJ$13)),"",'II_Program-level standards'!BJ$13&amp;analysismethod2)</f>
        <v xml:space="preserve">Plan Provider Directory Review; 
</v>
      </c>
      <c r="DR4" s="251" t="str">
        <f>IF(ISNUMBER(FIND(analysismethod2,'II_Program-level standards'!BK$13)),"",'II_Program-level standards'!BK$13&amp;analysismethod2)</f>
        <v xml:space="preserve">Plan Provider Directory Review; 
</v>
      </c>
      <c r="DS4" s="251" t="str">
        <f>IF(ISNUMBER(FIND(analysismethod2,'II_Program-level standards'!BL$13)),"",'II_Program-level standards'!BL$13&amp;analysismethod2)</f>
        <v xml:space="preserve">Plan Provider Directory Review; 
</v>
      </c>
      <c r="DT4" s="251" t="str">
        <f>IF(ISNUMBER(FIND(analysismethod2,'II_Program-level standards'!BM$13)),"",'II_Program-level standards'!BM$13&amp;analysismethod2)</f>
        <v xml:space="preserve">Plan Provider Directory Review; 
</v>
      </c>
      <c r="DU4" s="251" t="str">
        <f>IF(ISNUMBER(FIND(analysismethod2,'II_Program-level standards'!BN$13)),"",'II_Program-level standards'!BN$13&amp;analysismethod2)</f>
        <v xml:space="preserve">Plan Provider Directory Review; 
</v>
      </c>
      <c r="DV4" s="251" t="str">
        <f>IF(ISNUMBER(FIND(analysismethod2,'II_Program-level standards'!BO$13)),"",'II_Program-level standards'!BO$13&amp;analysismethod2)</f>
        <v xml:space="preserve">Plan Provider Directory Review; 
</v>
      </c>
      <c r="DW4" s="251" t="str">
        <f>IF(ISNUMBER(FIND(analysismethod2,'II_Program-level standards'!BP$13)),"",'II_Program-level standards'!BP$13&amp;analysismethod2)</f>
        <v xml:space="preserve">Plan Provider Directory Review; 
</v>
      </c>
      <c r="DX4" s="251" t="str">
        <f>IF(ISNUMBER(FIND(analysismethod2,'II_Program-level standards'!BQ$13)),"",'II_Program-level standards'!BQ$13&amp;analysismethod2)</f>
        <v xml:space="preserve">Plan Provider Directory Review; 
</v>
      </c>
      <c r="DY4" s="251" t="str">
        <f>IF(ISNUMBER(FIND(analysismethod2,'II_Program-level standards'!BR$13)),"",'II_Program-level standards'!BR$13&amp;analysismethod2)</f>
        <v xml:space="preserve">Plan Provider Directory Review; 
</v>
      </c>
      <c r="DZ4" s="251" t="str">
        <f>IF(ISNUMBER(FIND(analysismethod2,'II_Program-level standards'!BS$13)),"",'II_Program-level standards'!BS$13&amp;analysismethod2)</f>
        <v xml:space="preserve">Plan Provider Directory Review; 
</v>
      </c>
      <c r="EA4" s="251" t="str">
        <f>IF(ISNUMBER(FIND(analysismethod2,'II_Program-level standards'!BT$13)),"",'II_Program-level standards'!BT$13&amp;analysismethod2)</f>
        <v xml:space="preserve">Plan Provider Directory Review; 
</v>
      </c>
      <c r="EB4" s="251" t="str">
        <f>IF(ISNUMBER(FIND(analysismethod2,'II_Program-level standards'!BU$13)),"",'II_Program-level standards'!BU$13&amp;analysismethod2)</f>
        <v xml:space="preserve">Plan Provider Directory Review; 
</v>
      </c>
      <c r="EC4" s="251" t="str">
        <f>IF(ISNUMBER(FIND(analysismethod2,'II_Program-level standards'!BV$13)),"",'II_Program-level standards'!BV$13&amp;analysismethod2)</f>
        <v xml:space="preserve">Plan Provider Directory Review; 
</v>
      </c>
      <c r="ED4" s="251" t="str">
        <f>IF(ISNUMBER(FIND(analysismethod2,'II_Program-level standards'!BW$13)),"",'II_Program-level standards'!BW$13&amp;analysismethod2)</f>
        <v xml:space="preserve">Plan Provider Directory Review; 
</v>
      </c>
      <c r="EE4" s="251" t="str">
        <f>IF(ISNUMBER(FIND(analysismethod2,'II_Program-level standards'!BX$13)),"",'II_Program-level standards'!BX$13&amp;analysismethod2)</f>
        <v xml:space="preserve">Plan Provider Directory Review; 
</v>
      </c>
      <c r="EF4" s="251" t="str">
        <f>IF(ISNUMBER(FIND(analysismethod2,'II_Program-level standards'!BY$13)),"",'II_Program-level standards'!BY$13&amp;analysismethod2)</f>
        <v xml:space="preserve">Plan Provider Directory Review; 
</v>
      </c>
      <c r="EG4" s="251" t="str">
        <f>IF(ISNUMBER(FIND(analysismethod2,'II_Program-level standards'!BZ$13)),"",'II_Program-level standards'!BZ$13&amp;analysismethod2)</f>
        <v xml:space="preserve">Plan Provider Directory Review; 
</v>
      </c>
      <c r="EH4" s="251" t="str">
        <f>IF(ISNUMBER(FIND(analysismethod2,'II_Program-level standards'!CA$13)),"",'II_Program-level standards'!CA$13&amp;analysismethod2)</f>
        <v xml:space="preserve">Plan Provider Directory Review; 
</v>
      </c>
      <c r="EI4" s="251" t="str">
        <f>IF(ISNUMBER(FIND(analysismethod2,'II_Program-level standards'!CB$13)),"",'II_Program-level standards'!CB$13&amp;analysismethod2)</f>
        <v xml:space="preserve">Plan Provider Directory Review; 
</v>
      </c>
      <c r="EJ4" s="251" t="str">
        <f>IF(ISNUMBER(FIND(analysismethod2,'II_Program-level standards'!CC$13)),"",'II_Program-level standards'!CC$13&amp;analysismethod2)</f>
        <v xml:space="preserve">Plan Provider Directory Review; 
</v>
      </c>
      <c r="EK4" s="251" t="str">
        <f>IF(ISNUMBER(FIND(analysismethod2,'II_Program-level standards'!CD$13)),"",'II_Program-level standards'!CD$13&amp;analysismethod2)</f>
        <v xml:space="preserve">Plan Provider Directory Review; 
</v>
      </c>
      <c r="EL4" s="251" t="str">
        <f>IF(ISNUMBER(FIND(analysismethod2,'II_Program-level standards'!CE$13)),"",'II_Program-level standards'!CE$13&amp;analysismethod2)</f>
        <v xml:space="preserve">Plan Provider Directory Review; 
</v>
      </c>
      <c r="EM4" s="251" t="str">
        <f>IF(ISNUMBER(FIND(analysismethod2,'II_Program-level standards'!CF$13)),"",'II_Program-level standards'!CF$13&amp;analysismethod2)</f>
        <v xml:space="preserve">Plan Provider Directory Review; 
</v>
      </c>
      <c r="EN4" s="251" t="str">
        <f>IF(ISNUMBER(FIND(analysismethod2,'II_Program-level standards'!CG$13)),"",'II_Program-level standards'!CG$13&amp;analysismethod2)</f>
        <v xml:space="preserve">Plan Provider Directory Review; 
</v>
      </c>
      <c r="EO4" s="251" t="str">
        <f>IF(ISNUMBER(FIND(analysismethod2,'II_Program-level standards'!CH$13)),"",'II_Program-level standards'!CH$13&amp;analysismethod2)</f>
        <v xml:space="preserve">Plan Provider Directory Review; 
</v>
      </c>
      <c r="EP4" s="251" t="str">
        <f>IF(ISNUMBER(FIND(analysismethod2,'II_Program-level standards'!CI$13)),"",'II_Program-level standards'!CI$13&amp;analysismethod2)</f>
        <v xml:space="preserve">Plan Provider Directory Review; 
</v>
      </c>
      <c r="EQ4" s="251" t="str">
        <f>IF(ISNUMBER(FIND(analysismethod2,'II_Program-level standards'!CJ$13)),"",'II_Program-level standards'!CJ$13&amp;analysismethod2)</f>
        <v xml:space="preserve">Plan Provider Directory Review; 
</v>
      </c>
      <c r="ER4" s="251" t="str">
        <f>IF(ISNUMBER(FIND(analysismethod2,'II_Program-level standards'!CK$13)),"",'II_Program-level standards'!CK$13&amp;analysismethod2)</f>
        <v xml:space="preserve">Plan Provider Directory Review; 
</v>
      </c>
      <c r="ES4" s="251" t="str">
        <f>IF(ISNUMBER(FIND(analysismethod2,'II_Program-level standards'!CL$13)),"",'II_Program-level standards'!CL$13&amp;analysismethod2)</f>
        <v xml:space="preserve">Plan Provider Directory Review; 
</v>
      </c>
      <c r="ET4" s="251" t="str">
        <f>IF(ISNUMBER(FIND(analysismethod2,'II_Program-level standards'!CM$13)),"",'II_Program-level standards'!CM$13&amp;analysismethod2)</f>
        <v xml:space="preserve">Plan Provider Directory Review; 
</v>
      </c>
      <c r="EU4" s="251" t="str">
        <f>IF(ISNUMBER(FIND(analysismethod2,'II_Program-level standards'!CN$13)),"",'II_Program-level standards'!CN$13&amp;analysismethod2)</f>
        <v xml:space="preserve">Plan Provider Directory Review; 
</v>
      </c>
      <c r="EV4" s="251" t="str">
        <f>IF(ISNUMBER(FIND(analysismethod2,'II_Program-level standards'!CO$13)),"",'II_Program-level standards'!CO$13&amp;analysismethod2)</f>
        <v xml:space="preserve">Plan Provider Directory Review; 
</v>
      </c>
      <c r="EW4" s="251" t="str">
        <f>IF(ISNUMBER(FIND(analysismethod2,'II_Program-level standards'!CP$13)),"",'II_Program-level standards'!CP$13&amp;analysismethod2)</f>
        <v xml:space="preserve">Plan Provider Directory Review; 
</v>
      </c>
      <c r="EX4" s="251" t="str">
        <f>IF(ISNUMBER(FIND(analysismethod2,'II_Program-level standards'!CQ$13)),"",'II_Program-level standards'!CQ$13&amp;analysismethod2)</f>
        <v xml:space="preserve">Plan Provider Directory Review; 
</v>
      </c>
      <c r="EY4" s="251" t="str">
        <f>IF(ISNUMBER(FIND(analysismethod2,'II_Program-level standards'!CR$13)),"",'II_Program-level standards'!CR$13&amp;analysismethod2)</f>
        <v xml:space="preserve">Plan Provider Directory Review; 
</v>
      </c>
      <c r="EZ4" s="251" t="str">
        <f>IF(ISNUMBER(FIND(analysismethod2,'II_Program-level standards'!CS$13)),"",'II_Program-level standards'!CS$13&amp;analysismethod2)</f>
        <v xml:space="preserve">Plan Provider Directory Review; 
</v>
      </c>
      <c r="FA4" s="251" t="str">
        <f>IF(ISNUMBER(FIND(analysismethod2,'II_Program-level standards'!CT$13)),"",'II_Program-level standards'!CT$13&amp;analysismethod2)</f>
        <v xml:space="preserve">Plan Provider Directory Review; 
</v>
      </c>
      <c r="FB4" s="251" t="str">
        <f>IF(ISNUMBER(FIND(analysismethod2,'II_Program-level standards'!CU$13)),"",'II_Program-level standards'!CU$13&amp;analysismethod2)</f>
        <v xml:space="preserve">Plan Provider Directory Review; 
</v>
      </c>
      <c r="FC4" s="251" t="str">
        <f>IF(ISNUMBER(FIND(analysismethod2,'II_Program-level standards'!CV$13)),"",'II_Program-level standards'!CV$13&amp;analysismethod2)</f>
        <v xml:space="preserve">Plan Provider Directory Review; 
</v>
      </c>
      <c r="FD4" s="251" t="str">
        <f>IF(ISNUMBER(FIND(analysismethod2,'II_Program-level standards'!CW$13)),"",'II_Program-level standards'!CW$13&amp;analysismethod2)</f>
        <v xml:space="preserve">Plan Provider Directory Review; 
</v>
      </c>
      <c r="FE4" s="251" t="str">
        <f>IF(ISNUMBER(FIND(analysismethod2,'II_Program-level standards'!CX$13)),"",'II_Program-level standards'!CX$13&amp;analysismethod2)</f>
        <v xml:space="preserve">Plan Provider Directory Review; 
</v>
      </c>
      <c r="FF4" s="251" t="str">
        <f>IF(ISNUMBER(FIND(analysismethod2,'II_Program-level standards'!CY$13)),"",'II_Program-level standards'!CY$13&amp;analysismethod2)</f>
        <v xml:space="preserve">Plan Provider Directory Review; 
</v>
      </c>
      <c r="FG4" s="252" t="str">
        <f>IF(ISNUMBER(FIND(analysismethod2,'II_Program-level standards'!CZ$13)),"",'II_Program-level standards'!CZ$13&amp;analysismethod2)</f>
        <v xml:space="preserve">Plan Provider Directory Review; 
</v>
      </c>
    </row>
    <row r="5" spans="1:212" ht="99.75" x14ac:dyDescent="0.2">
      <c r="A5" s="3" t="s">
        <v>70</v>
      </c>
      <c r="B5" s="11" t="s">
        <v>617</v>
      </c>
      <c r="C5" s="17" t="s">
        <v>618</v>
      </c>
      <c r="D5" s="17" t="s">
        <v>619</v>
      </c>
      <c r="E5" s="14" t="s">
        <v>620</v>
      </c>
      <c r="F5" s="62" t="str">
        <f>IF(ISNUMBER(FIND(geographic,'I_State and program information'!E20)),"",'I_State and program information'!E20&amp;geographic)</f>
        <v xml:space="preserve">Geographic service area; </v>
      </c>
      <c r="G5" s="11"/>
      <c r="I5" s="3" t="s">
        <v>150</v>
      </c>
      <c r="J5" s="32" t="str">
        <f>IF('I_State and program information'!E27="","",'I_State and program information'!E27&amp;"; ")</f>
        <v xml:space="preserve">LIBERTY Dental Plan, Inc.; </v>
      </c>
      <c r="K5" s="41" t="str">
        <f>IF(ISNUMBER(FIND(plan3,'I_State and program information'!$E$52)),"",'I_State and program information'!$E$52&amp;plan3)</f>
        <v xml:space="preserve">Access Dental Plan, Inc.; Health Net of California, Inc. ; LIBERTY Denal Plan, Inc.; LIBERTY Dental Plan, Inc.; </v>
      </c>
      <c r="L5" s="41" t="str">
        <f>IF(ISNUMBER(FIND(plan3,'I_State and program information'!$E$56)),"",'I_State and program information'!$E$56&amp;plan3)</f>
        <v xml:space="preserve">Access Dental Plan, Inc.; Health Net of California, Inc. ; LIBERTY Denal Plan, Inc.; LIBERTY Dental Plan, Inc.; </v>
      </c>
      <c r="M5" s="41" t="str">
        <f>IF(ISNUMBER(FIND(plan3,'I_State and program information'!$E$60)),"",'I_State and program information'!$E$60&amp;plan3)</f>
        <v xml:space="preserve">Access Dental Plan, Inc.; Health Net of California, Inc. ; LIBERTY Denal Plan, Inc.; LIBERTY Dental Plan, Inc.; </v>
      </c>
      <c r="N5" s="41" t="str">
        <f>IF(ISNUMBER(FIND(plan3,'I_State and program information'!$E$64)),"",'I_State and program information'!$E$64&amp;plan3)</f>
        <v xml:space="preserve">Access Dental Plan, Inc.; Health Net of California, Inc. ; LIBERTY Denal Plan, Inc.; LIBERTY Dental Plan, Inc.; </v>
      </c>
      <c r="O5" s="41" t="str">
        <f>IF(ISNUMBER(FIND(plan3,'I_State and program information'!$E$68)),"",'I_State and program information'!$E$68&amp;plan3)</f>
        <v xml:space="preserve">LIBERTY Dental Plan, Inc.; </v>
      </c>
      <c r="P5" s="41" t="str">
        <f>IF(ISNUMBER(FIND(plan3,'I_State and program information'!$E$72)),"",'I_State and program information'!$E$72&amp;plan3)</f>
        <v xml:space="preserve">Access Dental Plan, Inc.; Health Net of California, Inc. ; LIBERTY Denal Plan, Inc.; LIBERTY Dental Plan, Inc.; </v>
      </c>
      <c r="Q5" s="41" t="str">
        <f>IF(ISNUMBER(FIND(plan3,'I_State and program information'!$E$76)),"",'I_State and program information'!$E$76&amp;plan3)</f>
        <v xml:space="preserve">Access Dental Plan, Inc.; Health Net of California, Inc. ; LIBERTY Denal Plan, Inc.; LIBERTY Dental Plan, Inc.; </v>
      </c>
      <c r="R5" s="41" t="str">
        <f>IF(ISNUMBER(FIND(plan3,'I_State and program information'!$E$82)),"",'I_State and program information'!$E$82&amp;plan3)</f>
        <v xml:space="preserve">LIBERTY Dental Plan, Inc.; </v>
      </c>
      <c r="S5" s="41" t="str">
        <f>IF(ISNUMBER(FIND(plan3,'I_State and program information'!$E$88)),"",'I_State and program information'!$E$88&amp;plan3)</f>
        <v xml:space="preserve">LIBERTY Dental Plan, Inc.; </v>
      </c>
      <c r="T5" s="41" t="str">
        <f>IF(ISNUMBER(FIND(plan3,'I_State and program information'!$E$94)),"",'I_State and program information'!$E$94&amp;plan3)</f>
        <v xml:space="preserve">LIBERTY Dental Plan, Inc.; </v>
      </c>
      <c r="U5" s="3" t="s">
        <v>123</v>
      </c>
      <c r="V5" s="3" t="s">
        <v>621</v>
      </c>
      <c r="W5" s="18" t="s">
        <v>622</v>
      </c>
      <c r="X5" s="3" t="s">
        <v>136</v>
      </c>
      <c r="Y5" s="3" t="s">
        <v>623</v>
      </c>
      <c r="AD5" s="3" t="s">
        <v>624</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625</v>
      </c>
      <c r="AP5" s="78" t="str">
        <f>IF(ISNUMBER(FIND(furnish3,'III_Plan comp 438.206 All plans'!E$9)),"",'III_Plan comp 438.206 All plans'!E$9&amp;furnish3)</f>
        <v xml:space="preserve">Does not make services included in the contract available 24 hours a day, 7 days a week, when medically necessary;
</v>
      </c>
      <c r="AQ5" s="62" t="str">
        <f>IF(ISNUMBER(FIND(furnish3,'III_Plan comp 438.206 All plans'!F$9)),"",'III_Plan comp 438.206 All plans'!F$9&amp;furnish3)</f>
        <v xml:space="preserve">Does not make services included in the contract available 24 hours a day, 7 days a week, when medically necessary;
</v>
      </c>
      <c r="AR5" s="62" t="str">
        <f>IF(ISNUMBER(FIND(furnish3,'III_Plan comp 438.206 All plans'!G$9)),"",'III_Plan comp 438.206 All plans'!G$9&amp;furnish3)</f>
        <v xml:space="preserve">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make services included in the contract available 24 hours a day, 7 days a week, when medically necessary;
</v>
      </c>
      <c r="AY5" s="62" t="str">
        <f>IF(ISNUMBER(FIND(furnish3,'III_Plan comp 438.206 All plans'!N$9)),"",'III_Plan comp 438.206 All plans'!N$9&amp;furnish3)</f>
        <v xml:space="preserve">Does not make services included in the contract available 24 hours a day, 7 days a week, when medically necessary;
</v>
      </c>
      <c r="AZ5" s="3" t="s">
        <v>626</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xml:space="preserve">Secret Shopper: Network Participation; 
</v>
      </c>
      <c r="BL5" s="251" t="str">
        <f>IF(ISNUMBER(FIND(analysismethod3,'II_Program-level standards'!E$13)),"",'II_Program-level standards'!E$13&amp;analysismethod3)</f>
        <v xml:space="preserve">Secret Shopper: Network Participation; 
</v>
      </c>
      <c r="BM5" s="251" t="str">
        <f>IF(ISNUMBER(FIND(analysismethod3,'II_Program-level standards'!F$13)),"",'II_Program-level standards'!F$13&amp;analysismethod3)</f>
        <v xml:space="preserve">Secret Shopper: Network Participation; 
</v>
      </c>
      <c r="BN5" s="251" t="str">
        <f>IF(ISNUMBER(FIND(analysismethod3,'II_Program-level standards'!G$13)),"",'II_Program-level standards'!G$13&amp;analysismethod3)</f>
        <v xml:space="preserve">Geomapping; 
Secret Shopper: Network Participation; 
</v>
      </c>
      <c r="BO5" s="251" t="str">
        <f>IF(ISNUMBER(FIND(analysismethod3,'II_Program-level standards'!H$13)),"",'II_Program-level standards'!H$13&amp;analysismethod3)</f>
        <v xml:space="preserve">Geomapping; 
Secret Shopper: Network Participation; 
</v>
      </c>
      <c r="BP5" s="251" t="str">
        <f>IF(ISNUMBER(FIND(analysismethod3,'II_Program-level standards'!I$13)),"",'II_Program-level standards'!I$13&amp;analysismethod3)</f>
        <v xml:space="preserve">Secret Shopper: Appointment Availability; 
Secret Shopper: Network Participation; 
</v>
      </c>
      <c r="BQ5" s="251" t="str">
        <f>IF(ISNUMBER(FIND(analysismethod3,'II_Program-level standards'!J$13)),"",'II_Program-level standards'!J$13&amp;analysismethod3)</f>
        <v xml:space="preserve">Secret Shopper: Appointment Availability; 
Secret Shopper: Network Participation; 
</v>
      </c>
      <c r="BR5" s="251" t="str">
        <f>IF(ISNUMBER(FIND(analysismethod3,'II_Program-level standards'!K$13)),"",'II_Program-level standards'!K$13&amp;analysismethod3)</f>
        <v xml:space="preserve">Secret Shopper: Appointment Availability; 
Secret Shopper: Network Participation; 
</v>
      </c>
      <c r="BS5" s="251" t="str">
        <f>IF(ISNUMBER(FIND(analysismethod3,'II_Program-level standards'!L$13)),"",'II_Program-level standards'!L$13&amp;analysismethod3)</f>
        <v xml:space="preserve">Secret Shopper: Appointment Availability; 
Secret Shopper: Network Participation; 
</v>
      </c>
      <c r="BT5" s="251" t="str">
        <f>IF(ISNUMBER(FIND(analysismethod3,'II_Program-level standards'!M$13)),"",'II_Program-level standards'!M$13&amp;analysismethod3)</f>
        <v xml:space="preserve">Secret Shopper: Network Participation; 
</v>
      </c>
      <c r="BU5" s="251" t="str">
        <f>IF(ISNUMBER(FIND(analysismethod3,'II_Program-level standards'!N$13)),"",'II_Program-level standards'!N$13&amp;analysismethod3)</f>
        <v xml:space="preserve">Secret Shopper: Network Participation; 
</v>
      </c>
      <c r="BV5" s="251" t="str">
        <f>IF(ISNUMBER(FIND(analysismethod3,'II_Program-level standards'!O$13)),"",'II_Program-level standards'!O$13&amp;analysismethod3)</f>
        <v xml:space="preserve">Secret Shopper: Network Participation; 
</v>
      </c>
      <c r="BW5" s="251" t="str">
        <f>IF(ISNUMBER(FIND(analysismethod3,'II_Program-level standards'!P$13)),"",'II_Program-level standards'!P$13&amp;analysismethod3)</f>
        <v xml:space="preserve">Secret Shopper: Network Participation; 
</v>
      </c>
      <c r="BX5" s="251" t="str">
        <f>IF(ISNUMBER(FIND(analysismethod3,'II_Program-level standards'!Q$13)),"",'II_Program-level standards'!Q$13&amp;analysismethod3)</f>
        <v xml:space="preserve">Secret Shopper: Network Participation; 
</v>
      </c>
      <c r="BY5" s="251" t="str">
        <f>IF(ISNUMBER(FIND(analysismethod3,'II_Program-level standards'!R$13)),"",'II_Program-level standards'!R$13&amp;analysismethod3)</f>
        <v xml:space="preserve">Secret Shopper: Network Participation; 
</v>
      </c>
      <c r="BZ5" s="251" t="str">
        <f>IF(ISNUMBER(FIND(analysismethod3,'II_Program-level standards'!S$13)),"",'II_Program-level standards'!S$13&amp;analysismethod3)</f>
        <v xml:space="preserve">Secret Shopper: Network Participation; 
</v>
      </c>
      <c r="CA5" s="251" t="str">
        <f>IF(ISNUMBER(FIND(analysismethod3,'II_Program-level standards'!T$13)),"",'II_Program-level standards'!T$13&amp;analysismethod3)</f>
        <v xml:space="preserve">Secret Shopper: Network Participation; 
</v>
      </c>
      <c r="CB5" s="251" t="str">
        <f>IF(ISNUMBER(FIND(analysismethod3,'II_Program-level standards'!U$13)),"",'II_Program-level standards'!U$13&amp;analysismethod3)</f>
        <v xml:space="preserve">Secret Shopper: Network Participation; 
</v>
      </c>
      <c r="CC5" s="251" t="str">
        <f>IF(ISNUMBER(FIND(analysismethod3,'II_Program-level standards'!V$13)),"",'II_Program-level standards'!V$13&amp;analysismethod3)</f>
        <v xml:space="preserve">Secret Shopper: Network Participation; 
</v>
      </c>
      <c r="CD5" s="251" t="str">
        <f>IF(ISNUMBER(FIND(analysismethod3,'II_Program-level standards'!W$13)),"",'II_Program-level standards'!W$13&amp;analysismethod3)</f>
        <v xml:space="preserve">Secret Shopper: Network Participation; 
</v>
      </c>
      <c r="CE5" s="251" t="str">
        <f>IF(ISNUMBER(FIND(analysismethod3,'II_Program-level standards'!X$13)),"",'II_Program-level standards'!X$13&amp;analysismethod3)</f>
        <v xml:space="preserve">Secret Shopper: Network Participation; 
</v>
      </c>
      <c r="CF5" s="251" t="str">
        <f>IF(ISNUMBER(FIND(analysismethod3,'II_Program-level standards'!Y$13)),"",'II_Program-level standards'!Y$13&amp;analysismethod3)</f>
        <v xml:space="preserve">Secret Shopper: Network Participation; 
</v>
      </c>
      <c r="CG5" s="251" t="str">
        <f>IF(ISNUMBER(FIND(analysismethod3,'II_Program-level standards'!Z$13)),"",'II_Program-level standards'!Z$13&amp;analysismethod3)</f>
        <v xml:space="preserve">Secret Shopper: Network Participation; 
</v>
      </c>
      <c r="CH5" s="251" t="str">
        <f>IF(ISNUMBER(FIND(analysismethod3,'II_Program-level standards'!AA$13)),"",'II_Program-level standards'!AA$13&amp;analysismethod3)</f>
        <v xml:space="preserve">Secret Shopper: Network Participation; 
</v>
      </c>
      <c r="CI5" s="251" t="str">
        <f>IF(ISNUMBER(FIND(analysismethod3,'II_Program-level standards'!AB$13)),"",'II_Program-level standards'!AB$13&amp;analysismethod3)</f>
        <v xml:space="preserve">Secret Shopper: Network Participation; 
</v>
      </c>
      <c r="CJ5" s="251" t="str">
        <f>IF(ISNUMBER(FIND(analysismethod3,'II_Program-level standards'!AC$13)),"",'II_Program-level standards'!AC$13&amp;analysismethod3)</f>
        <v xml:space="preserve">Secret Shopper: Network Participation; 
</v>
      </c>
      <c r="CK5" s="251" t="str">
        <f>IF(ISNUMBER(FIND(analysismethod3,'II_Program-level standards'!AD$13)),"",'II_Program-level standards'!AD$13&amp;analysismethod3)</f>
        <v xml:space="preserve">Secret Shopper: Network Participation; 
</v>
      </c>
      <c r="CL5" s="251" t="str">
        <f>IF(ISNUMBER(FIND(analysismethod3,'II_Program-level standards'!AE$13)),"",'II_Program-level standards'!AE$13&amp;analysismethod3)</f>
        <v xml:space="preserve">Secret Shopper: Network Participation; 
</v>
      </c>
      <c r="CM5" s="251" t="str">
        <f>IF(ISNUMBER(FIND(analysismethod3,'II_Program-level standards'!AF$13)),"",'II_Program-level standards'!AF$13&amp;analysismethod3)</f>
        <v xml:space="preserve">Secret Shopper: Network Participation; 
</v>
      </c>
      <c r="CN5" s="251" t="str">
        <f>IF(ISNUMBER(FIND(analysismethod3,'II_Program-level standards'!AG$13)),"",'II_Program-level standards'!AG$13&amp;analysismethod3)</f>
        <v xml:space="preserve">Secret Shopper: Network Participation; 
</v>
      </c>
      <c r="CO5" s="251" t="str">
        <f>IF(ISNUMBER(FIND(analysismethod3,'II_Program-level standards'!AH$13)),"",'II_Program-level standards'!AH$13&amp;analysismethod3)</f>
        <v xml:space="preserve">Secret Shopper: Network Participation; 
</v>
      </c>
      <c r="CP5" s="251" t="str">
        <f>IF(ISNUMBER(FIND(analysismethod3,'II_Program-level standards'!AI$13)),"",'II_Program-level standards'!AI$13&amp;analysismethod3)</f>
        <v xml:space="preserve">Secret Shopper: Network Participation; 
</v>
      </c>
      <c r="CQ5" s="251" t="str">
        <f>IF(ISNUMBER(FIND(analysismethod3,'II_Program-level standards'!AJ$13)),"",'II_Program-level standards'!AJ$13&amp;analysismethod3)</f>
        <v xml:space="preserve">Secret Shopper: Network Participation; 
</v>
      </c>
      <c r="CR5" s="251" t="str">
        <f>IF(ISNUMBER(FIND(analysismethod3,'II_Program-level standards'!AK$13)),"",'II_Program-level standards'!AK$13&amp;analysismethod3)</f>
        <v xml:space="preserve">Secret Shopper: Network Participation; 
</v>
      </c>
      <c r="CS5" s="251" t="str">
        <f>IF(ISNUMBER(FIND(analysismethod3,'II_Program-level standards'!AL$13)),"",'II_Program-level standards'!AL$13&amp;analysismethod3)</f>
        <v xml:space="preserve">Secret Shopper: Network Participation; 
</v>
      </c>
      <c r="CT5" s="251" t="str">
        <f>IF(ISNUMBER(FIND(analysismethod3,'II_Program-level standards'!AM$13)),"",'II_Program-level standards'!AM$13&amp;analysismethod3)</f>
        <v xml:space="preserve">Secret Shopper: Network Participation; 
</v>
      </c>
      <c r="CU5" s="251" t="str">
        <f>IF(ISNUMBER(FIND(analysismethod3,'II_Program-level standards'!AN$13)),"",'II_Program-level standards'!AN$13&amp;analysismethod3)</f>
        <v xml:space="preserve">Secret Shopper: Network Participation; 
</v>
      </c>
      <c r="CV5" s="251" t="str">
        <f>IF(ISNUMBER(FIND(analysismethod3,'II_Program-level standards'!AO$13)),"",'II_Program-level standards'!AO$13&amp;analysismethod3)</f>
        <v xml:space="preserve">Secret Shopper: Network Participation; 
</v>
      </c>
      <c r="CW5" s="251" t="str">
        <f>IF(ISNUMBER(FIND(analysismethod3,'II_Program-level standards'!AP$13)),"",'II_Program-level standards'!AP$13&amp;analysismethod3)</f>
        <v xml:space="preserve">Secret Shopper: Network Participation; 
</v>
      </c>
      <c r="CX5" s="251" t="str">
        <f>IF(ISNUMBER(FIND(analysismethod3,'II_Program-level standards'!AQ$13)),"",'II_Program-level standards'!AQ$13&amp;analysismethod3)</f>
        <v xml:space="preserve">Secret Shopper: Network Participation; 
</v>
      </c>
      <c r="CY5" s="251" t="str">
        <f>IF(ISNUMBER(FIND(analysismethod3,'II_Program-level standards'!AR$13)),"",'II_Program-level standards'!AR$13&amp;analysismethod3)</f>
        <v xml:space="preserve">Secret Shopper: Network Participation; 
</v>
      </c>
      <c r="CZ5" s="251" t="str">
        <f>IF(ISNUMBER(FIND(analysismethod3,'II_Program-level standards'!AS$13)),"",'II_Program-level standards'!AS$13&amp;analysismethod3)</f>
        <v xml:space="preserve">Secret Shopper: Network Participation; 
</v>
      </c>
      <c r="DA5" s="251" t="str">
        <f>IF(ISNUMBER(FIND(analysismethod3,'II_Program-level standards'!AT$13)),"",'II_Program-level standards'!AT$13&amp;analysismethod3)</f>
        <v xml:space="preserve">Secret Shopper: Network Participation; 
</v>
      </c>
      <c r="DB5" s="251" t="str">
        <f>IF(ISNUMBER(FIND(analysismethod3,'II_Program-level standards'!AU$13)),"",'II_Program-level standards'!AU$13&amp;analysismethod3)</f>
        <v xml:space="preserve">Secret Shopper: Network Participation; 
</v>
      </c>
      <c r="DC5" s="251" t="str">
        <f>IF(ISNUMBER(FIND(analysismethod3,'II_Program-level standards'!AV$13)),"",'II_Program-level standards'!AV$13&amp;analysismethod3)</f>
        <v xml:space="preserve">Secret Shopper: Network Participation; 
</v>
      </c>
      <c r="DD5" s="251" t="str">
        <f>IF(ISNUMBER(FIND(analysismethod3,'II_Program-level standards'!AW$13)),"",'II_Program-level standards'!AW$13&amp;analysismethod3)</f>
        <v xml:space="preserve">Secret Shopper: Network Participation; 
</v>
      </c>
      <c r="DE5" s="251" t="str">
        <f>IF(ISNUMBER(FIND(analysismethod3,'II_Program-level standards'!AX$13)),"",'II_Program-level standards'!AX$13&amp;analysismethod3)</f>
        <v xml:space="preserve">Secret Shopper: Network Participation; 
</v>
      </c>
      <c r="DF5" s="251" t="str">
        <f>IF(ISNUMBER(FIND(analysismethod3,'II_Program-level standards'!AY$13)),"",'II_Program-level standards'!AY$13&amp;analysismethod3)</f>
        <v xml:space="preserve">Secret Shopper: Network Participation; 
</v>
      </c>
      <c r="DG5" s="251" t="str">
        <f>IF(ISNUMBER(FIND(analysismethod3,'II_Program-level standards'!AZ$13)),"",'II_Program-level standards'!AZ$13&amp;analysismethod3)</f>
        <v xml:space="preserve">Secret Shopper: Network Participation; 
</v>
      </c>
      <c r="DH5" s="251" t="str">
        <f>IF(ISNUMBER(FIND(analysismethod3,'II_Program-level standards'!BA$13)),"",'II_Program-level standards'!BA$13&amp;analysismethod3)</f>
        <v xml:space="preserve">Secret Shopper: Network Participation; 
</v>
      </c>
      <c r="DI5" s="251" t="str">
        <f>IF(ISNUMBER(FIND(analysismethod3,'II_Program-level standards'!BB$13)),"",'II_Program-level standards'!BB$13&amp;analysismethod3)</f>
        <v xml:space="preserve">Secret Shopper: Network Participation; 
</v>
      </c>
      <c r="DJ5" s="251" t="str">
        <f>IF(ISNUMBER(FIND(analysismethod3,'II_Program-level standards'!BC$13)),"",'II_Program-level standards'!BC$13&amp;analysismethod3)</f>
        <v xml:space="preserve">Secret Shopper: Network Participation; 
</v>
      </c>
      <c r="DK5" s="251" t="str">
        <f>IF(ISNUMBER(FIND(analysismethod3,'II_Program-level standards'!BD$13)),"",'II_Program-level standards'!BD$13&amp;analysismethod3)</f>
        <v xml:space="preserve">Secret Shopper: Network Participation; 
</v>
      </c>
      <c r="DL5" s="251" t="str">
        <f>IF(ISNUMBER(FIND(analysismethod3,'II_Program-level standards'!BE$13)),"",'II_Program-level standards'!BE$13&amp;analysismethod3)</f>
        <v xml:space="preserve">Secret Shopper: Network Participation; 
</v>
      </c>
      <c r="DM5" s="251" t="str">
        <f>IF(ISNUMBER(FIND(analysismethod3,'II_Program-level standards'!BF$13)),"",'II_Program-level standards'!BF$13&amp;analysismethod3)</f>
        <v xml:space="preserve">Secret Shopper: Network Participation; 
</v>
      </c>
      <c r="DN5" s="251" t="str">
        <f>IF(ISNUMBER(FIND(analysismethod3,'II_Program-level standards'!BG$13)),"",'II_Program-level standards'!BG$13&amp;analysismethod3)</f>
        <v xml:space="preserve">Secret Shopper: Network Participation; 
</v>
      </c>
      <c r="DO5" s="251" t="str">
        <f>IF(ISNUMBER(FIND(analysismethod3,'II_Program-level standards'!BH$13)),"",'II_Program-level standards'!BH$13&amp;analysismethod3)</f>
        <v xml:space="preserve">Secret Shopper: Network Participation; 
</v>
      </c>
      <c r="DP5" s="251" t="str">
        <f>IF(ISNUMBER(FIND(analysismethod3,'II_Program-level standards'!BI$13)),"",'II_Program-level standards'!BI$13&amp;analysismethod3)</f>
        <v xml:space="preserve">Secret Shopper: Network Participation; 
</v>
      </c>
      <c r="DQ5" s="251" t="str">
        <f>IF(ISNUMBER(FIND(analysismethod3,'II_Program-level standards'!BJ$13)),"",'II_Program-level standards'!BJ$13&amp;analysismethod3)</f>
        <v xml:space="preserve">Secret Shopper: Network Participation; 
</v>
      </c>
      <c r="DR5" s="251" t="str">
        <f>IF(ISNUMBER(FIND(analysismethod3,'II_Program-level standards'!BK$13)),"",'II_Program-level standards'!BK$13&amp;analysismethod3)</f>
        <v xml:space="preserve">Secret Shopper: Network Participation; 
</v>
      </c>
      <c r="DS5" s="251" t="str">
        <f>IF(ISNUMBER(FIND(analysismethod3,'II_Program-level standards'!BL$13)),"",'II_Program-level standards'!BL$13&amp;analysismethod3)</f>
        <v xml:space="preserve">Secret Shopper: Network Participation; 
</v>
      </c>
      <c r="DT5" s="251" t="str">
        <f>IF(ISNUMBER(FIND(analysismethod3,'II_Program-level standards'!BM$13)),"",'II_Program-level standards'!BM$13&amp;analysismethod3)</f>
        <v xml:space="preserve">Secret Shopper: Network Participation; 
</v>
      </c>
      <c r="DU5" s="251" t="str">
        <f>IF(ISNUMBER(FIND(analysismethod3,'II_Program-level standards'!BN$13)),"",'II_Program-level standards'!BN$13&amp;analysismethod3)</f>
        <v xml:space="preserve">Secret Shopper: Network Participation; 
</v>
      </c>
      <c r="DV5" s="251" t="str">
        <f>IF(ISNUMBER(FIND(analysismethod3,'II_Program-level standards'!BO$13)),"",'II_Program-level standards'!BO$13&amp;analysismethod3)</f>
        <v xml:space="preserve">Secret Shopper: Network Participation; 
</v>
      </c>
      <c r="DW5" s="251" t="str">
        <f>IF(ISNUMBER(FIND(analysismethod3,'II_Program-level standards'!BP$13)),"",'II_Program-level standards'!BP$13&amp;analysismethod3)</f>
        <v xml:space="preserve">Secret Shopper: Network Participation; 
</v>
      </c>
      <c r="DX5" s="251" t="str">
        <f>IF(ISNUMBER(FIND(analysismethod3,'II_Program-level standards'!BQ$13)),"",'II_Program-level standards'!BQ$13&amp;analysismethod3)</f>
        <v xml:space="preserve">Secret Shopper: Network Participation; 
</v>
      </c>
      <c r="DY5" s="251" t="str">
        <f>IF(ISNUMBER(FIND(analysismethod3,'II_Program-level standards'!BR$13)),"",'II_Program-level standards'!BR$13&amp;analysismethod3)</f>
        <v xml:space="preserve">Secret Shopper: Network Participation; 
</v>
      </c>
      <c r="DZ5" s="251" t="str">
        <f>IF(ISNUMBER(FIND(analysismethod3,'II_Program-level standards'!BS$13)),"",'II_Program-level standards'!BS$13&amp;analysismethod3)</f>
        <v xml:space="preserve">Secret Shopper: Network Participation; 
</v>
      </c>
      <c r="EA5" s="251" t="str">
        <f>IF(ISNUMBER(FIND(analysismethod3,'II_Program-level standards'!BT$13)),"",'II_Program-level standards'!BT$13&amp;analysismethod3)</f>
        <v xml:space="preserve">Secret Shopper: Network Participation; 
</v>
      </c>
      <c r="EB5" s="251" t="str">
        <f>IF(ISNUMBER(FIND(analysismethod3,'II_Program-level standards'!BU$13)),"",'II_Program-level standards'!BU$13&amp;analysismethod3)</f>
        <v xml:space="preserve">Secret Shopper: Network Participation; 
</v>
      </c>
      <c r="EC5" s="251" t="str">
        <f>IF(ISNUMBER(FIND(analysismethod3,'II_Program-level standards'!BV$13)),"",'II_Program-level standards'!BV$13&amp;analysismethod3)</f>
        <v xml:space="preserve">Secret Shopper: Network Participation; 
</v>
      </c>
      <c r="ED5" s="251" t="str">
        <f>IF(ISNUMBER(FIND(analysismethod3,'II_Program-level standards'!BW$13)),"",'II_Program-level standards'!BW$13&amp;analysismethod3)</f>
        <v xml:space="preserve">Secret Shopper: Network Participation; 
</v>
      </c>
      <c r="EE5" s="251" t="str">
        <f>IF(ISNUMBER(FIND(analysismethod3,'II_Program-level standards'!BX$13)),"",'II_Program-level standards'!BX$13&amp;analysismethod3)</f>
        <v xml:space="preserve">Secret Shopper: Network Participation; 
</v>
      </c>
      <c r="EF5" s="251" t="str">
        <f>IF(ISNUMBER(FIND(analysismethod3,'II_Program-level standards'!BY$13)),"",'II_Program-level standards'!BY$13&amp;analysismethod3)</f>
        <v xml:space="preserve">Secret Shopper: Network Participation; 
</v>
      </c>
      <c r="EG5" s="251" t="str">
        <f>IF(ISNUMBER(FIND(analysismethod3,'II_Program-level standards'!BZ$13)),"",'II_Program-level standards'!BZ$13&amp;analysismethod3)</f>
        <v xml:space="preserve">Secret Shopper: Network Participation; 
</v>
      </c>
      <c r="EH5" s="251" t="str">
        <f>IF(ISNUMBER(FIND(analysismethod3,'II_Program-level standards'!CA$13)),"",'II_Program-level standards'!CA$13&amp;analysismethod3)</f>
        <v xml:space="preserve">Secret Shopper: Network Participation; 
</v>
      </c>
      <c r="EI5" s="251" t="str">
        <f>IF(ISNUMBER(FIND(analysismethod3,'II_Program-level standards'!CB$13)),"",'II_Program-level standards'!CB$13&amp;analysismethod3)</f>
        <v xml:space="preserve">Secret Shopper: Network Participation; 
</v>
      </c>
      <c r="EJ5" s="251" t="str">
        <f>IF(ISNUMBER(FIND(analysismethod3,'II_Program-level standards'!CC$13)),"",'II_Program-level standards'!CC$13&amp;analysismethod3)</f>
        <v xml:space="preserve">Secret Shopper: Network Participation; 
</v>
      </c>
      <c r="EK5" s="251" t="str">
        <f>IF(ISNUMBER(FIND(analysismethod3,'II_Program-level standards'!CD$13)),"",'II_Program-level standards'!CD$13&amp;analysismethod3)</f>
        <v xml:space="preserve">Secret Shopper: Network Participation; 
</v>
      </c>
      <c r="EL5" s="251" t="str">
        <f>IF(ISNUMBER(FIND(analysismethod3,'II_Program-level standards'!CE$13)),"",'II_Program-level standards'!CE$13&amp;analysismethod3)</f>
        <v xml:space="preserve">Secret Shopper: Network Participation; 
</v>
      </c>
      <c r="EM5" s="251" t="str">
        <f>IF(ISNUMBER(FIND(analysismethod3,'II_Program-level standards'!CF$13)),"",'II_Program-level standards'!CF$13&amp;analysismethod3)</f>
        <v xml:space="preserve">Secret Shopper: Network Participation; 
</v>
      </c>
      <c r="EN5" s="251" t="str">
        <f>IF(ISNUMBER(FIND(analysismethod3,'II_Program-level standards'!CG$13)),"",'II_Program-level standards'!CG$13&amp;analysismethod3)</f>
        <v xml:space="preserve">Secret Shopper: Network Participation; 
</v>
      </c>
      <c r="EO5" s="251" t="str">
        <f>IF(ISNUMBER(FIND(analysismethod3,'II_Program-level standards'!CH$13)),"",'II_Program-level standards'!CH$13&amp;analysismethod3)</f>
        <v xml:space="preserve">Secret Shopper: Network Participation; 
</v>
      </c>
      <c r="EP5" s="251" t="str">
        <f>IF(ISNUMBER(FIND(analysismethod3,'II_Program-level standards'!CI$13)),"",'II_Program-level standards'!CI$13&amp;analysismethod3)</f>
        <v xml:space="preserve">Secret Shopper: Network Participation; 
</v>
      </c>
      <c r="EQ5" s="251" t="str">
        <f>IF(ISNUMBER(FIND(analysismethod3,'II_Program-level standards'!CJ$13)),"",'II_Program-level standards'!CJ$13&amp;analysismethod3)</f>
        <v xml:space="preserve">Secret Shopper: Network Participation; 
</v>
      </c>
      <c r="ER5" s="251" t="str">
        <f>IF(ISNUMBER(FIND(analysismethod3,'II_Program-level standards'!CK$13)),"",'II_Program-level standards'!CK$13&amp;analysismethod3)</f>
        <v xml:space="preserve">Secret Shopper: Network Participation; 
</v>
      </c>
      <c r="ES5" s="251" t="str">
        <f>IF(ISNUMBER(FIND(analysismethod3,'II_Program-level standards'!CL$13)),"",'II_Program-level standards'!CL$13&amp;analysismethod3)</f>
        <v xml:space="preserve">Secret Shopper: Network Participation; 
</v>
      </c>
      <c r="ET5" s="251" t="str">
        <f>IF(ISNUMBER(FIND(analysismethod3,'II_Program-level standards'!CM$13)),"",'II_Program-level standards'!CM$13&amp;analysismethod3)</f>
        <v xml:space="preserve">Secret Shopper: Network Participation; 
</v>
      </c>
      <c r="EU5" s="251" t="str">
        <f>IF(ISNUMBER(FIND(analysismethod3,'II_Program-level standards'!CN$13)),"",'II_Program-level standards'!CN$13&amp;analysismethod3)</f>
        <v xml:space="preserve">Secret Shopper: Network Participation; 
</v>
      </c>
      <c r="EV5" s="251" t="str">
        <f>IF(ISNUMBER(FIND(analysismethod3,'II_Program-level standards'!CO$13)),"",'II_Program-level standards'!CO$13&amp;analysismethod3)</f>
        <v xml:space="preserve">Secret Shopper: Network Participation; 
</v>
      </c>
      <c r="EW5" s="251" t="str">
        <f>IF(ISNUMBER(FIND(analysismethod3,'II_Program-level standards'!CP$13)),"",'II_Program-level standards'!CP$13&amp;analysismethod3)</f>
        <v xml:space="preserve">Secret Shopper: Network Participation; 
</v>
      </c>
      <c r="EX5" s="251" t="str">
        <f>IF(ISNUMBER(FIND(analysismethod3,'II_Program-level standards'!CQ$13)),"",'II_Program-level standards'!CQ$13&amp;analysismethod3)</f>
        <v xml:space="preserve">Secret Shopper: Network Participation; 
</v>
      </c>
      <c r="EY5" s="251" t="str">
        <f>IF(ISNUMBER(FIND(analysismethod3,'II_Program-level standards'!CR$13)),"",'II_Program-level standards'!CR$13&amp;analysismethod3)</f>
        <v xml:space="preserve">Secret Shopper: Network Participation; 
</v>
      </c>
      <c r="EZ5" s="251" t="str">
        <f>IF(ISNUMBER(FIND(analysismethod3,'II_Program-level standards'!CS$13)),"",'II_Program-level standards'!CS$13&amp;analysismethod3)</f>
        <v xml:space="preserve">Secret Shopper: Network Participation; 
</v>
      </c>
      <c r="FA5" s="251" t="str">
        <f>IF(ISNUMBER(FIND(analysismethod3,'II_Program-level standards'!CT$13)),"",'II_Program-level standards'!CT$13&amp;analysismethod3)</f>
        <v xml:space="preserve">Secret Shopper: Network Participation; 
</v>
      </c>
      <c r="FB5" s="251" t="str">
        <f>IF(ISNUMBER(FIND(analysismethod3,'II_Program-level standards'!CU$13)),"",'II_Program-level standards'!CU$13&amp;analysismethod3)</f>
        <v xml:space="preserve">Secret Shopper: Network Participation; 
</v>
      </c>
      <c r="FC5" s="251" t="str">
        <f>IF(ISNUMBER(FIND(analysismethod3,'II_Program-level standards'!CV$13)),"",'II_Program-level standards'!CV$13&amp;analysismethod3)</f>
        <v xml:space="preserve">Secret Shopper: Network Participation; 
</v>
      </c>
      <c r="FD5" s="251" t="str">
        <f>IF(ISNUMBER(FIND(analysismethod3,'II_Program-level standards'!CW$13)),"",'II_Program-level standards'!CW$13&amp;analysismethod3)</f>
        <v xml:space="preserve">Secret Shopper: Network Participation; 
</v>
      </c>
      <c r="FE5" s="251" t="str">
        <f>IF(ISNUMBER(FIND(analysismethod3,'II_Program-level standards'!CX$13)),"",'II_Program-level standards'!CX$13&amp;analysismethod3)</f>
        <v xml:space="preserve">Secret Shopper: Network Participation; 
</v>
      </c>
      <c r="FF5" s="251" t="str">
        <f>IF(ISNUMBER(FIND(analysismethod3,'II_Program-level standards'!CY$13)),"",'II_Program-level standards'!CY$13&amp;analysismethod3)</f>
        <v xml:space="preserve">Secret Shopper: Network Participation; 
</v>
      </c>
      <c r="FG5" s="252" t="str">
        <f>IF(ISNUMBER(FIND(analysismethod3,'II_Program-level standards'!CZ$13)),"",'II_Program-level standards'!CZ$13&amp;analysismethod3)</f>
        <v xml:space="preserve">Secret Shopper: Network Participation; 
</v>
      </c>
    </row>
    <row r="6" spans="1:212" ht="85.5" x14ac:dyDescent="0.2">
      <c r="A6" s="3" t="s">
        <v>627</v>
      </c>
      <c r="B6" s="11" t="s">
        <v>628</v>
      </c>
      <c r="C6" s="17"/>
      <c r="D6" s="17" t="s">
        <v>629</v>
      </c>
      <c r="E6" s="14" t="s">
        <v>630</v>
      </c>
      <c r="F6" s="62" t="str">
        <f>IF(ISNUMBER(FIND(composition,'I_State and program information'!E20)),"",'I_State and program information'!E20&amp;composition)</f>
        <v xml:space="preserve">Composition of provider network; </v>
      </c>
      <c r="G6" s="11"/>
      <c r="I6" s="3" t="s">
        <v>631</v>
      </c>
      <c r="J6" s="32" t="str">
        <f>IF('I_State and program information'!E28="","",'I_State and program information'!E28&amp;"; ")</f>
        <v/>
      </c>
      <c r="K6" s="41" t="str">
        <f>IF(ISNUMBER(FIND(plan4,'I_State and program information'!$E$52)),"",'I_State and program information'!$E$52&amp;plan4)</f>
        <v/>
      </c>
      <c r="L6" s="41" t="str">
        <f>IF(ISNUMBER(FIND(plan4,'I_State and program information'!$E$56)),"",'I_State and program information'!$E$56&amp;plan4)</f>
        <v/>
      </c>
      <c r="M6" s="41" t="str">
        <f>IF(ISNUMBER(FIND(plan4,'I_State and program information'!$E$60)),"",'I_State and program information'!$E$60&amp;plan4)</f>
        <v/>
      </c>
      <c r="N6" s="41" t="str">
        <f>IF(ISNUMBER(FIND(plan4,'I_State and program information'!$E$64)),"",'I_State and program information'!$E$64&amp;plan4)</f>
        <v/>
      </c>
      <c r="O6" s="41" t="str">
        <f>IF(ISNUMBER(FIND(plan4,'I_State and program information'!$E$68)),"",'I_State and program information'!$E$68&amp;plan4)</f>
        <v/>
      </c>
      <c r="P6" s="41" t="str">
        <f>IF(ISNUMBER(FIND(plan4,'I_State and program information'!$E$72)),"",'I_State and program information'!$E$72&amp;plan4)</f>
        <v/>
      </c>
      <c r="Q6" s="41" t="str">
        <f>IF(ISNUMBER(FIND(plan4,'I_State and program information'!$E$76)),"",'I_State and program information'!$E$76&amp;plan4)</f>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125</v>
      </c>
      <c r="V6" s="3" t="s">
        <v>288</v>
      </c>
      <c r="W6" s="18" t="s">
        <v>632</v>
      </c>
      <c r="X6" s="4" t="s">
        <v>633</v>
      </c>
      <c r="Y6" s="3" t="s">
        <v>634</v>
      </c>
      <c r="AD6" s="3" t="s">
        <v>635</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636</v>
      </c>
      <c r="AP6" s="78" t="str">
        <f>IF(ISNUMBER(FIND(furnish4,'III_Plan comp 438.206 All plans'!E$9)),"",'III_Plan comp 438.206 All plans'!E$9&amp;furnish4)</f>
        <v xml:space="preserve">Does not establish mechanisms to ensure compliance by network providers;
</v>
      </c>
      <c r="AQ6" s="62" t="str">
        <f>IF(ISNUMBER(FIND(furnish4,'III_Plan comp 438.206 All plans'!F$9)),"",'III_Plan comp 438.206 All plans'!F$9&amp;furnish4)</f>
        <v xml:space="preserve">Does not establish mechanisms to ensure compliance by network providers;
</v>
      </c>
      <c r="AR6" s="62" t="str">
        <f>IF(ISNUMBER(FIND(furnish4,'III_Plan comp 438.206 All plans'!G$9)),"",'III_Plan comp 438.206 All plans'!G$9&amp;furnish4)</f>
        <v xml:space="preserve">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establish mechanisms to ensure compliance by network providers;
</v>
      </c>
      <c r="AY6" s="62" t="str">
        <f>IF(ISNUMBER(FIND(furnish4,'III_Plan comp 438.206 All plans'!N$9)),"",'III_Plan comp 438.206 All plans'!N$9&amp;furnish4)</f>
        <v xml:space="preserve">Does not establish mechanisms to ensure compliance by network providers;
</v>
      </c>
      <c r="AZ6" s="67" t="s">
        <v>637</v>
      </c>
      <c r="BK6" s="250" t="str">
        <f>IF('I_State and program information'!$E$62="Yes","Secret Shopper: Appointment Availability"&amp;"; "&amp;CHAR(10)&amp;CHAR(10),"")</f>
        <v xml:space="preserve">Secret Shopper: Appointment Availability; 
</v>
      </c>
      <c r="BL6" s="251" t="str">
        <f>IF(ISNUMBER(FIND(analysismethod4,'II_Program-level standards'!E$13)),"",'II_Program-level standards'!E$13&amp;analysismethod4)</f>
        <v xml:space="preserve">Secret Shopper: Appointment Availability; 
</v>
      </c>
      <c r="BM6" s="251" t="str">
        <f>IF(ISNUMBER(FIND(analysismethod4,'II_Program-level standards'!F$13)),"",'II_Program-level standards'!F$13&amp;analysismethod4)</f>
        <v xml:space="preserve">Secret Shopper: Appointment Availability; 
</v>
      </c>
      <c r="BN6" s="251" t="str">
        <f>IF(ISNUMBER(FIND(analysismethod4,'II_Program-level standards'!G$13)),"",'II_Program-level standards'!G$13&amp;analysismethod4)</f>
        <v xml:space="preserve">Geomapping; 
Secret Shopper: Appointment Availability; 
</v>
      </c>
      <c r="BO6" s="251" t="str">
        <f>IF(ISNUMBER(FIND(analysismethod4,'II_Program-level standards'!H$13)),"",'II_Program-level standards'!H$13&amp;analysismethod4)</f>
        <v xml:space="preserve">Geomapping; 
Secret Shopper: Appointment Availability;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xml:space="preserve">Secret Shopper: Appointment Availability; 
</v>
      </c>
      <c r="BU6" s="251" t="str">
        <f>IF(ISNUMBER(FIND(analysismethod4,'II_Program-level standards'!N$13)),"",'II_Program-level standards'!N$13&amp;analysismethod4)</f>
        <v xml:space="preserve">Secret Shopper: Appointment Availability; 
</v>
      </c>
      <c r="BV6" s="251" t="str">
        <f>IF(ISNUMBER(FIND(analysismethod4,'II_Program-level standards'!O$13)),"",'II_Program-level standards'!O$13&amp;analysismethod4)</f>
        <v xml:space="preserve">Secret Shopper: Appointment Availability; 
</v>
      </c>
      <c r="BW6" s="251" t="str">
        <f>IF(ISNUMBER(FIND(analysismethod4,'II_Program-level standards'!P$13)),"",'II_Program-level standards'!P$13&amp;analysismethod4)</f>
        <v xml:space="preserve">Secret Shopper: Appointment Availability; 
</v>
      </c>
      <c r="BX6" s="251" t="str">
        <f>IF(ISNUMBER(FIND(analysismethod4,'II_Program-level standards'!Q$13)),"",'II_Program-level standards'!Q$13&amp;analysismethod4)</f>
        <v xml:space="preserve">Secret Shopper: Appointment Availability; 
</v>
      </c>
      <c r="BY6" s="251" t="str">
        <f>IF(ISNUMBER(FIND(analysismethod4,'II_Program-level standards'!R$13)),"",'II_Program-level standards'!R$13&amp;analysismethod4)</f>
        <v xml:space="preserve">Secret Shopper: Appointment Availability; 
</v>
      </c>
      <c r="BZ6" s="251" t="str">
        <f>IF(ISNUMBER(FIND(analysismethod4,'II_Program-level standards'!S$13)),"",'II_Program-level standards'!S$13&amp;analysismethod4)</f>
        <v xml:space="preserve">Secret Shopper: Appointment Availability; 
</v>
      </c>
      <c r="CA6" s="251" t="str">
        <f>IF(ISNUMBER(FIND(analysismethod4,'II_Program-level standards'!T$13)),"",'II_Program-level standards'!T$13&amp;analysismethod4)</f>
        <v xml:space="preserve">Secret Shopper: Appointment Availability; 
</v>
      </c>
      <c r="CB6" s="251" t="str">
        <f>IF(ISNUMBER(FIND(analysismethod4,'II_Program-level standards'!U$13)),"",'II_Program-level standards'!U$13&amp;analysismethod4)</f>
        <v xml:space="preserve">Secret Shopper: Appointment Availability; 
</v>
      </c>
      <c r="CC6" s="251" t="str">
        <f>IF(ISNUMBER(FIND(analysismethod4,'II_Program-level standards'!V$13)),"",'II_Program-level standards'!V$13&amp;analysismethod4)</f>
        <v xml:space="preserve">Secret Shopper: Appointment Availability; 
</v>
      </c>
      <c r="CD6" s="251" t="str">
        <f>IF(ISNUMBER(FIND(analysismethod4,'II_Program-level standards'!W$13)),"",'II_Program-level standards'!W$13&amp;analysismethod4)</f>
        <v xml:space="preserve">Secret Shopper: Appointment Availability; 
</v>
      </c>
      <c r="CE6" s="251" t="str">
        <f>IF(ISNUMBER(FIND(analysismethod4,'II_Program-level standards'!X$13)),"",'II_Program-level standards'!X$13&amp;analysismethod4)</f>
        <v xml:space="preserve">Secret Shopper: Appointment Availability; 
</v>
      </c>
      <c r="CF6" s="251" t="str">
        <f>IF(ISNUMBER(FIND(analysismethod4,'II_Program-level standards'!Y$13)),"",'II_Program-level standards'!Y$13&amp;analysismethod4)</f>
        <v xml:space="preserve">Secret Shopper: Appointment Availability; 
</v>
      </c>
      <c r="CG6" s="251" t="str">
        <f>IF(ISNUMBER(FIND(analysismethod4,'II_Program-level standards'!Z$13)),"",'II_Program-level standards'!Z$13&amp;analysismethod4)</f>
        <v xml:space="preserve">Secret Shopper: Appointment Availability; 
</v>
      </c>
      <c r="CH6" s="251" t="str">
        <f>IF(ISNUMBER(FIND(analysismethod4,'II_Program-level standards'!AA$13)),"",'II_Program-level standards'!AA$13&amp;analysismethod4)</f>
        <v xml:space="preserve">Secret Shopper: Appointment Availability; 
</v>
      </c>
      <c r="CI6" s="251" t="str">
        <f>IF(ISNUMBER(FIND(analysismethod4,'II_Program-level standards'!AB$13)),"",'II_Program-level standards'!AB$13&amp;analysismethod4)</f>
        <v xml:space="preserve">Secret Shopper: Appointment Availability; 
</v>
      </c>
      <c r="CJ6" s="251" t="str">
        <f>IF(ISNUMBER(FIND(analysismethod4,'II_Program-level standards'!AC$13)),"",'II_Program-level standards'!AC$13&amp;analysismethod4)</f>
        <v xml:space="preserve">Secret Shopper: Appointment Availability; 
</v>
      </c>
      <c r="CK6" s="251" t="str">
        <f>IF(ISNUMBER(FIND(analysismethod4,'II_Program-level standards'!AD$13)),"",'II_Program-level standards'!AD$13&amp;analysismethod4)</f>
        <v xml:space="preserve">Secret Shopper: Appointment Availability; 
</v>
      </c>
      <c r="CL6" s="251" t="str">
        <f>IF(ISNUMBER(FIND(analysismethod4,'II_Program-level standards'!AE$13)),"",'II_Program-level standards'!AE$13&amp;analysismethod4)</f>
        <v xml:space="preserve">Secret Shopper: Appointment Availability; 
</v>
      </c>
      <c r="CM6" s="251" t="str">
        <f>IF(ISNUMBER(FIND(analysismethod4,'II_Program-level standards'!AF$13)),"",'II_Program-level standards'!AF$13&amp;analysismethod4)</f>
        <v xml:space="preserve">Secret Shopper: Appointment Availability; 
</v>
      </c>
      <c r="CN6" s="251" t="str">
        <f>IF(ISNUMBER(FIND(analysismethod4,'II_Program-level standards'!AG$13)),"",'II_Program-level standards'!AG$13&amp;analysismethod4)</f>
        <v xml:space="preserve">Secret Shopper: Appointment Availability; 
</v>
      </c>
      <c r="CO6" s="251" t="str">
        <f>IF(ISNUMBER(FIND(analysismethod4,'II_Program-level standards'!AH$13)),"",'II_Program-level standards'!AH$13&amp;analysismethod4)</f>
        <v xml:space="preserve">Secret Shopper: Appointment Availability; 
</v>
      </c>
      <c r="CP6" s="251" t="str">
        <f>IF(ISNUMBER(FIND(analysismethod4,'II_Program-level standards'!AI$13)),"",'II_Program-level standards'!AI$13&amp;analysismethod4)</f>
        <v xml:space="preserve">Secret Shopper: Appointment Availability; 
</v>
      </c>
      <c r="CQ6" s="251" t="str">
        <f>IF(ISNUMBER(FIND(analysismethod4,'II_Program-level standards'!AJ$13)),"",'II_Program-level standards'!AJ$13&amp;analysismethod4)</f>
        <v xml:space="preserve">Secret Shopper: Appointment Availability; 
</v>
      </c>
      <c r="CR6" s="251" t="str">
        <f>IF(ISNUMBER(FIND(analysismethod4,'II_Program-level standards'!AK$13)),"",'II_Program-level standards'!AK$13&amp;analysismethod4)</f>
        <v xml:space="preserve">Secret Shopper: Appointment Availability; 
</v>
      </c>
      <c r="CS6" s="251" t="str">
        <f>IF(ISNUMBER(FIND(analysismethod4,'II_Program-level standards'!AL$13)),"",'II_Program-level standards'!AL$13&amp;analysismethod4)</f>
        <v xml:space="preserve">Secret Shopper: Appointment Availability; 
</v>
      </c>
      <c r="CT6" s="251" t="str">
        <f>IF(ISNUMBER(FIND(analysismethod4,'II_Program-level standards'!AM$13)),"",'II_Program-level standards'!AM$13&amp;analysismethod4)</f>
        <v xml:space="preserve">Secret Shopper: Appointment Availability; 
</v>
      </c>
      <c r="CU6" s="251" t="str">
        <f>IF(ISNUMBER(FIND(analysismethod4,'II_Program-level standards'!AN$13)),"",'II_Program-level standards'!AN$13&amp;analysismethod4)</f>
        <v xml:space="preserve">Secret Shopper: Appointment Availability; 
</v>
      </c>
      <c r="CV6" s="251" t="str">
        <f>IF(ISNUMBER(FIND(analysismethod4,'II_Program-level standards'!AO$13)),"",'II_Program-level standards'!AO$13&amp;analysismethod4)</f>
        <v xml:space="preserve">Secret Shopper: Appointment Availability; 
</v>
      </c>
      <c r="CW6" s="251" t="str">
        <f>IF(ISNUMBER(FIND(analysismethod4,'II_Program-level standards'!AP$13)),"",'II_Program-level standards'!AP$13&amp;analysismethod4)</f>
        <v xml:space="preserve">Secret Shopper: Appointment Availability; 
</v>
      </c>
      <c r="CX6" s="251" t="str">
        <f>IF(ISNUMBER(FIND(analysismethod4,'II_Program-level standards'!AQ$13)),"",'II_Program-level standards'!AQ$13&amp;analysismethod4)</f>
        <v xml:space="preserve">Secret Shopper: Appointment Availability; 
</v>
      </c>
      <c r="CY6" s="251" t="str">
        <f>IF(ISNUMBER(FIND(analysismethod4,'II_Program-level standards'!AR$13)),"",'II_Program-level standards'!AR$13&amp;analysismethod4)</f>
        <v xml:space="preserve">Secret Shopper: Appointment Availability; 
</v>
      </c>
      <c r="CZ6" s="251" t="str">
        <f>IF(ISNUMBER(FIND(analysismethod4,'II_Program-level standards'!AS$13)),"",'II_Program-level standards'!AS$13&amp;analysismethod4)</f>
        <v xml:space="preserve">Secret Shopper: Appointment Availability; 
</v>
      </c>
      <c r="DA6" s="251" t="str">
        <f>IF(ISNUMBER(FIND(analysismethod4,'II_Program-level standards'!AT$13)),"",'II_Program-level standards'!AT$13&amp;analysismethod4)</f>
        <v xml:space="preserve">Secret Shopper: Appointment Availability; 
</v>
      </c>
      <c r="DB6" s="251" t="str">
        <f>IF(ISNUMBER(FIND(analysismethod4,'II_Program-level standards'!AU$13)),"",'II_Program-level standards'!AU$13&amp;analysismethod4)</f>
        <v xml:space="preserve">Secret Shopper: Appointment Availability; 
</v>
      </c>
      <c r="DC6" s="251" t="str">
        <f>IF(ISNUMBER(FIND(analysismethod4,'II_Program-level standards'!AV$13)),"",'II_Program-level standards'!AV$13&amp;analysismethod4)</f>
        <v xml:space="preserve">Secret Shopper: Appointment Availability; 
</v>
      </c>
      <c r="DD6" s="251" t="str">
        <f>IF(ISNUMBER(FIND(analysismethod4,'II_Program-level standards'!AW$13)),"",'II_Program-level standards'!AW$13&amp;analysismethod4)</f>
        <v xml:space="preserve">Secret Shopper: Appointment Availability; 
</v>
      </c>
      <c r="DE6" s="251" t="str">
        <f>IF(ISNUMBER(FIND(analysismethod4,'II_Program-level standards'!AX$13)),"",'II_Program-level standards'!AX$13&amp;analysismethod4)</f>
        <v xml:space="preserve">Secret Shopper: Appointment Availability; 
</v>
      </c>
      <c r="DF6" s="251" t="str">
        <f>IF(ISNUMBER(FIND(analysismethod4,'II_Program-level standards'!AY$13)),"",'II_Program-level standards'!AY$13&amp;analysismethod4)</f>
        <v xml:space="preserve">Secret Shopper: Appointment Availability; 
</v>
      </c>
      <c r="DG6" s="251" t="str">
        <f>IF(ISNUMBER(FIND(analysismethod4,'II_Program-level standards'!AZ$13)),"",'II_Program-level standards'!AZ$13&amp;analysismethod4)</f>
        <v xml:space="preserve">Secret Shopper: Appointment Availability; 
</v>
      </c>
      <c r="DH6" s="251" t="str">
        <f>IF(ISNUMBER(FIND(analysismethod4,'II_Program-level standards'!BA$13)),"",'II_Program-level standards'!BA$13&amp;analysismethod4)</f>
        <v xml:space="preserve">Secret Shopper: Appointment Availability; 
</v>
      </c>
      <c r="DI6" s="251" t="str">
        <f>IF(ISNUMBER(FIND(analysismethod4,'II_Program-level standards'!BB$13)),"",'II_Program-level standards'!BB$13&amp;analysismethod4)</f>
        <v xml:space="preserve">Secret Shopper: Appointment Availability; 
</v>
      </c>
      <c r="DJ6" s="251" t="str">
        <f>IF(ISNUMBER(FIND(analysismethod4,'II_Program-level standards'!BC$13)),"",'II_Program-level standards'!BC$13&amp;analysismethod4)</f>
        <v xml:space="preserve">Secret Shopper: Appointment Availability; 
</v>
      </c>
      <c r="DK6" s="251" t="str">
        <f>IF(ISNUMBER(FIND(analysismethod4,'II_Program-level standards'!BD$13)),"",'II_Program-level standards'!BD$13&amp;analysismethod4)</f>
        <v xml:space="preserve">Secret Shopper: Appointment Availability; 
</v>
      </c>
      <c r="DL6" s="251" t="str">
        <f>IF(ISNUMBER(FIND(analysismethod4,'II_Program-level standards'!BE$13)),"",'II_Program-level standards'!BE$13&amp;analysismethod4)</f>
        <v xml:space="preserve">Secret Shopper: Appointment Availability; 
</v>
      </c>
      <c r="DM6" s="251" t="str">
        <f>IF(ISNUMBER(FIND(analysismethod4,'II_Program-level standards'!BF$13)),"",'II_Program-level standards'!BF$13&amp;analysismethod4)</f>
        <v xml:space="preserve">Secret Shopper: Appointment Availability; 
</v>
      </c>
      <c r="DN6" s="251" t="str">
        <f>IF(ISNUMBER(FIND(analysismethod4,'II_Program-level standards'!BG$13)),"",'II_Program-level standards'!BG$13&amp;analysismethod4)</f>
        <v xml:space="preserve">Secret Shopper: Appointment Availability; 
</v>
      </c>
      <c r="DO6" s="251" t="str">
        <f>IF(ISNUMBER(FIND(analysismethod4,'II_Program-level standards'!BH$13)),"",'II_Program-level standards'!BH$13&amp;analysismethod4)</f>
        <v xml:space="preserve">Secret Shopper: Appointment Availability; 
</v>
      </c>
      <c r="DP6" s="251" t="str">
        <f>IF(ISNUMBER(FIND(analysismethod4,'II_Program-level standards'!BI$13)),"",'II_Program-level standards'!BI$13&amp;analysismethod4)</f>
        <v xml:space="preserve">Secret Shopper: Appointment Availability; 
</v>
      </c>
      <c r="DQ6" s="251" t="str">
        <f>IF(ISNUMBER(FIND(analysismethod4,'II_Program-level standards'!BJ$13)),"",'II_Program-level standards'!BJ$13&amp;analysismethod4)</f>
        <v xml:space="preserve">Secret Shopper: Appointment Availability; 
</v>
      </c>
      <c r="DR6" s="251" t="str">
        <f>IF(ISNUMBER(FIND(analysismethod4,'II_Program-level standards'!BK$13)),"",'II_Program-level standards'!BK$13&amp;analysismethod4)</f>
        <v xml:space="preserve">Secret Shopper: Appointment Availability; 
</v>
      </c>
      <c r="DS6" s="251" t="str">
        <f>IF(ISNUMBER(FIND(analysismethod4,'II_Program-level standards'!BL$13)),"",'II_Program-level standards'!BL$13&amp;analysismethod4)</f>
        <v xml:space="preserve">Secret Shopper: Appointment Availability; 
</v>
      </c>
      <c r="DT6" s="251" t="str">
        <f>IF(ISNUMBER(FIND(analysismethod4,'II_Program-level standards'!BM$13)),"",'II_Program-level standards'!BM$13&amp;analysismethod4)</f>
        <v xml:space="preserve">Secret Shopper: Appointment Availability; 
</v>
      </c>
      <c r="DU6" s="251" t="str">
        <f>IF(ISNUMBER(FIND(analysismethod4,'II_Program-level standards'!BN$13)),"",'II_Program-level standards'!BN$13&amp;analysismethod4)</f>
        <v xml:space="preserve">Secret Shopper: Appointment Availability; 
</v>
      </c>
      <c r="DV6" s="251" t="str">
        <f>IF(ISNUMBER(FIND(analysismethod4,'II_Program-level standards'!BO$13)),"",'II_Program-level standards'!BO$13&amp;analysismethod4)</f>
        <v xml:space="preserve">Secret Shopper: Appointment Availability; 
</v>
      </c>
      <c r="DW6" s="251" t="str">
        <f>IF(ISNUMBER(FIND(analysismethod4,'II_Program-level standards'!BP$13)),"",'II_Program-level standards'!BP$13&amp;analysismethod4)</f>
        <v xml:space="preserve">Secret Shopper: Appointment Availability; 
</v>
      </c>
      <c r="DX6" s="251" t="str">
        <f>IF(ISNUMBER(FIND(analysismethod4,'II_Program-level standards'!BQ$13)),"",'II_Program-level standards'!BQ$13&amp;analysismethod4)</f>
        <v xml:space="preserve">Secret Shopper: Appointment Availability; 
</v>
      </c>
      <c r="DY6" s="251" t="str">
        <f>IF(ISNUMBER(FIND(analysismethod4,'II_Program-level standards'!BR$13)),"",'II_Program-level standards'!BR$13&amp;analysismethod4)</f>
        <v xml:space="preserve">Secret Shopper: Appointment Availability; 
</v>
      </c>
      <c r="DZ6" s="251" t="str">
        <f>IF(ISNUMBER(FIND(analysismethod4,'II_Program-level standards'!BS$13)),"",'II_Program-level standards'!BS$13&amp;analysismethod4)</f>
        <v xml:space="preserve">Secret Shopper: Appointment Availability; 
</v>
      </c>
      <c r="EA6" s="251" t="str">
        <f>IF(ISNUMBER(FIND(analysismethod4,'II_Program-level standards'!BT$13)),"",'II_Program-level standards'!BT$13&amp;analysismethod4)</f>
        <v xml:space="preserve">Secret Shopper: Appointment Availability; 
</v>
      </c>
      <c r="EB6" s="251" t="str">
        <f>IF(ISNUMBER(FIND(analysismethod4,'II_Program-level standards'!BU$13)),"",'II_Program-level standards'!BU$13&amp;analysismethod4)</f>
        <v xml:space="preserve">Secret Shopper: Appointment Availability; 
</v>
      </c>
      <c r="EC6" s="251" t="str">
        <f>IF(ISNUMBER(FIND(analysismethod4,'II_Program-level standards'!BV$13)),"",'II_Program-level standards'!BV$13&amp;analysismethod4)</f>
        <v xml:space="preserve">Secret Shopper: Appointment Availability; 
</v>
      </c>
      <c r="ED6" s="251" t="str">
        <f>IF(ISNUMBER(FIND(analysismethod4,'II_Program-level standards'!BW$13)),"",'II_Program-level standards'!BW$13&amp;analysismethod4)</f>
        <v xml:space="preserve">Secret Shopper: Appointment Availability; 
</v>
      </c>
      <c r="EE6" s="251" t="str">
        <f>IF(ISNUMBER(FIND(analysismethod4,'II_Program-level standards'!BX$13)),"",'II_Program-level standards'!BX$13&amp;analysismethod4)</f>
        <v xml:space="preserve">Secret Shopper: Appointment Availability; 
</v>
      </c>
      <c r="EF6" s="251" t="str">
        <f>IF(ISNUMBER(FIND(analysismethod4,'II_Program-level standards'!BY$13)),"",'II_Program-level standards'!BY$13&amp;analysismethod4)</f>
        <v xml:space="preserve">Secret Shopper: Appointment Availability; 
</v>
      </c>
      <c r="EG6" s="251" t="str">
        <f>IF(ISNUMBER(FIND(analysismethod4,'II_Program-level standards'!BZ$13)),"",'II_Program-level standards'!BZ$13&amp;analysismethod4)</f>
        <v xml:space="preserve">Secret Shopper: Appointment Availability; 
</v>
      </c>
      <c r="EH6" s="251" t="str">
        <f>IF(ISNUMBER(FIND(analysismethod4,'II_Program-level standards'!CA$13)),"",'II_Program-level standards'!CA$13&amp;analysismethod4)</f>
        <v xml:space="preserve">Secret Shopper: Appointment Availability; 
</v>
      </c>
      <c r="EI6" s="251" t="str">
        <f>IF(ISNUMBER(FIND(analysismethod4,'II_Program-level standards'!CB$13)),"",'II_Program-level standards'!CB$13&amp;analysismethod4)</f>
        <v xml:space="preserve">Secret Shopper: Appointment Availability; 
</v>
      </c>
      <c r="EJ6" s="251" t="str">
        <f>IF(ISNUMBER(FIND(analysismethod4,'II_Program-level standards'!CC$13)),"",'II_Program-level standards'!CC$13&amp;analysismethod4)</f>
        <v xml:space="preserve">Secret Shopper: Appointment Availability; 
</v>
      </c>
      <c r="EK6" s="251" t="str">
        <f>IF(ISNUMBER(FIND(analysismethod4,'II_Program-level standards'!CD$13)),"",'II_Program-level standards'!CD$13&amp;analysismethod4)</f>
        <v xml:space="preserve">Secret Shopper: Appointment Availability; 
</v>
      </c>
      <c r="EL6" s="251" t="str">
        <f>IF(ISNUMBER(FIND(analysismethod4,'II_Program-level standards'!CE$13)),"",'II_Program-level standards'!CE$13&amp;analysismethod4)</f>
        <v xml:space="preserve">Secret Shopper: Appointment Availability; 
</v>
      </c>
      <c r="EM6" s="251" t="str">
        <f>IF(ISNUMBER(FIND(analysismethod4,'II_Program-level standards'!CF$13)),"",'II_Program-level standards'!CF$13&amp;analysismethod4)</f>
        <v xml:space="preserve">Secret Shopper: Appointment Availability; 
</v>
      </c>
      <c r="EN6" s="251" t="str">
        <f>IF(ISNUMBER(FIND(analysismethod4,'II_Program-level standards'!CG$13)),"",'II_Program-level standards'!CG$13&amp;analysismethod4)</f>
        <v xml:space="preserve">Secret Shopper: Appointment Availability; 
</v>
      </c>
      <c r="EO6" s="251" t="str">
        <f>IF(ISNUMBER(FIND(analysismethod4,'II_Program-level standards'!CH$13)),"",'II_Program-level standards'!CH$13&amp;analysismethod4)</f>
        <v xml:space="preserve">Secret Shopper: Appointment Availability; 
</v>
      </c>
      <c r="EP6" s="251" t="str">
        <f>IF(ISNUMBER(FIND(analysismethod4,'II_Program-level standards'!CI$13)),"",'II_Program-level standards'!CI$13&amp;analysismethod4)</f>
        <v xml:space="preserve">Secret Shopper: Appointment Availability; 
</v>
      </c>
      <c r="EQ6" s="251" t="str">
        <f>IF(ISNUMBER(FIND(analysismethod4,'II_Program-level standards'!CJ$13)),"",'II_Program-level standards'!CJ$13&amp;analysismethod4)</f>
        <v xml:space="preserve">Secret Shopper: Appointment Availability; 
</v>
      </c>
      <c r="ER6" s="251" t="str">
        <f>IF(ISNUMBER(FIND(analysismethod4,'II_Program-level standards'!CK$13)),"",'II_Program-level standards'!CK$13&amp;analysismethod4)</f>
        <v xml:space="preserve">Secret Shopper: Appointment Availability; 
</v>
      </c>
      <c r="ES6" s="251" t="str">
        <f>IF(ISNUMBER(FIND(analysismethod4,'II_Program-level standards'!CL$13)),"",'II_Program-level standards'!CL$13&amp;analysismethod4)</f>
        <v xml:space="preserve">Secret Shopper: Appointment Availability; 
</v>
      </c>
      <c r="ET6" s="251" t="str">
        <f>IF(ISNUMBER(FIND(analysismethod4,'II_Program-level standards'!CM$13)),"",'II_Program-level standards'!CM$13&amp;analysismethod4)</f>
        <v xml:space="preserve">Secret Shopper: Appointment Availability; 
</v>
      </c>
      <c r="EU6" s="251" t="str">
        <f>IF(ISNUMBER(FIND(analysismethod4,'II_Program-level standards'!CN$13)),"",'II_Program-level standards'!CN$13&amp;analysismethod4)</f>
        <v xml:space="preserve">Secret Shopper: Appointment Availability; 
</v>
      </c>
      <c r="EV6" s="251" t="str">
        <f>IF(ISNUMBER(FIND(analysismethod4,'II_Program-level standards'!CO$13)),"",'II_Program-level standards'!CO$13&amp;analysismethod4)</f>
        <v xml:space="preserve">Secret Shopper: Appointment Availability; 
</v>
      </c>
      <c r="EW6" s="251" t="str">
        <f>IF(ISNUMBER(FIND(analysismethod4,'II_Program-level standards'!CP$13)),"",'II_Program-level standards'!CP$13&amp;analysismethod4)</f>
        <v xml:space="preserve">Secret Shopper: Appointment Availability; 
</v>
      </c>
      <c r="EX6" s="251" t="str">
        <f>IF(ISNUMBER(FIND(analysismethod4,'II_Program-level standards'!CQ$13)),"",'II_Program-level standards'!CQ$13&amp;analysismethod4)</f>
        <v xml:space="preserve">Secret Shopper: Appointment Availability; 
</v>
      </c>
      <c r="EY6" s="251" t="str">
        <f>IF(ISNUMBER(FIND(analysismethod4,'II_Program-level standards'!CR$13)),"",'II_Program-level standards'!CR$13&amp;analysismethod4)</f>
        <v xml:space="preserve">Secret Shopper: Appointment Availability; 
</v>
      </c>
      <c r="EZ6" s="251" t="str">
        <f>IF(ISNUMBER(FIND(analysismethod4,'II_Program-level standards'!CS$13)),"",'II_Program-level standards'!CS$13&amp;analysismethod4)</f>
        <v xml:space="preserve">Secret Shopper: Appointment Availability; 
</v>
      </c>
      <c r="FA6" s="251" t="str">
        <f>IF(ISNUMBER(FIND(analysismethod4,'II_Program-level standards'!CT$13)),"",'II_Program-level standards'!CT$13&amp;analysismethod4)</f>
        <v xml:space="preserve">Secret Shopper: Appointment Availability; 
</v>
      </c>
      <c r="FB6" s="251" t="str">
        <f>IF(ISNUMBER(FIND(analysismethod4,'II_Program-level standards'!CU$13)),"",'II_Program-level standards'!CU$13&amp;analysismethod4)</f>
        <v xml:space="preserve">Secret Shopper: Appointment Availability; 
</v>
      </c>
      <c r="FC6" s="251" t="str">
        <f>IF(ISNUMBER(FIND(analysismethod4,'II_Program-level standards'!CV$13)),"",'II_Program-level standards'!CV$13&amp;analysismethod4)</f>
        <v xml:space="preserve">Secret Shopper: Appointment Availability; 
</v>
      </c>
      <c r="FD6" s="251" t="str">
        <f>IF(ISNUMBER(FIND(analysismethod4,'II_Program-level standards'!CW$13)),"",'II_Program-level standards'!CW$13&amp;analysismethod4)</f>
        <v xml:space="preserve">Secret Shopper: Appointment Availability; 
</v>
      </c>
      <c r="FE6" s="251" t="str">
        <f>IF(ISNUMBER(FIND(analysismethod4,'II_Program-level standards'!CX$13)),"",'II_Program-level standards'!CX$13&amp;analysismethod4)</f>
        <v xml:space="preserve">Secret Shopper: Appointment Availability; 
</v>
      </c>
      <c r="FF6" s="251" t="str">
        <f>IF(ISNUMBER(FIND(analysismethod4,'II_Program-level standards'!CY$13)),"",'II_Program-level standards'!CY$13&amp;analysismethod4)</f>
        <v xml:space="preserve">Secret Shopper: Appointment Availability; 
</v>
      </c>
      <c r="FG6" s="252" t="str">
        <f>IF(ISNUMBER(FIND(analysismethod4,'II_Program-level standards'!CZ$13)),"",'II_Program-level standards'!CZ$13&amp;analysismethod4)</f>
        <v xml:space="preserve">Secret Shopper: Appointment Availability; 
</v>
      </c>
    </row>
    <row r="7" spans="1:212" ht="128.25" x14ac:dyDescent="0.2">
      <c r="A7" s="3" t="s">
        <v>638</v>
      </c>
      <c r="B7" s="11" t="s">
        <v>83</v>
      </c>
      <c r="C7" s="17"/>
      <c r="D7" s="17" t="s">
        <v>639</v>
      </c>
      <c r="E7" s="14" t="s">
        <v>640</v>
      </c>
      <c r="F7" s="62" t="str">
        <f>IF(ISNUMBER(FIND(payments,'I_State and program information'!E20)),"",'I_State and program information'!E20&amp;payments)</f>
        <v>Payments to provider network;</v>
      </c>
      <c r="G7" s="11"/>
      <c r="I7" s="3" t="s">
        <v>152</v>
      </c>
      <c r="J7" s="32" t="str">
        <f>IF('I_State and program information'!E29="","",'I_State and program information'!E29&amp;"; ")</f>
        <v/>
      </c>
      <c r="K7" s="41" t="str">
        <f>IF(ISNUMBER(FIND(plan5,'I_State and program information'!$E$52)),"",'I_State and program information'!$E$52&amp;plan5)</f>
        <v/>
      </c>
      <c r="L7" s="41" t="str">
        <f>IF(ISNUMBER(FIND(plan5,'I_State and program information'!$E$56)),"",'I_State and program information'!$E$56&amp;plan5)</f>
        <v/>
      </c>
      <c r="M7" s="41" t="str">
        <f>IF(ISNUMBER(FIND(plan5,'I_State and program information'!$E$60)),"",'I_State and program information'!$E$60&amp;plan5)</f>
        <v/>
      </c>
      <c r="N7" s="41" t="str">
        <f>IF(ISNUMBER(FIND(plan5,'I_State and program information'!$E$64)),"",'I_State and program information'!$E$64&amp;plan5)</f>
        <v/>
      </c>
      <c r="O7" s="41" t="str">
        <f>IF(ISNUMBER(FIND(plan5,'I_State and program information'!$E$68)),"",'I_State and program information'!$E$68&amp;plan5)</f>
        <v/>
      </c>
      <c r="P7" s="41" t="str">
        <f>IF(ISNUMBER(FIND(plan5,'I_State and program information'!$E$72)),"",'I_State and program information'!$E$72&amp;plan5)</f>
        <v/>
      </c>
      <c r="Q7" s="41" t="str">
        <f>IF(ISNUMBER(FIND(plan5,'I_State and program information'!$E$76)),"",'I_State and program information'!$E$76&amp;plan5)</f>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127</v>
      </c>
      <c r="V7" s="3" t="s">
        <v>285</v>
      </c>
      <c r="W7" s="18" t="s">
        <v>641</v>
      </c>
      <c r="Y7" s="3" t="s">
        <v>642</v>
      </c>
      <c r="AD7" s="3" t="s">
        <v>643</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644</v>
      </c>
      <c r="AP7" s="78" t="str">
        <f>IF(ISNUMBER(FIND(furnish5,'III_Plan comp 438.206 All plans'!E$9)),"",'III_Plan comp 438.206 All plans'!E$9&amp;furnish5)</f>
        <v xml:space="preserve">Does not monitor network providers regularly to determine compliance;
</v>
      </c>
      <c r="AQ7" s="62" t="str">
        <f>IF(ISNUMBER(FIND(furnish5,'III_Plan comp 438.206 All plans'!F$9)),"",'III_Plan comp 438.206 All plans'!F$9&amp;furnish5)</f>
        <v xml:space="preserve">Does not monitor network providers regularly to determine compliance;
</v>
      </c>
      <c r="AR7" s="62" t="str">
        <f>IF(ISNUMBER(FIND(furnish5,'III_Plan comp 438.206 All plans'!G$9)),"",'III_Plan comp 438.206 All plans'!G$9&amp;furnish5)</f>
        <v xml:space="preserve">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monitor network providers regularly to determine compliance;
</v>
      </c>
      <c r="AY7" s="62" t="str">
        <f>IF(ISNUMBER(FIND(furnish5,'III_Plan comp 438.206 All plans'!N$9)),"",'III_Plan comp 438.206 All plans'!N$9&amp;furnish5)</f>
        <v xml:space="preserve">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5.5" x14ac:dyDescent="0.2">
      <c r="B8" s="11" t="s">
        <v>645</v>
      </c>
      <c r="C8" s="17"/>
      <c r="D8" s="17" t="s">
        <v>646</v>
      </c>
      <c r="E8" s="14" t="s">
        <v>647</v>
      </c>
      <c r="F8" s="62" t="str">
        <f>IF(ISNUMBER(FIND(enrollment,'I_State and program information'!E20)),"",'I_State and program information'!E20&amp;enrollment)</f>
        <v xml:space="preserve">Enrollment of new population; </v>
      </c>
      <c r="G8" s="11"/>
      <c r="I8" s="3" t="s">
        <v>648</v>
      </c>
      <c r="J8" s="32" t="str">
        <f>IF('I_State and program information'!E30="","",'I_State and program information'!E30&amp;"; ")</f>
        <v/>
      </c>
      <c r="K8" s="41" t="str">
        <f>IF(ISNUMBER(FIND(plan6,'I_State and program information'!$E$52)),"",'I_State and program information'!$E$52&amp;plan6)</f>
        <v/>
      </c>
      <c r="L8" s="41" t="str">
        <f>IF(ISNUMBER(FIND(plan6,'I_State and program information'!$E$56)),"",'I_State and program information'!$E$56&amp;plan6)</f>
        <v/>
      </c>
      <c r="M8" s="41" t="str">
        <f>IF(ISNUMBER(FIND(plan6,'I_State and program information'!$E$60)),"",'I_State and program information'!$E$60&amp;plan6)</f>
        <v/>
      </c>
      <c r="N8" s="41" t="str">
        <f>IF(ISNUMBER(FIND(plan6,'I_State and program information'!$E$64)),"",'I_State and program information'!$E$64&amp;plan6)</f>
        <v/>
      </c>
      <c r="O8" s="41" t="str">
        <f>IF(ISNUMBER(FIND(plan6,'I_State and program information'!$E$68)),"",'I_State and program information'!$E$68&amp;plan6)</f>
        <v/>
      </c>
      <c r="P8" s="41" t="str">
        <f>IF(ISNUMBER(FIND(plan6,'I_State and program information'!$E$72)),"",'I_State and program information'!$E$72&amp;plan6)</f>
        <v/>
      </c>
      <c r="Q8" s="41" t="str">
        <f>IF(ISNUMBER(FIND(plan6,'I_State and program information'!$E$76)),"",'I_State and program information'!$E$76&amp;plan6)</f>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129</v>
      </c>
      <c r="V8" s="3" t="s">
        <v>649</v>
      </c>
      <c r="W8" s="18" t="s">
        <v>157</v>
      </c>
      <c r="Y8" s="3" t="s">
        <v>650</v>
      </c>
      <c r="AD8" s="3" t="s">
        <v>651</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652</v>
      </c>
      <c r="AP8" s="78" t="str">
        <f>IF(ISNUMBER(FIND(furnish6,'III_Plan comp 438.206 All plans'!E$9)),"",'III_Plan comp 438.206 All plans'!E$9&amp;furnish6)</f>
        <v xml:space="preserve">Does not make corrective action if there is a failure to comply by a network provider;
</v>
      </c>
      <c r="AQ8" s="62" t="str">
        <f>IF(ISNUMBER(FIND(furnish6,'III_Plan comp 438.206 All plans'!F$9)),"",'III_Plan comp 438.206 All plans'!F$9&amp;furnish6)</f>
        <v xml:space="preserve">Does not make corrective action if there is a failure to comply by a network provider;
</v>
      </c>
      <c r="AR8" s="62" t="str">
        <f>IF(ISNUMBER(FIND(furnish6,'III_Plan comp 438.206 All plans'!G$9)),"",'III_Plan comp 438.206 All plans'!G$9&amp;furnish6)</f>
        <v xml:space="preserve">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make corrective action if there is a failure to comply by a network provider;
</v>
      </c>
      <c r="AY8" s="62" t="str">
        <f>IF(ISNUMBER(FIND(furnish6,'III_Plan comp 438.206 All plans'!N$9)),"",'III_Plan comp 438.206 All plans'!N$9&amp;furnish6)</f>
        <v xml:space="preserve">Does not make corrective action if there is a failure to comply by a network provider;
</v>
      </c>
      <c r="BK8" s="250" t="str">
        <f>IF('I_State and program information'!$E$70="Yes","Review of Grievances Related to Access"&amp;"; "&amp;CHAR(10)&amp;CHAR(10),"")</f>
        <v xml:space="preserve">Review of Grievances Related to Access; 
</v>
      </c>
      <c r="BL8" s="251" t="str">
        <f>IF(ISNUMBER(FIND(analysismethod6,'II_Program-level standards'!E$13)),"",'II_Program-level standards'!E$13&amp;analysismethod6)</f>
        <v xml:space="preserve">Review of Grievances Related to Access; 
</v>
      </c>
      <c r="BM8" s="251" t="str">
        <f>IF(ISNUMBER(FIND(analysismethod6,'II_Program-level standards'!F$13)),"",'II_Program-level standards'!F$13&amp;analysismethod6)</f>
        <v xml:space="preserve">Review of Grievances Related to Access; 
</v>
      </c>
      <c r="BN8" s="251" t="str">
        <f>IF(ISNUMBER(FIND(analysismethod6,'II_Program-level standards'!G$13)),"",'II_Program-level standards'!G$13&amp;analysismethod6)</f>
        <v xml:space="preserve">Geomapping; 
Review of Grievances Related to Access; 
</v>
      </c>
      <c r="BO8" s="251" t="str">
        <f>IF(ISNUMBER(FIND(analysismethod6,'II_Program-level standards'!H$13)),"",'II_Program-level standards'!H$13&amp;analysismethod6)</f>
        <v xml:space="preserve">Geomapping; 
Review of Grievances Related to Access; 
</v>
      </c>
      <c r="BP8" s="251" t="str">
        <f>IF(ISNUMBER(FIND(analysismethod6,'II_Program-level standards'!I$13)),"",'II_Program-level standards'!I$13&amp;analysismethod6)</f>
        <v xml:space="preserve">Secret Shopper: Appointment Availability; 
Review of Grievances Related to Access; 
</v>
      </c>
      <c r="BQ8" s="251" t="str">
        <f>IF(ISNUMBER(FIND(analysismethod6,'II_Program-level standards'!J$13)),"",'II_Program-level standards'!J$13&amp;analysismethod6)</f>
        <v xml:space="preserve">Secret Shopper: Appointment Availability; 
Review of Grievances Related to Access; 
</v>
      </c>
      <c r="BR8" s="251" t="str">
        <f>IF(ISNUMBER(FIND(analysismethod6,'II_Program-level standards'!K$13)),"",'II_Program-level standards'!K$13&amp;analysismethod6)</f>
        <v xml:space="preserve">Secret Shopper: Appointment Availability; 
Review of Grievances Related to Access; 
</v>
      </c>
      <c r="BS8" s="251" t="str">
        <f>IF(ISNUMBER(FIND(analysismethod6,'II_Program-level standards'!L$13)),"",'II_Program-level standards'!L$13&amp;analysismethod6)</f>
        <v xml:space="preserve">Secret Shopper: Appointment Availability; 
Review of Grievances Related to Access; 
</v>
      </c>
      <c r="BT8" s="251" t="str">
        <f>IF(ISNUMBER(FIND(analysismethod6,'II_Program-level standards'!M$13)),"",'II_Program-level standards'!M$13&amp;analysismethod6)</f>
        <v xml:space="preserve">Review of Grievances Related to Access; 
</v>
      </c>
      <c r="BU8" s="251" t="str">
        <f>IF(ISNUMBER(FIND(analysismethod6,'II_Program-level standards'!N$13)),"",'II_Program-level standards'!N$13&amp;analysismethod6)</f>
        <v xml:space="preserve">Review of Grievances Related to Access; 
</v>
      </c>
      <c r="BV8" s="251" t="str">
        <f>IF(ISNUMBER(FIND(analysismethod6,'II_Program-level standards'!O$13)),"",'II_Program-level standards'!O$13&amp;analysismethod6)</f>
        <v xml:space="preserve">Review of Grievances Related to Access; 
</v>
      </c>
      <c r="BW8" s="251" t="str">
        <f>IF(ISNUMBER(FIND(analysismethod6,'II_Program-level standards'!P$13)),"",'II_Program-level standards'!P$13&amp;analysismethod6)</f>
        <v xml:space="preserve">Review of Grievances Related to Access; 
</v>
      </c>
      <c r="BX8" s="251" t="str">
        <f>IF(ISNUMBER(FIND(analysismethod6,'II_Program-level standards'!Q$13)),"",'II_Program-level standards'!Q$13&amp;analysismethod6)</f>
        <v xml:space="preserve">Review of Grievances Related to Access; 
</v>
      </c>
      <c r="BY8" s="251" t="str">
        <f>IF(ISNUMBER(FIND(analysismethod6,'II_Program-level standards'!R$13)),"",'II_Program-level standards'!R$13&amp;analysismethod6)</f>
        <v xml:space="preserve">Review of Grievances Related to Access; 
</v>
      </c>
      <c r="BZ8" s="251" t="str">
        <f>IF(ISNUMBER(FIND(analysismethod6,'II_Program-level standards'!S$13)),"",'II_Program-level standards'!S$13&amp;analysismethod6)</f>
        <v xml:space="preserve">Review of Grievances Related to Access; 
</v>
      </c>
      <c r="CA8" s="251" t="str">
        <f>IF(ISNUMBER(FIND(analysismethod6,'II_Program-level standards'!T$13)),"",'II_Program-level standards'!T$13&amp;analysismethod6)</f>
        <v xml:space="preserve">Review of Grievances Related to Access; 
</v>
      </c>
      <c r="CB8" s="251" t="str">
        <f>IF(ISNUMBER(FIND(analysismethod6,'II_Program-level standards'!U$13)),"",'II_Program-level standards'!U$13&amp;analysismethod6)</f>
        <v xml:space="preserve">Review of Grievances Related to Access; 
</v>
      </c>
      <c r="CC8" s="251" t="str">
        <f>IF(ISNUMBER(FIND(analysismethod6,'II_Program-level standards'!V$13)),"",'II_Program-level standards'!V$13&amp;analysismethod6)</f>
        <v xml:space="preserve">Review of Grievances Related to Access; 
</v>
      </c>
      <c r="CD8" s="251" t="str">
        <f>IF(ISNUMBER(FIND(analysismethod6,'II_Program-level standards'!W$13)),"",'II_Program-level standards'!W$13&amp;analysismethod6)</f>
        <v xml:space="preserve">Review of Grievances Related to Access; 
</v>
      </c>
      <c r="CE8" s="251" t="str">
        <f>IF(ISNUMBER(FIND(analysismethod6,'II_Program-level standards'!X$13)),"",'II_Program-level standards'!X$13&amp;analysismethod6)</f>
        <v xml:space="preserve">Review of Grievances Related to Access; 
</v>
      </c>
      <c r="CF8" s="251" t="str">
        <f>IF(ISNUMBER(FIND(analysismethod6,'II_Program-level standards'!Y$13)),"",'II_Program-level standards'!Y$13&amp;analysismethod6)</f>
        <v xml:space="preserve">Review of Grievances Related to Access; 
</v>
      </c>
      <c r="CG8" s="251" t="str">
        <f>IF(ISNUMBER(FIND(analysismethod6,'II_Program-level standards'!Z$13)),"",'II_Program-level standards'!Z$13&amp;analysismethod6)</f>
        <v xml:space="preserve">Review of Grievances Related to Access; 
</v>
      </c>
      <c r="CH8" s="251" t="str">
        <f>IF(ISNUMBER(FIND(analysismethod6,'II_Program-level standards'!AA$13)),"",'II_Program-level standards'!AA$13&amp;analysismethod6)</f>
        <v xml:space="preserve">Review of Grievances Related to Access; 
</v>
      </c>
      <c r="CI8" s="251" t="str">
        <f>IF(ISNUMBER(FIND(analysismethod6,'II_Program-level standards'!AB$13)),"",'II_Program-level standards'!AB$13&amp;analysismethod6)</f>
        <v xml:space="preserve">Review of Grievances Related to Access; 
</v>
      </c>
      <c r="CJ8" s="251" t="str">
        <f>IF(ISNUMBER(FIND(analysismethod6,'II_Program-level standards'!AC$13)),"",'II_Program-level standards'!AC$13&amp;analysismethod6)</f>
        <v xml:space="preserve">Review of Grievances Related to Access; 
</v>
      </c>
      <c r="CK8" s="251" t="str">
        <f>IF(ISNUMBER(FIND(analysismethod6,'II_Program-level standards'!AD$13)),"",'II_Program-level standards'!AD$13&amp;analysismethod6)</f>
        <v xml:space="preserve">Review of Grievances Related to Access; 
</v>
      </c>
      <c r="CL8" s="251" t="str">
        <f>IF(ISNUMBER(FIND(analysismethod6,'II_Program-level standards'!AE$13)),"",'II_Program-level standards'!AE$13&amp;analysismethod6)</f>
        <v xml:space="preserve">Review of Grievances Related to Access; 
</v>
      </c>
      <c r="CM8" s="251" t="str">
        <f>IF(ISNUMBER(FIND(analysismethod6,'II_Program-level standards'!AF$13)),"",'II_Program-level standards'!AF$13&amp;analysismethod6)</f>
        <v xml:space="preserve">Review of Grievances Related to Access; 
</v>
      </c>
      <c r="CN8" s="251" t="str">
        <f>IF(ISNUMBER(FIND(analysismethod6,'II_Program-level standards'!AG$13)),"",'II_Program-level standards'!AG$13&amp;analysismethod6)</f>
        <v xml:space="preserve">Review of Grievances Related to Access; 
</v>
      </c>
      <c r="CO8" s="251" t="str">
        <f>IF(ISNUMBER(FIND(analysismethod6,'II_Program-level standards'!AH$13)),"",'II_Program-level standards'!AH$13&amp;analysismethod6)</f>
        <v xml:space="preserve">Review of Grievances Related to Access; 
</v>
      </c>
      <c r="CP8" s="251" t="str">
        <f>IF(ISNUMBER(FIND(analysismethod6,'II_Program-level standards'!AI$13)),"",'II_Program-level standards'!AI$13&amp;analysismethod6)</f>
        <v xml:space="preserve">Review of Grievances Related to Access; 
</v>
      </c>
      <c r="CQ8" s="251" t="str">
        <f>IF(ISNUMBER(FIND(analysismethod6,'II_Program-level standards'!AJ$13)),"",'II_Program-level standards'!AJ$13&amp;analysismethod6)</f>
        <v xml:space="preserve">Review of Grievances Related to Access; 
</v>
      </c>
      <c r="CR8" s="251" t="str">
        <f>IF(ISNUMBER(FIND(analysismethod6,'II_Program-level standards'!AK$13)),"",'II_Program-level standards'!AK$13&amp;analysismethod6)</f>
        <v xml:space="preserve">Review of Grievances Related to Access; 
</v>
      </c>
      <c r="CS8" s="251" t="str">
        <f>IF(ISNUMBER(FIND(analysismethod6,'II_Program-level standards'!AL$13)),"",'II_Program-level standards'!AL$13&amp;analysismethod6)</f>
        <v xml:space="preserve">Review of Grievances Related to Access; 
</v>
      </c>
      <c r="CT8" s="251" t="str">
        <f>IF(ISNUMBER(FIND(analysismethod6,'II_Program-level standards'!AM$13)),"",'II_Program-level standards'!AM$13&amp;analysismethod6)</f>
        <v xml:space="preserve">Review of Grievances Related to Access; 
</v>
      </c>
      <c r="CU8" s="251" t="str">
        <f>IF(ISNUMBER(FIND(analysismethod6,'II_Program-level standards'!AN$13)),"",'II_Program-level standards'!AN$13&amp;analysismethod6)</f>
        <v xml:space="preserve">Review of Grievances Related to Access; 
</v>
      </c>
      <c r="CV8" s="251" t="str">
        <f>IF(ISNUMBER(FIND(analysismethod6,'II_Program-level standards'!AO$13)),"",'II_Program-level standards'!AO$13&amp;analysismethod6)</f>
        <v xml:space="preserve">Review of Grievances Related to Access; 
</v>
      </c>
      <c r="CW8" s="251" t="str">
        <f>IF(ISNUMBER(FIND(analysismethod6,'II_Program-level standards'!AP$13)),"",'II_Program-level standards'!AP$13&amp;analysismethod6)</f>
        <v xml:space="preserve">Review of Grievances Related to Access; 
</v>
      </c>
      <c r="CX8" s="251" t="str">
        <f>IF(ISNUMBER(FIND(analysismethod6,'II_Program-level standards'!AQ$13)),"",'II_Program-level standards'!AQ$13&amp;analysismethod6)</f>
        <v xml:space="preserve">Review of Grievances Related to Access; 
</v>
      </c>
      <c r="CY8" s="251" t="str">
        <f>IF(ISNUMBER(FIND(analysismethod6,'II_Program-level standards'!AR$13)),"",'II_Program-level standards'!AR$13&amp;analysismethod6)</f>
        <v xml:space="preserve">Review of Grievances Related to Access; 
</v>
      </c>
      <c r="CZ8" s="251" t="str">
        <f>IF(ISNUMBER(FIND(analysismethod6,'II_Program-level standards'!AS$13)),"",'II_Program-level standards'!AS$13&amp;analysismethod6)</f>
        <v xml:space="preserve">Review of Grievances Related to Access; 
</v>
      </c>
      <c r="DA8" s="251" t="str">
        <f>IF(ISNUMBER(FIND(analysismethod6,'II_Program-level standards'!AT$13)),"",'II_Program-level standards'!AT$13&amp;analysismethod6)</f>
        <v xml:space="preserve">Review of Grievances Related to Access; 
</v>
      </c>
      <c r="DB8" s="251" t="str">
        <f>IF(ISNUMBER(FIND(analysismethod6,'II_Program-level standards'!AU$13)),"",'II_Program-level standards'!AU$13&amp;analysismethod6)</f>
        <v xml:space="preserve">Review of Grievances Related to Access; 
</v>
      </c>
      <c r="DC8" s="251" t="str">
        <f>IF(ISNUMBER(FIND(analysismethod6,'II_Program-level standards'!AV$13)),"",'II_Program-level standards'!AV$13&amp;analysismethod6)</f>
        <v xml:space="preserve">Review of Grievances Related to Access; 
</v>
      </c>
      <c r="DD8" s="251" t="str">
        <f>IF(ISNUMBER(FIND(analysismethod6,'II_Program-level standards'!AW$13)),"",'II_Program-level standards'!AW$13&amp;analysismethod6)</f>
        <v xml:space="preserve">Review of Grievances Related to Access; 
</v>
      </c>
      <c r="DE8" s="251" t="str">
        <f>IF(ISNUMBER(FIND(analysismethod6,'II_Program-level standards'!AX$13)),"",'II_Program-level standards'!AX$13&amp;analysismethod6)</f>
        <v xml:space="preserve">Review of Grievances Related to Access; 
</v>
      </c>
      <c r="DF8" s="251" t="str">
        <f>IF(ISNUMBER(FIND(analysismethod6,'II_Program-level standards'!AY$13)),"",'II_Program-level standards'!AY$13&amp;analysismethod6)</f>
        <v xml:space="preserve">Review of Grievances Related to Access; 
</v>
      </c>
      <c r="DG8" s="251" t="str">
        <f>IF(ISNUMBER(FIND(analysismethod6,'II_Program-level standards'!AZ$13)),"",'II_Program-level standards'!AZ$13&amp;analysismethod6)</f>
        <v xml:space="preserve">Review of Grievances Related to Access; 
</v>
      </c>
      <c r="DH8" s="251" t="str">
        <f>IF(ISNUMBER(FIND(analysismethod6,'II_Program-level standards'!BA$13)),"",'II_Program-level standards'!BA$13&amp;analysismethod6)</f>
        <v xml:space="preserve">Review of Grievances Related to Access; 
</v>
      </c>
      <c r="DI8" s="251" t="str">
        <f>IF(ISNUMBER(FIND(analysismethod6,'II_Program-level standards'!BB$13)),"",'II_Program-level standards'!BB$13&amp;analysismethod6)</f>
        <v xml:space="preserve">Review of Grievances Related to Access; 
</v>
      </c>
      <c r="DJ8" s="251" t="str">
        <f>IF(ISNUMBER(FIND(analysismethod6,'II_Program-level standards'!BC$13)),"",'II_Program-level standards'!BC$13&amp;analysismethod6)</f>
        <v xml:space="preserve">Review of Grievances Related to Access; 
</v>
      </c>
      <c r="DK8" s="251" t="str">
        <f>IF(ISNUMBER(FIND(analysismethod6,'II_Program-level standards'!BD$13)),"",'II_Program-level standards'!BD$13&amp;analysismethod6)</f>
        <v xml:space="preserve">Review of Grievances Related to Access; 
</v>
      </c>
      <c r="DL8" s="251" t="str">
        <f>IF(ISNUMBER(FIND(analysismethod6,'II_Program-level standards'!BE$13)),"",'II_Program-level standards'!BE$13&amp;analysismethod6)</f>
        <v xml:space="preserve">Review of Grievances Related to Access; 
</v>
      </c>
      <c r="DM8" s="251" t="str">
        <f>IF(ISNUMBER(FIND(analysismethod6,'II_Program-level standards'!BF$13)),"",'II_Program-level standards'!BF$13&amp;analysismethod6)</f>
        <v xml:space="preserve">Review of Grievances Related to Access; 
</v>
      </c>
      <c r="DN8" s="251" t="str">
        <f>IF(ISNUMBER(FIND(analysismethod6,'II_Program-level standards'!BG$13)),"",'II_Program-level standards'!BG$13&amp;analysismethod6)</f>
        <v xml:space="preserve">Review of Grievances Related to Access; 
</v>
      </c>
      <c r="DO8" s="251" t="str">
        <f>IF(ISNUMBER(FIND(analysismethod6,'II_Program-level standards'!BH$13)),"",'II_Program-level standards'!BH$13&amp;analysismethod6)</f>
        <v xml:space="preserve">Review of Grievances Related to Access; 
</v>
      </c>
      <c r="DP8" s="251" t="str">
        <f>IF(ISNUMBER(FIND(analysismethod6,'II_Program-level standards'!BI$13)),"",'II_Program-level standards'!BI$13&amp;analysismethod6)</f>
        <v xml:space="preserve">Review of Grievances Related to Access; 
</v>
      </c>
      <c r="DQ8" s="251" t="str">
        <f>IF(ISNUMBER(FIND(analysismethod6,'II_Program-level standards'!BJ$13)),"",'II_Program-level standards'!BJ$13&amp;analysismethod6)</f>
        <v xml:space="preserve">Review of Grievances Related to Access; 
</v>
      </c>
      <c r="DR8" s="251" t="str">
        <f>IF(ISNUMBER(FIND(analysismethod6,'II_Program-level standards'!BK$13)),"",'II_Program-level standards'!BK$13&amp;analysismethod6)</f>
        <v xml:space="preserve">Review of Grievances Related to Access; 
</v>
      </c>
      <c r="DS8" s="251" t="str">
        <f>IF(ISNUMBER(FIND(analysismethod6,'II_Program-level standards'!BL$13)),"",'II_Program-level standards'!BL$13&amp;analysismethod6)</f>
        <v xml:space="preserve">Review of Grievances Related to Access; 
</v>
      </c>
      <c r="DT8" s="251" t="str">
        <f>IF(ISNUMBER(FIND(analysismethod6,'II_Program-level standards'!BM$13)),"",'II_Program-level standards'!BM$13&amp;analysismethod6)</f>
        <v xml:space="preserve">Review of Grievances Related to Access; 
</v>
      </c>
      <c r="DU8" s="251" t="str">
        <f>IF(ISNUMBER(FIND(analysismethod6,'II_Program-level standards'!BN$13)),"",'II_Program-level standards'!BN$13&amp;analysismethod6)</f>
        <v xml:space="preserve">Review of Grievances Related to Access; 
</v>
      </c>
      <c r="DV8" s="251" t="str">
        <f>IF(ISNUMBER(FIND(analysismethod6,'II_Program-level standards'!BO$13)),"",'II_Program-level standards'!BO$13&amp;analysismethod6)</f>
        <v xml:space="preserve">Review of Grievances Related to Access; 
</v>
      </c>
      <c r="DW8" s="251" t="str">
        <f>IF(ISNUMBER(FIND(analysismethod6,'II_Program-level standards'!BP$13)),"",'II_Program-level standards'!BP$13&amp;analysismethod6)</f>
        <v xml:space="preserve">Review of Grievances Related to Access; 
</v>
      </c>
      <c r="DX8" s="251" t="str">
        <f>IF(ISNUMBER(FIND(analysismethod6,'II_Program-level standards'!BQ$13)),"",'II_Program-level standards'!BQ$13&amp;analysismethod6)</f>
        <v xml:space="preserve">Review of Grievances Related to Access; 
</v>
      </c>
      <c r="DY8" s="251" t="str">
        <f>IF(ISNUMBER(FIND(analysismethod6,'II_Program-level standards'!BR$13)),"",'II_Program-level standards'!BR$13&amp;analysismethod6)</f>
        <v xml:space="preserve">Review of Grievances Related to Access; 
</v>
      </c>
      <c r="DZ8" s="251" t="str">
        <f>IF(ISNUMBER(FIND(analysismethod6,'II_Program-level standards'!BS$13)),"",'II_Program-level standards'!BS$13&amp;analysismethod6)</f>
        <v xml:space="preserve">Review of Grievances Related to Access; 
</v>
      </c>
      <c r="EA8" s="251" t="str">
        <f>IF(ISNUMBER(FIND(analysismethod6,'II_Program-level standards'!BT$13)),"",'II_Program-level standards'!BT$13&amp;analysismethod6)</f>
        <v xml:space="preserve">Review of Grievances Related to Access; 
</v>
      </c>
      <c r="EB8" s="251" t="str">
        <f>IF(ISNUMBER(FIND(analysismethod6,'II_Program-level standards'!BU$13)),"",'II_Program-level standards'!BU$13&amp;analysismethod6)</f>
        <v xml:space="preserve">Review of Grievances Related to Access; 
</v>
      </c>
      <c r="EC8" s="251" t="str">
        <f>IF(ISNUMBER(FIND(analysismethod6,'II_Program-level standards'!BV$13)),"",'II_Program-level standards'!BV$13&amp;analysismethod6)</f>
        <v xml:space="preserve">Review of Grievances Related to Access; 
</v>
      </c>
      <c r="ED8" s="251" t="str">
        <f>IF(ISNUMBER(FIND(analysismethod6,'II_Program-level standards'!BW$13)),"",'II_Program-level standards'!BW$13&amp;analysismethod6)</f>
        <v xml:space="preserve">Review of Grievances Related to Access; 
</v>
      </c>
      <c r="EE8" s="251" t="str">
        <f>IF(ISNUMBER(FIND(analysismethod6,'II_Program-level standards'!BX$13)),"",'II_Program-level standards'!BX$13&amp;analysismethod6)</f>
        <v xml:space="preserve">Review of Grievances Related to Access; 
</v>
      </c>
      <c r="EF8" s="251" t="str">
        <f>IF(ISNUMBER(FIND(analysismethod6,'II_Program-level standards'!BY$13)),"",'II_Program-level standards'!BY$13&amp;analysismethod6)</f>
        <v xml:space="preserve">Review of Grievances Related to Access; 
</v>
      </c>
      <c r="EG8" s="251" t="str">
        <f>IF(ISNUMBER(FIND(analysismethod6,'II_Program-level standards'!BZ$13)),"",'II_Program-level standards'!BZ$13&amp;analysismethod6)</f>
        <v xml:space="preserve">Review of Grievances Related to Access; 
</v>
      </c>
      <c r="EH8" s="251" t="str">
        <f>IF(ISNUMBER(FIND(analysismethod6,'II_Program-level standards'!CA$13)),"",'II_Program-level standards'!CA$13&amp;analysismethod6)</f>
        <v xml:space="preserve">Review of Grievances Related to Access; 
</v>
      </c>
      <c r="EI8" s="251" t="str">
        <f>IF(ISNUMBER(FIND(analysismethod6,'II_Program-level standards'!CB$13)),"",'II_Program-level standards'!CB$13&amp;analysismethod6)</f>
        <v xml:space="preserve">Review of Grievances Related to Access; 
</v>
      </c>
      <c r="EJ8" s="251" t="str">
        <f>IF(ISNUMBER(FIND(analysismethod6,'II_Program-level standards'!CC$13)),"",'II_Program-level standards'!CC$13&amp;analysismethod6)</f>
        <v xml:space="preserve">Review of Grievances Related to Access; 
</v>
      </c>
      <c r="EK8" s="251" t="str">
        <f>IF(ISNUMBER(FIND(analysismethod6,'II_Program-level standards'!CD$13)),"",'II_Program-level standards'!CD$13&amp;analysismethod6)</f>
        <v xml:space="preserve">Review of Grievances Related to Access; 
</v>
      </c>
      <c r="EL8" s="251" t="str">
        <f>IF(ISNUMBER(FIND(analysismethod6,'II_Program-level standards'!CE$13)),"",'II_Program-level standards'!CE$13&amp;analysismethod6)</f>
        <v xml:space="preserve">Review of Grievances Related to Access; 
</v>
      </c>
      <c r="EM8" s="251" t="str">
        <f>IF(ISNUMBER(FIND(analysismethod6,'II_Program-level standards'!CF$13)),"",'II_Program-level standards'!CF$13&amp;analysismethod6)</f>
        <v xml:space="preserve">Review of Grievances Related to Access; 
</v>
      </c>
      <c r="EN8" s="251" t="str">
        <f>IF(ISNUMBER(FIND(analysismethod6,'II_Program-level standards'!CG$13)),"",'II_Program-level standards'!CG$13&amp;analysismethod6)</f>
        <v xml:space="preserve">Review of Grievances Related to Access; 
</v>
      </c>
      <c r="EO8" s="251" t="str">
        <f>IF(ISNUMBER(FIND(analysismethod6,'II_Program-level standards'!CH$13)),"",'II_Program-level standards'!CH$13&amp;analysismethod6)</f>
        <v xml:space="preserve">Review of Grievances Related to Access; 
</v>
      </c>
      <c r="EP8" s="251" t="str">
        <f>IF(ISNUMBER(FIND(analysismethod6,'II_Program-level standards'!CI$13)),"",'II_Program-level standards'!CI$13&amp;analysismethod6)</f>
        <v xml:space="preserve">Review of Grievances Related to Access; 
</v>
      </c>
      <c r="EQ8" s="251" t="str">
        <f>IF(ISNUMBER(FIND(analysismethod6,'II_Program-level standards'!CJ$13)),"",'II_Program-level standards'!CJ$13&amp;analysismethod6)</f>
        <v xml:space="preserve">Review of Grievances Related to Access; 
</v>
      </c>
      <c r="ER8" s="251" t="str">
        <f>IF(ISNUMBER(FIND(analysismethod6,'II_Program-level standards'!CK$13)),"",'II_Program-level standards'!CK$13&amp;analysismethod6)</f>
        <v xml:space="preserve">Review of Grievances Related to Access; 
</v>
      </c>
      <c r="ES8" s="251" t="str">
        <f>IF(ISNUMBER(FIND(analysismethod6,'II_Program-level standards'!CL$13)),"",'II_Program-level standards'!CL$13&amp;analysismethod6)</f>
        <v xml:space="preserve">Review of Grievances Related to Access; 
</v>
      </c>
      <c r="ET8" s="251" t="str">
        <f>IF(ISNUMBER(FIND(analysismethod6,'II_Program-level standards'!CM$13)),"",'II_Program-level standards'!CM$13&amp;analysismethod6)</f>
        <v xml:space="preserve">Review of Grievances Related to Access; 
</v>
      </c>
      <c r="EU8" s="251" t="str">
        <f>IF(ISNUMBER(FIND(analysismethod6,'II_Program-level standards'!CN$13)),"",'II_Program-level standards'!CN$13&amp;analysismethod6)</f>
        <v xml:space="preserve">Review of Grievances Related to Access; 
</v>
      </c>
      <c r="EV8" s="251" t="str">
        <f>IF(ISNUMBER(FIND(analysismethod6,'II_Program-level standards'!CO$13)),"",'II_Program-level standards'!CO$13&amp;analysismethod6)</f>
        <v xml:space="preserve">Review of Grievances Related to Access; 
</v>
      </c>
      <c r="EW8" s="251" t="str">
        <f>IF(ISNUMBER(FIND(analysismethod6,'II_Program-level standards'!CP$13)),"",'II_Program-level standards'!CP$13&amp;analysismethod6)</f>
        <v xml:space="preserve">Review of Grievances Related to Access; 
</v>
      </c>
      <c r="EX8" s="251" t="str">
        <f>IF(ISNUMBER(FIND(analysismethod6,'II_Program-level standards'!CQ$13)),"",'II_Program-level standards'!CQ$13&amp;analysismethod6)</f>
        <v xml:space="preserve">Review of Grievances Related to Access; 
</v>
      </c>
      <c r="EY8" s="251" t="str">
        <f>IF(ISNUMBER(FIND(analysismethod6,'II_Program-level standards'!CR$13)),"",'II_Program-level standards'!CR$13&amp;analysismethod6)</f>
        <v xml:space="preserve">Review of Grievances Related to Access; 
</v>
      </c>
      <c r="EZ8" s="251" t="str">
        <f>IF(ISNUMBER(FIND(analysismethod6,'II_Program-level standards'!CS$13)),"",'II_Program-level standards'!CS$13&amp;analysismethod6)</f>
        <v xml:space="preserve">Review of Grievances Related to Access; 
</v>
      </c>
      <c r="FA8" s="251" t="str">
        <f>IF(ISNUMBER(FIND(analysismethod6,'II_Program-level standards'!CT$13)),"",'II_Program-level standards'!CT$13&amp;analysismethod6)</f>
        <v xml:space="preserve">Review of Grievances Related to Access; 
</v>
      </c>
      <c r="FB8" s="251" t="str">
        <f>IF(ISNUMBER(FIND(analysismethod6,'II_Program-level standards'!CU$13)),"",'II_Program-level standards'!CU$13&amp;analysismethod6)</f>
        <v xml:space="preserve">Review of Grievances Related to Access; 
</v>
      </c>
      <c r="FC8" s="251" t="str">
        <f>IF(ISNUMBER(FIND(analysismethod6,'II_Program-level standards'!CV$13)),"",'II_Program-level standards'!CV$13&amp;analysismethod6)</f>
        <v xml:space="preserve">Review of Grievances Related to Access; 
</v>
      </c>
      <c r="FD8" s="251" t="str">
        <f>IF(ISNUMBER(FIND(analysismethod6,'II_Program-level standards'!CW$13)),"",'II_Program-level standards'!CW$13&amp;analysismethod6)</f>
        <v xml:space="preserve">Review of Grievances Related to Access; 
</v>
      </c>
      <c r="FE8" s="251" t="str">
        <f>IF(ISNUMBER(FIND(analysismethod6,'II_Program-level standards'!CX$13)),"",'II_Program-level standards'!CX$13&amp;analysismethod6)</f>
        <v xml:space="preserve">Review of Grievances Related to Access; 
</v>
      </c>
      <c r="FF8" s="251" t="str">
        <f>IF(ISNUMBER(FIND(analysismethod6,'II_Program-level standards'!CY$13)),"",'II_Program-level standards'!CY$13&amp;analysismethod6)</f>
        <v xml:space="preserve">Review of Grievances Related to Access; 
</v>
      </c>
      <c r="FG8" s="252" t="str">
        <f>IF(ISNUMBER(FIND(analysismethod6,'II_Program-level standards'!CZ$13)),"",'II_Program-level standards'!CZ$13&amp;analysismethod6)</f>
        <v xml:space="preserve">Review of Grievances Related to Access; 
</v>
      </c>
    </row>
    <row r="9" spans="1:212" ht="99.75" x14ac:dyDescent="0.2">
      <c r="B9" s="11" t="s">
        <v>653</v>
      </c>
      <c r="C9" s="17"/>
      <c r="D9" s="17"/>
      <c r="E9" s="17"/>
      <c r="F9" s="17"/>
      <c r="G9" s="11"/>
      <c r="I9" s="3" t="s">
        <v>145</v>
      </c>
      <c r="J9" s="32" t="str">
        <f>IF('I_State and program information'!E31="","",'I_State and program information'!E31&amp;"; ")</f>
        <v/>
      </c>
      <c r="K9" s="41" t="str">
        <f>IF(ISNUMBER(FIND(plan7,'I_State and program information'!$E$52)),"",'I_State and program information'!$E$52&amp;plan7)</f>
        <v/>
      </c>
      <c r="L9" s="41" t="str">
        <f>IF(ISNUMBER(FIND(plan7,'I_State and program information'!$E$56)),"",'I_State and program information'!$E$56&amp;plan7)</f>
        <v/>
      </c>
      <c r="M9" s="41" t="str">
        <f>IF(ISNUMBER(FIND(plan7,'I_State and program information'!$E$60)),"",'I_State and program information'!$E$60&amp;plan7)</f>
        <v/>
      </c>
      <c r="N9" s="41" t="str">
        <f>IF(ISNUMBER(FIND(plan7,'I_State and program information'!$E$64)),"",'I_State and program information'!$E$64&amp;plan7)</f>
        <v/>
      </c>
      <c r="O9" s="41" t="str">
        <f>IF(ISNUMBER(FIND(plan7,'I_State and program information'!$E$68)),"",'I_State and program information'!$E$68&amp;plan7)</f>
        <v/>
      </c>
      <c r="P9" s="41" t="str">
        <f>IF(ISNUMBER(FIND(plan7,'I_State and program information'!$E$72)),"",'I_State and program information'!$E$72&amp;plan7)</f>
        <v/>
      </c>
      <c r="Q9" s="41" t="str">
        <f>IF(ISNUMBER(FIND(plan7,'I_State and program information'!$E$76)),"",'I_State and program information'!$E$76&amp;plan7)</f>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131</v>
      </c>
      <c r="V9" s="3" t="s">
        <v>654</v>
      </c>
      <c r="W9" s="18" t="s">
        <v>158</v>
      </c>
      <c r="Y9" s="3" t="s">
        <v>655</v>
      </c>
      <c r="AD9" s="3" t="s">
        <v>656</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xml:space="preserve">Encounter Data Analysis; 
</v>
      </c>
      <c r="BL9" s="251" t="str">
        <f>IF(ISNUMBER(FIND(analysismethod7,'II_Program-level standards'!E$13)),"",'II_Program-level standards'!E$13&amp;analysismethod7)</f>
        <v xml:space="preserve">Encounter Data Analysis; 
</v>
      </c>
      <c r="BM9" s="251" t="str">
        <f>IF(ISNUMBER(FIND(analysismethod7,'II_Program-level standards'!F$13)),"",'II_Program-level standards'!F$13&amp;analysismethod7)</f>
        <v xml:space="preserve">Encounter Data Analysis; 
</v>
      </c>
      <c r="BN9" s="251" t="str">
        <f>IF(ISNUMBER(FIND(analysismethod7,'II_Program-level standards'!G$13)),"",'II_Program-level standards'!G$13&amp;analysismethod7)</f>
        <v xml:space="preserve">Geomapping; 
Encounter Data Analysis; 
</v>
      </c>
      <c r="BO9" s="251" t="str">
        <f>IF(ISNUMBER(FIND(analysismethod7,'II_Program-level standards'!H$13)),"",'II_Program-level standards'!H$13&amp;analysismethod7)</f>
        <v xml:space="preserve">Geomapping; 
Encounter Data Analysis; 
</v>
      </c>
      <c r="BP9" s="251" t="str">
        <f>IF(ISNUMBER(FIND(analysismethod7,'II_Program-level standards'!I$13)),"",'II_Program-level standards'!I$13&amp;analysismethod7)</f>
        <v xml:space="preserve">Secret Shopper: Appointment Availability; 
Encounter Data Analysis; 
</v>
      </c>
      <c r="BQ9" s="251" t="str">
        <f>IF(ISNUMBER(FIND(analysismethod7,'II_Program-level standards'!J$13)),"",'II_Program-level standards'!J$13&amp;analysismethod7)</f>
        <v xml:space="preserve">Secret Shopper: Appointment Availability; 
Encounter Data Analysis; 
</v>
      </c>
      <c r="BR9" s="251" t="str">
        <f>IF(ISNUMBER(FIND(analysismethod7,'II_Program-level standards'!K$13)),"",'II_Program-level standards'!K$13&amp;analysismethod7)</f>
        <v xml:space="preserve">Secret Shopper: Appointment Availability; 
Encounter Data Analysis; 
</v>
      </c>
      <c r="BS9" s="251" t="str">
        <f>IF(ISNUMBER(FIND(analysismethod7,'II_Program-level standards'!L$13)),"",'II_Program-level standards'!L$13&amp;analysismethod7)</f>
        <v xml:space="preserve">Secret Shopper: Appointment Availability; 
Encounter Data Analysis; 
</v>
      </c>
      <c r="BT9" s="251" t="str">
        <f>IF(ISNUMBER(FIND(analysismethod7,'II_Program-level standards'!M$13)),"",'II_Program-level standards'!M$13&amp;analysismethod7)</f>
        <v xml:space="preserve">Encounter Data Analysis; 
</v>
      </c>
      <c r="BU9" s="251" t="str">
        <f>IF(ISNUMBER(FIND(analysismethod7,'II_Program-level standards'!N$13)),"",'II_Program-level standards'!N$13&amp;analysismethod7)</f>
        <v xml:space="preserve">Encounter Data Analysis; 
</v>
      </c>
      <c r="BV9" s="251" t="str">
        <f>IF(ISNUMBER(FIND(analysismethod7,'II_Program-level standards'!O$13)),"",'II_Program-level standards'!O$13&amp;analysismethod7)</f>
        <v xml:space="preserve">Encounter Data Analysis; 
</v>
      </c>
      <c r="BW9" s="251" t="str">
        <f>IF(ISNUMBER(FIND(analysismethod7,'II_Program-level standards'!P$13)),"",'II_Program-level standards'!P$13&amp;analysismethod7)</f>
        <v xml:space="preserve">Encounter Data Analysis; 
</v>
      </c>
      <c r="BX9" s="251" t="str">
        <f>IF(ISNUMBER(FIND(analysismethod7,'II_Program-level standards'!Q$13)),"",'II_Program-level standards'!Q$13&amp;analysismethod7)</f>
        <v xml:space="preserve">Encounter Data Analysis; 
</v>
      </c>
      <c r="BY9" s="251" t="str">
        <f>IF(ISNUMBER(FIND(analysismethod7,'II_Program-level standards'!R$13)),"",'II_Program-level standards'!R$13&amp;analysismethod7)</f>
        <v xml:space="preserve">Encounter Data Analysis; 
</v>
      </c>
      <c r="BZ9" s="251" t="str">
        <f>IF(ISNUMBER(FIND(analysismethod7,'II_Program-level standards'!S$13)),"",'II_Program-level standards'!S$13&amp;analysismethod7)</f>
        <v xml:space="preserve">Encounter Data Analysis; 
</v>
      </c>
      <c r="CA9" s="251" t="str">
        <f>IF(ISNUMBER(FIND(analysismethod7,'II_Program-level standards'!T$13)),"",'II_Program-level standards'!T$13&amp;analysismethod7)</f>
        <v xml:space="preserve">Encounter Data Analysis; 
</v>
      </c>
      <c r="CB9" s="251" t="str">
        <f>IF(ISNUMBER(FIND(analysismethod7,'II_Program-level standards'!U$13)),"",'II_Program-level standards'!U$13&amp;analysismethod7)</f>
        <v xml:space="preserve">Encounter Data Analysis; 
</v>
      </c>
      <c r="CC9" s="251" t="str">
        <f>IF(ISNUMBER(FIND(analysismethod7,'II_Program-level standards'!V$13)),"",'II_Program-level standards'!V$13&amp;analysismethod7)</f>
        <v xml:space="preserve">Encounter Data Analysis; 
</v>
      </c>
      <c r="CD9" s="251" t="str">
        <f>IF(ISNUMBER(FIND(analysismethod7,'II_Program-level standards'!W$13)),"",'II_Program-level standards'!W$13&amp;analysismethod7)</f>
        <v xml:space="preserve">Encounter Data Analysis; 
</v>
      </c>
      <c r="CE9" s="251" t="str">
        <f>IF(ISNUMBER(FIND(analysismethod7,'II_Program-level standards'!X$13)),"",'II_Program-level standards'!X$13&amp;analysismethod7)</f>
        <v xml:space="preserve">Encounter Data Analysis; 
</v>
      </c>
      <c r="CF9" s="251" t="str">
        <f>IF(ISNUMBER(FIND(analysismethod7,'II_Program-level standards'!Y$13)),"",'II_Program-level standards'!Y$13&amp;analysismethod7)</f>
        <v xml:space="preserve">Encounter Data Analysis; 
</v>
      </c>
      <c r="CG9" s="251" t="str">
        <f>IF(ISNUMBER(FIND(analysismethod7,'II_Program-level standards'!Z$13)),"",'II_Program-level standards'!Z$13&amp;analysismethod7)</f>
        <v xml:space="preserve">Encounter Data Analysis; 
</v>
      </c>
      <c r="CH9" s="251" t="str">
        <f>IF(ISNUMBER(FIND(analysismethod7,'II_Program-level standards'!AA$13)),"",'II_Program-level standards'!AA$13&amp;analysismethod7)</f>
        <v xml:space="preserve">Encounter Data Analysis; 
</v>
      </c>
      <c r="CI9" s="251" t="str">
        <f>IF(ISNUMBER(FIND(analysismethod7,'II_Program-level standards'!AB$13)),"",'II_Program-level standards'!AB$13&amp;analysismethod7)</f>
        <v xml:space="preserve">Encounter Data Analysis; 
</v>
      </c>
      <c r="CJ9" s="251" t="str">
        <f>IF(ISNUMBER(FIND(analysismethod7,'II_Program-level standards'!AC$13)),"",'II_Program-level standards'!AC$13&amp;analysismethod7)</f>
        <v xml:space="preserve">Encounter Data Analysis; 
</v>
      </c>
      <c r="CK9" s="251" t="str">
        <f>IF(ISNUMBER(FIND(analysismethod7,'II_Program-level standards'!AD$13)),"",'II_Program-level standards'!AD$13&amp;analysismethod7)</f>
        <v xml:space="preserve">Encounter Data Analysis; 
</v>
      </c>
      <c r="CL9" s="251" t="str">
        <f>IF(ISNUMBER(FIND(analysismethod7,'II_Program-level standards'!AE$13)),"",'II_Program-level standards'!AE$13&amp;analysismethod7)</f>
        <v xml:space="preserve">Encounter Data Analysis; 
</v>
      </c>
      <c r="CM9" s="251" t="str">
        <f>IF(ISNUMBER(FIND(analysismethod7,'II_Program-level standards'!AF$13)),"",'II_Program-level standards'!AF$13&amp;analysismethod7)</f>
        <v xml:space="preserve">Encounter Data Analysis; 
</v>
      </c>
      <c r="CN9" s="251" t="str">
        <f>IF(ISNUMBER(FIND(analysismethod7,'II_Program-level standards'!AG$13)),"",'II_Program-level standards'!AG$13&amp;analysismethod7)</f>
        <v xml:space="preserve">Encounter Data Analysis; 
</v>
      </c>
      <c r="CO9" s="251" t="str">
        <f>IF(ISNUMBER(FIND(analysismethod7,'II_Program-level standards'!AH$13)),"",'II_Program-level standards'!AH$13&amp;analysismethod7)</f>
        <v xml:space="preserve">Encounter Data Analysis; 
</v>
      </c>
      <c r="CP9" s="251" t="str">
        <f>IF(ISNUMBER(FIND(analysismethod7,'II_Program-level standards'!AI$13)),"",'II_Program-level standards'!AI$13&amp;analysismethod7)</f>
        <v xml:space="preserve">Encounter Data Analysis; 
</v>
      </c>
      <c r="CQ9" s="251" t="str">
        <f>IF(ISNUMBER(FIND(analysismethod7,'II_Program-level standards'!AJ$13)),"",'II_Program-level standards'!AJ$13&amp;analysismethod7)</f>
        <v xml:space="preserve">Encounter Data Analysis; 
</v>
      </c>
      <c r="CR9" s="251" t="str">
        <f>IF(ISNUMBER(FIND(analysismethod7,'II_Program-level standards'!AK$13)),"",'II_Program-level standards'!AK$13&amp;analysismethod7)</f>
        <v xml:space="preserve">Encounter Data Analysis; 
</v>
      </c>
      <c r="CS9" s="251" t="str">
        <f>IF(ISNUMBER(FIND(analysismethod7,'II_Program-level standards'!AL$13)),"",'II_Program-level standards'!AL$13&amp;analysismethod7)</f>
        <v xml:space="preserve">Encounter Data Analysis; 
</v>
      </c>
      <c r="CT9" s="251" t="str">
        <f>IF(ISNUMBER(FIND(analysismethod7,'II_Program-level standards'!AM$13)),"",'II_Program-level standards'!AM$13&amp;analysismethod7)</f>
        <v xml:space="preserve">Encounter Data Analysis; 
</v>
      </c>
      <c r="CU9" s="251" t="str">
        <f>IF(ISNUMBER(FIND(analysismethod7,'II_Program-level standards'!AN$13)),"",'II_Program-level standards'!AN$13&amp;analysismethod7)</f>
        <v xml:space="preserve">Encounter Data Analysis; 
</v>
      </c>
      <c r="CV9" s="251" t="str">
        <f>IF(ISNUMBER(FIND(analysismethod7,'II_Program-level standards'!AO$13)),"",'II_Program-level standards'!AO$13&amp;analysismethod7)</f>
        <v xml:space="preserve">Encounter Data Analysis; 
</v>
      </c>
      <c r="CW9" s="251" t="str">
        <f>IF(ISNUMBER(FIND(analysismethod7,'II_Program-level standards'!AP$13)),"",'II_Program-level standards'!AP$13&amp;analysismethod7)</f>
        <v xml:space="preserve">Encounter Data Analysis; 
</v>
      </c>
      <c r="CX9" s="251" t="str">
        <f>IF(ISNUMBER(FIND(analysismethod7,'II_Program-level standards'!AQ$13)),"",'II_Program-level standards'!AQ$13&amp;analysismethod7)</f>
        <v xml:space="preserve">Encounter Data Analysis; 
</v>
      </c>
      <c r="CY9" s="251" t="str">
        <f>IF(ISNUMBER(FIND(analysismethod7,'II_Program-level standards'!AR$13)),"",'II_Program-level standards'!AR$13&amp;analysismethod7)</f>
        <v xml:space="preserve">Encounter Data Analysis; 
</v>
      </c>
      <c r="CZ9" s="251" t="str">
        <f>IF(ISNUMBER(FIND(analysismethod7,'II_Program-level standards'!AS$13)),"",'II_Program-level standards'!AS$13&amp;analysismethod7)</f>
        <v xml:space="preserve">Encounter Data Analysis; 
</v>
      </c>
      <c r="DA9" s="251" t="str">
        <f>IF(ISNUMBER(FIND(analysismethod7,'II_Program-level standards'!AT$13)),"",'II_Program-level standards'!AT$13&amp;analysismethod7)</f>
        <v xml:space="preserve">Encounter Data Analysis; 
</v>
      </c>
      <c r="DB9" s="251" t="str">
        <f>IF(ISNUMBER(FIND(analysismethod7,'II_Program-level standards'!AU$13)),"",'II_Program-level standards'!AU$13&amp;analysismethod7)</f>
        <v xml:space="preserve">Encounter Data Analysis; 
</v>
      </c>
      <c r="DC9" s="251" t="str">
        <f>IF(ISNUMBER(FIND(analysismethod7,'II_Program-level standards'!AV$13)),"",'II_Program-level standards'!AV$13&amp;analysismethod7)</f>
        <v xml:space="preserve">Encounter Data Analysis; 
</v>
      </c>
      <c r="DD9" s="251" t="str">
        <f>IF(ISNUMBER(FIND(analysismethod7,'II_Program-level standards'!AW$13)),"",'II_Program-level standards'!AW$13&amp;analysismethod7)</f>
        <v xml:space="preserve">Encounter Data Analysis; 
</v>
      </c>
      <c r="DE9" s="251" t="str">
        <f>IF(ISNUMBER(FIND(analysismethod7,'II_Program-level standards'!AX$13)),"",'II_Program-level standards'!AX$13&amp;analysismethod7)</f>
        <v xml:space="preserve">Encounter Data Analysis; 
</v>
      </c>
      <c r="DF9" s="251" t="str">
        <f>IF(ISNUMBER(FIND(analysismethod7,'II_Program-level standards'!AY$13)),"",'II_Program-level standards'!AY$13&amp;analysismethod7)</f>
        <v xml:space="preserve">Encounter Data Analysis; 
</v>
      </c>
      <c r="DG9" s="251" t="str">
        <f>IF(ISNUMBER(FIND(analysismethod7,'II_Program-level standards'!AZ$13)),"",'II_Program-level standards'!AZ$13&amp;analysismethod7)</f>
        <v xml:space="preserve">Encounter Data Analysis; 
</v>
      </c>
      <c r="DH9" s="251" t="str">
        <f>IF(ISNUMBER(FIND(analysismethod7,'II_Program-level standards'!BA$13)),"",'II_Program-level standards'!BA$13&amp;analysismethod7)</f>
        <v xml:space="preserve">Encounter Data Analysis; 
</v>
      </c>
      <c r="DI9" s="251" t="str">
        <f>IF(ISNUMBER(FIND(analysismethod7,'II_Program-level standards'!BB$13)),"",'II_Program-level standards'!BB$13&amp;analysismethod7)</f>
        <v xml:space="preserve">Encounter Data Analysis; 
</v>
      </c>
      <c r="DJ9" s="251" t="str">
        <f>IF(ISNUMBER(FIND(analysismethod7,'II_Program-level standards'!BC$13)),"",'II_Program-level standards'!BC$13&amp;analysismethod7)</f>
        <v xml:space="preserve">Encounter Data Analysis; 
</v>
      </c>
      <c r="DK9" s="251" t="str">
        <f>IF(ISNUMBER(FIND(analysismethod7,'II_Program-level standards'!BD$13)),"",'II_Program-level standards'!BD$13&amp;analysismethod7)</f>
        <v xml:space="preserve">Encounter Data Analysis; 
</v>
      </c>
      <c r="DL9" s="251" t="str">
        <f>IF(ISNUMBER(FIND(analysismethod7,'II_Program-level standards'!BE$13)),"",'II_Program-level standards'!BE$13&amp;analysismethod7)</f>
        <v xml:space="preserve">Encounter Data Analysis; 
</v>
      </c>
      <c r="DM9" s="251" t="str">
        <f>IF(ISNUMBER(FIND(analysismethod7,'II_Program-level standards'!BF$13)),"",'II_Program-level standards'!BF$13&amp;analysismethod7)</f>
        <v xml:space="preserve">Encounter Data Analysis; 
</v>
      </c>
      <c r="DN9" s="251" t="str">
        <f>IF(ISNUMBER(FIND(analysismethod7,'II_Program-level standards'!BG$13)),"",'II_Program-level standards'!BG$13&amp;analysismethod7)</f>
        <v xml:space="preserve">Encounter Data Analysis; 
</v>
      </c>
      <c r="DO9" s="251" t="str">
        <f>IF(ISNUMBER(FIND(analysismethod7,'II_Program-level standards'!BH$13)),"",'II_Program-level standards'!BH$13&amp;analysismethod7)</f>
        <v xml:space="preserve">Encounter Data Analysis; 
</v>
      </c>
      <c r="DP9" s="251" t="str">
        <f>IF(ISNUMBER(FIND(analysismethod7,'II_Program-level standards'!BI$13)),"",'II_Program-level standards'!BI$13&amp;analysismethod7)</f>
        <v xml:space="preserve">Encounter Data Analysis; 
</v>
      </c>
      <c r="DQ9" s="251" t="str">
        <f>IF(ISNUMBER(FIND(analysismethod7,'II_Program-level standards'!BJ$13)),"",'II_Program-level standards'!BJ$13&amp;analysismethod7)</f>
        <v xml:space="preserve">Encounter Data Analysis; 
</v>
      </c>
      <c r="DR9" s="251" t="str">
        <f>IF(ISNUMBER(FIND(analysismethod7,'II_Program-level standards'!BK$13)),"",'II_Program-level standards'!BK$13&amp;analysismethod7)</f>
        <v xml:space="preserve">Encounter Data Analysis; 
</v>
      </c>
      <c r="DS9" s="251" t="str">
        <f>IF(ISNUMBER(FIND(analysismethod7,'II_Program-level standards'!BL$13)),"",'II_Program-level standards'!BL$13&amp;analysismethod7)</f>
        <v xml:space="preserve">Encounter Data Analysis; 
</v>
      </c>
      <c r="DT9" s="251" t="str">
        <f>IF(ISNUMBER(FIND(analysismethod7,'II_Program-level standards'!BM$13)),"",'II_Program-level standards'!BM$13&amp;analysismethod7)</f>
        <v xml:space="preserve">Encounter Data Analysis; 
</v>
      </c>
      <c r="DU9" s="251" t="str">
        <f>IF(ISNUMBER(FIND(analysismethod7,'II_Program-level standards'!BN$13)),"",'II_Program-level standards'!BN$13&amp;analysismethod7)</f>
        <v xml:space="preserve">Encounter Data Analysis; 
</v>
      </c>
      <c r="DV9" s="251" t="str">
        <f>IF(ISNUMBER(FIND(analysismethod7,'II_Program-level standards'!BO$13)),"",'II_Program-level standards'!BO$13&amp;analysismethod7)</f>
        <v xml:space="preserve">Encounter Data Analysis; 
</v>
      </c>
      <c r="DW9" s="251" t="str">
        <f>IF(ISNUMBER(FIND(analysismethod7,'II_Program-level standards'!BP$13)),"",'II_Program-level standards'!BP$13&amp;analysismethod7)</f>
        <v xml:space="preserve">Encounter Data Analysis; 
</v>
      </c>
      <c r="DX9" s="251" t="str">
        <f>IF(ISNUMBER(FIND(analysismethod7,'II_Program-level standards'!BQ$13)),"",'II_Program-level standards'!BQ$13&amp;analysismethod7)</f>
        <v xml:space="preserve">Encounter Data Analysis; 
</v>
      </c>
      <c r="DY9" s="251" t="str">
        <f>IF(ISNUMBER(FIND(analysismethod7,'II_Program-level standards'!BR$13)),"",'II_Program-level standards'!BR$13&amp;analysismethod7)</f>
        <v xml:space="preserve">Encounter Data Analysis; 
</v>
      </c>
      <c r="DZ9" s="251" t="str">
        <f>IF(ISNUMBER(FIND(analysismethod7,'II_Program-level standards'!BS$13)),"",'II_Program-level standards'!BS$13&amp;analysismethod7)</f>
        <v xml:space="preserve">Encounter Data Analysis; 
</v>
      </c>
      <c r="EA9" s="251" t="str">
        <f>IF(ISNUMBER(FIND(analysismethod7,'II_Program-level standards'!BT$13)),"",'II_Program-level standards'!BT$13&amp;analysismethod7)</f>
        <v xml:space="preserve">Encounter Data Analysis; 
</v>
      </c>
      <c r="EB9" s="251" t="str">
        <f>IF(ISNUMBER(FIND(analysismethod7,'II_Program-level standards'!BU$13)),"",'II_Program-level standards'!BU$13&amp;analysismethod7)</f>
        <v xml:space="preserve">Encounter Data Analysis; 
</v>
      </c>
      <c r="EC9" s="251" t="str">
        <f>IF(ISNUMBER(FIND(analysismethod7,'II_Program-level standards'!BV$13)),"",'II_Program-level standards'!BV$13&amp;analysismethod7)</f>
        <v xml:space="preserve">Encounter Data Analysis; 
</v>
      </c>
      <c r="ED9" s="251" t="str">
        <f>IF(ISNUMBER(FIND(analysismethod7,'II_Program-level standards'!BW$13)),"",'II_Program-level standards'!BW$13&amp;analysismethod7)</f>
        <v xml:space="preserve">Encounter Data Analysis; 
</v>
      </c>
      <c r="EE9" s="251" t="str">
        <f>IF(ISNUMBER(FIND(analysismethod7,'II_Program-level standards'!BX$13)),"",'II_Program-level standards'!BX$13&amp;analysismethod7)</f>
        <v xml:space="preserve">Encounter Data Analysis; 
</v>
      </c>
      <c r="EF9" s="251" t="str">
        <f>IF(ISNUMBER(FIND(analysismethod7,'II_Program-level standards'!BY$13)),"",'II_Program-level standards'!BY$13&amp;analysismethod7)</f>
        <v xml:space="preserve">Encounter Data Analysis; 
</v>
      </c>
      <c r="EG9" s="251" t="str">
        <f>IF(ISNUMBER(FIND(analysismethod7,'II_Program-level standards'!BZ$13)),"",'II_Program-level standards'!BZ$13&amp;analysismethod7)</f>
        <v xml:space="preserve">Encounter Data Analysis; 
</v>
      </c>
      <c r="EH9" s="251" t="str">
        <f>IF(ISNUMBER(FIND(analysismethod7,'II_Program-level standards'!CA$13)),"",'II_Program-level standards'!CA$13&amp;analysismethod7)</f>
        <v xml:space="preserve">Encounter Data Analysis; 
</v>
      </c>
      <c r="EI9" s="251" t="str">
        <f>IF(ISNUMBER(FIND(analysismethod7,'II_Program-level standards'!CB$13)),"",'II_Program-level standards'!CB$13&amp;analysismethod7)</f>
        <v xml:space="preserve">Encounter Data Analysis; 
</v>
      </c>
      <c r="EJ9" s="251" t="str">
        <f>IF(ISNUMBER(FIND(analysismethod7,'II_Program-level standards'!CC$13)),"",'II_Program-level standards'!CC$13&amp;analysismethod7)</f>
        <v xml:space="preserve">Encounter Data Analysis; 
</v>
      </c>
      <c r="EK9" s="251" t="str">
        <f>IF(ISNUMBER(FIND(analysismethod7,'II_Program-level standards'!CD$13)),"",'II_Program-level standards'!CD$13&amp;analysismethod7)</f>
        <v xml:space="preserve">Encounter Data Analysis; 
</v>
      </c>
      <c r="EL9" s="251" t="str">
        <f>IF(ISNUMBER(FIND(analysismethod7,'II_Program-level standards'!CE$13)),"",'II_Program-level standards'!CE$13&amp;analysismethod7)</f>
        <v xml:space="preserve">Encounter Data Analysis; 
</v>
      </c>
      <c r="EM9" s="251" t="str">
        <f>IF(ISNUMBER(FIND(analysismethod7,'II_Program-level standards'!CF$13)),"",'II_Program-level standards'!CF$13&amp;analysismethod7)</f>
        <v xml:space="preserve">Encounter Data Analysis; 
</v>
      </c>
      <c r="EN9" s="251" t="str">
        <f>IF(ISNUMBER(FIND(analysismethod7,'II_Program-level standards'!CG$13)),"",'II_Program-level standards'!CG$13&amp;analysismethod7)</f>
        <v xml:space="preserve">Encounter Data Analysis; 
</v>
      </c>
      <c r="EO9" s="251" t="str">
        <f>IF(ISNUMBER(FIND(analysismethod7,'II_Program-level standards'!CH$13)),"",'II_Program-level standards'!CH$13&amp;analysismethod7)</f>
        <v xml:space="preserve">Encounter Data Analysis; 
</v>
      </c>
      <c r="EP9" s="251" t="str">
        <f>IF(ISNUMBER(FIND(analysismethod7,'II_Program-level standards'!CI$13)),"",'II_Program-level standards'!CI$13&amp;analysismethod7)</f>
        <v xml:space="preserve">Encounter Data Analysis; 
</v>
      </c>
      <c r="EQ9" s="251" t="str">
        <f>IF(ISNUMBER(FIND(analysismethod7,'II_Program-level standards'!CJ$13)),"",'II_Program-level standards'!CJ$13&amp;analysismethod7)</f>
        <v xml:space="preserve">Encounter Data Analysis; 
</v>
      </c>
      <c r="ER9" s="251" t="str">
        <f>IF(ISNUMBER(FIND(analysismethod7,'II_Program-level standards'!CK$13)),"",'II_Program-level standards'!CK$13&amp;analysismethod7)</f>
        <v xml:space="preserve">Encounter Data Analysis; 
</v>
      </c>
      <c r="ES9" s="251" t="str">
        <f>IF(ISNUMBER(FIND(analysismethod7,'II_Program-level standards'!CL$13)),"",'II_Program-level standards'!CL$13&amp;analysismethod7)</f>
        <v xml:space="preserve">Encounter Data Analysis; 
</v>
      </c>
      <c r="ET9" s="251" t="str">
        <f>IF(ISNUMBER(FIND(analysismethod7,'II_Program-level standards'!CM$13)),"",'II_Program-level standards'!CM$13&amp;analysismethod7)</f>
        <v xml:space="preserve">Encounter Data Analysis; 
</v>
      </c>
      <c r="EU9" s="251" t="str">
        <f>IF(ISNUMBER(FIND(analysismethod7,'II_Program-level standards'!CN$13)),"",'II_Program-level standards'!CN$13&amp;analysismethod7)</f>
        <v xml:space="preserve">Encounter Data Analysis; 
</v>
      </c>
      <c r="EV9" s="251" t="str">
        <f>IF(ISNUMBER(FIND(analysismethod7,'II_Program-level standards'!CO$13)),"",'II_Program-level standards'!CO$13&amp;analysismethod7)</f>
        <v xml:space="preserve">Encounter Data Analysis; 
</v>
      </c>
      <c r="EW9" s="251" t="str">
        <f>IF(ISNUMBER(FIND(analysismethod7,'II_Program-level standards'!CP$13)),"",'II_Program-level standards'!CP$13&amp;analysismethod7)</f>
        <v xml:space="preserve">Encounter Data Analysis; 
</v>
      </c>
      <c r="EX9" s="251" t="str">
        <f>IF(ISNUMBER(FIND(analysismethod7,'II_Program-level standards'!CQ$13)),"",'II_Program-level standards'!CQ$13&amp;analysismethod7)</f>
        <v xml:space="preserve">Encounter Data Analysis; 
</v>
      </c>
      <c r="EY9" s="251" t="str">
        <f>IF(ISNUMBER(FIND(analysismethod7,'II_Program-level standards'!CR$13)),"",'II_Program-level standards'!CR$13&amp;analysismethod7)</f>
        <v xml:space="preserve">Encounter Data Analysis; 
</v>
      </c>
      <c r="EZ9" s="251" t="str">
        <f>IF(ISNUMBER(FIND(analysismethod7,'II_Program-level standards'!CS$13)),"",'II_Program-level standards'!CS$13&amp;analysismethod7)</f>
        <v xml:space="preserve">Encounter Data Analysis; 
</v>
      </c>
      <c r="FA9" s="251" t="str">
        <f>IF(ISNUMBER(FIND(analysismethod7,'II_Program-level standards'!CT$13)),"",'II_Program-level standards'!CT$13&amp;analysismethod7)</f>
        <v xml:space="preserve">Encounter Data Analysis; 
</v>
      </c>
      <c r="FB9" s="251" t="str">
        <f>IF(ISNUMBER(FIND(analysismethod7,'II_Program-level standards'!CU$13)),"",'II_Program-level standards'!CU$13&amp;analysismethod7)</f>
        <v xml:space="preserve">Encounter Data Analysis; 
</v>
      </c>
      <c r="FC9" s="251" t="str">
        <f>IF(ISNUMBER(FIND(analysismethod7,'II_Program-level standards'!CV$13)),"",'II_Program-level standards'!CV$13&amp;analysismethod7)</f>
        <v xml:space="preserve">Encounter Data Analysis; 
</v>
      </c>
      <c r="FD9" s="251" t="str">
        <f>IF(ISNUMBER(FIND(analysismethod7,'II_Program-level standards'!CW$13)),"",'II_Program-level standards'!CW$13&amp;analysismethod7)</f>
        <v xml:space="preserve">Encounter Data Analysis; 
</v>
      </c>
      <c r="FE9" s="251" t="str">
        <f>IF(ISNUMBER(FIND(analysismethod7,'II_Program-level standards'!CX$13)),"",'II_Program-level standards'!CX$13&amp;analysismethod7)</f>
        <v xml:space="preserve">Encounter Data Analysis; 
</v>
      </c>
      <c r="FF9" s="251" t="str">
        <f>IF(ISNUMBER(FIND(analysismethod7,'II_Program-level standards'!CY$13)),"",'II_Program-level standards'!CY$13&amp;analysismethod7)</f>
        <v xml:space="preserve">Encounter Data Analysis; 
</v>
      </c>
      <c r="FG9" s="252" t="str">
        <f>IF(ISNUMBER(FIND(analysismethod7,'II_Program-level standards'!CZ$13)),"",'II_Program-level standards'!CZ$13&amp;analysismethod7)</f>
        <v xml:space="preserve">Encounter Data Analysis; 
</v>
      </c>
    </row>
    <row r="10" spans="1:212" ht="57" x14ac:dyDescent="0.2">
      <c r="B10" s="11" t="s">
        <v>657</v>
      </c>
      <c r="C10" s="17"/>
      <c r="D10" s="17"/>
      <c r="E10" s="17"/>
      <c r="F10" s="17"/>
      <c r="G10" s="11"/>
      <c r="I10" s="67" t="s">
        <v>633</v>
      </c>
      <c r="J10" s="32" t="str">
        <f>IF('I_State and program information'!E32="","",'I_State and program information'!E32&amp;"; ")</f>
        <v/>
      </c>
      <c r="K10" s="41" t="str">
        <f>IF(ISNUMBER(FIND(plan8,'I_State and program information'!$E$52)),"",'I_State and program information'!$E$52&amp;plan8)</f>
        <v/>
      </c>
      <c r="L10" s="41" t="str">
        <f>IF(ISNUMBER(FIND(plan8,'I_State and program information'!$E$56)),"",'I_State and program information'!$E$56&amp;plan8)</f>
        <v/>
      </c>
      <c r="M10" s="41" t="str">
        <f>IF(ISNUMBER(FIND(plan8,'I_State and program information'!$E$60)),"",'I_State and program information'!$E$60&amp;plan8)</f>
        <v/>
      </c>
      <c r="N10" s="41" t="str">
        <f>IF(ISNUMBER(FIND(plan8,'I_State and program information'!$E$64)),"",'I_State and program information'!$E$64&amp;plan8)</f>
        <v/>
      </c>
      <c r="O10" s="41" t="str">
        <f>IF(ISNUMBER(FIND(plan8,'I_State and program information'!$E$68)),"",'I_State and program information'!$E$68&amp;plan8)</f>
        <v/>
      </c>
      <c r="P10" s="41" t="str">
        <f>IF(ISNUMBER(FIND(plan8,'I_State and program information'!$E$72)),"",'I_State and program information'!$E$72&amp;plan8)</f>
        <v/>
      </c>
      <c r="Q10" s="41" t="str">
        <f>IF(ISNUMBER(FIND(plan8,'I_State and program information'!$E$76)),"",'I_State and program information'!$E$76&amp;plan8)</f>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133</v>
      </c>
      <c r="V10" s="3" t="s">
        <v>658</v>
      </c>
      <c r="W10" s="19" t="s">
        <v>633</v>
      </c>
      <c r="Y10" s="3" t="s">
        <v>659</v>
      </c>
      <c r="BK10" s="250" t="str">
        <f>IF('I_State and program information'!$E$79&lt;&gt;"",'I_State and program information'!E79&amp;"; "&amp;CHAR(10)&amp;CHAR(10),"")</f>
        <v/>
      </c>
      <c r="BL10" s="251" t="str">
        <f>IF(ISNUMBER(FIND(analysismethod8,'II_Program-level standards'!E$13)),"",'II_Program-level standards'!E$13&amp;analysismethod8)</f>
        <v/>
      </c>
      <c r="BM10" s="251" t="str">
        <f>IF(ISNUMBER(FIND(analysismethod8,'II_Program-level standards'!F$13)),"",'II_Program-level standards'!F$13&amp;analysismethod8)</f>
        <v/>
      </c>
      <c r="BN10" s="251" t="str">
        <f>IF(ISNUMBER(FIND(analysismethod8,'II_Program-level standards'!G$13)),"",'II_Program-level standards'!G$13&amp;analysismethod8)</f>
        <v/>
      </c>
      <c r="BO10" s="251" t="str">
        <f>IF(ISNUMBER(FIND(analysismethod8,'II_Program-level standards'!H$13)),"",'II_Program-level standards'!H$13&amp;analysismethod8)</f>
        <v/>
      </c>
      <c r="BP10" s="251" t="str">
        <f>IF(ISNUMBER(FIND(analysismethod8,'II_Program-level standards'!I$13)),"",'II_Program-level standards'!I$13&amp;analysismethod8)</f>
        <v/>
      </c>
      <c r="BQ10" s="251" t="str">
        <f>IF(ISNUMBER(FIND(analysismethod8,'II_Program-level standards'!J$13)),"",'II_Program-level standards'!J$13&amp;analysismethod8)</f>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c>
      <c r="BW10" s="251" t="str">
        <f>IF(ISNUMBER(FIND(analysismethod8,'II_Program-level standards'!P$13)),"",'II_Program-level standards'!P$13&amp;analysismethod8)</f>
        <v/>
      </c>
      <c r="BX10" s="251" t="str">
        <f>IF(ISNUMBER(FIND(analysismethod8,'II_Program-level standards'!Q$13)),"",'II_Program-level standards'!Q$13&amp;analysismethod8)</f>
        <v/>
      </c>
      <c r="BY10" s="251" t="str">
        <f>IF(ISNUMBER(FIND(analysismethod8,'II_Program-level standards'!R$13)),"",'II_Program-level standards'!R$13&amp;analysismethod8)</f>
        <v/>
      </c>
      <c r="BZ10" s="251" t="str">
        <f>IF(ISNUMBER(FIND(analysismethod8,'II_Program-level standards'!S$13)),"",'II_Program-level standards'!S$13&amp;analysismethod8)</f>
        <v/>
      </c>
      <c r="CA10" s="251" t="str">
        <f>IF(ISNUMBER(FIND(analysismethod8,'II_Program-level standards'!T$13)),"",'II_Program-level standards'!T$13&amp;analysismethod8)</f>
        <v/>
      </c>
      <c r="CB10" s="251" t="str">
        <f>IF(ISNUMBER(FIND(analysismethod8,'II_Program-level standards'!U$13)),"",'II_Program-level standards'!U$13&amp;analysismethod8)</f>
        <v/>
      </c>
      <c r="CC10" s="251" t="str">
        <f>IF(ISNUMBER(FIND(analysismethod8,'II_Program-level standards'!V$13)),"",'II_Program-level standards'!V$13&amp;analysismethod8)</f>
        <v/>
      </c>
      <c r="CD10" s="251" t="str">
        <f>IF(ISNUMBER(FIND(analysismethod8,'II_Program-level standards'!W$13)),"",'II_Program-level standards'!W$13&amp;analysismethod8)</f>
        <v/>
      </c>
      <c r="CE10" s="251" t="str">
        <f>IF(ISNUMBER(FIND(analysismethod8,'II_Program-level standards'!X$13)),"",'II_Program-level standards'!X$13&amp;analysismethod8)</f>
        <v/>
      </c>
      <c r="CF10" s="251" t="str">
        <f>IF(ISNUMBER(FIND(analysismethod8,'II_Program-level standards'!Y$13)),"",'II_Program-level standards'!Y$13&amp;analysismethod8)</f>
        <v/>
      </c>
      <c r="CG10" s="251" t="str">
        <f>IF(ISNUMBER(FIND(analysismethod8,'II_Program-level standards'!Z$13)),"",'II_Program-level standards'!Z$13&amp;analysismethod8)</f>
        <v/>
      </c>
      <c r="CH10" s="251" t="str">
        <f>IF(ISNUMBER(FIND(analysismethod8,'II_Program-level standards'!AA$13)),"",'II_Program-level standards'!AA$13&amp;analysismethod8)</f>
        <v/>
      </c>
      <c r="CI10" s="251" t="str">
        <f>IF(ISNUMBER(FIND(analysismethod8,'II_Program-level standards'!AB$13)),"",'II_Program-level standards'!AB$13&amp;analysismethod8)</f>
        <v/>
      </c>
      <c r="CJ10" s="251" t="str">
        <f>IF(ISNUMBER(FIND(analysismethod8,'II_Program-level standards'!AC$13)),"",'II_Program-level standards'!AC$13&amp;analysismethod8)</f>
        <v/>
      </c>
      <c r="CK10" s="251" t="str">
        <f>IF(ISNUMBER(FIND(analysismethod8,'II_Program-level standards'!AD$13)),"",'II_Program-level standards'!AD$13&amp;analysismethod8)</f>
        <v/>
      </c>
      <c r="CL10" s="251" t="str">
        <f>IF(ISNUMBER(FIND(analysismethod8,'II_Program-level standards'!AE$13)),"",'II_Program-level standards'!AE$13&amp;analysismethod8)</f>
        <v/>
      </c>
      <c r="CM10" s="251" t="str">
        <f>IF(ISNUMBER(FIND(analysismethod8,'II_Program-level standards'!AF$13)),"",'II_Program-level standards'!AF$13&amp;analysismethod8)</f>
        <v/>
      </c>
      <c r="CN10" s="251" t="str">
        <f>IF(ISNUMBER(FIND(analysismethod8,'II_Program-level standards'!AG$13)),"",'II_Program-level standards'!AG$13&amp;analysismethod8)</f>
        <v/>
      </c>
      <c r="CO10" s="251" t="str">
        <f>IF(ISNUMBER(FIND(analysismethod8,'II_Program-level standards'!AH$13)),"",'II_Program-level standards'!AH$13&amp;analysismethod8)</f>
        <v/>
      </c>
      <c r="CP10" s="251" t="str">
        <f>IF(ISNUMBER(FIND(analysismethod8,'II_Program-level standards'!AI$13)),"",'II_Program-level standards'!AI$13&amp;analysismethod8)</f>
        <v/>
      </c>
      <c r="CQ10" s="251" t="str">
        <f>IF(ISNUMBER(FIND(analysismethod8,'II_Program-level standards'!AJ$13)),"",'II_Program-level standards'!AJ$13&amp;analysismethod8)</f>
        <v/>
      </c>
      <c r="CR10" s="251" t="str">
        <f>IF(ISNUMBER(FIND(analysismethod8,'II_Program-level standards'!AK$13)),"",'II_Program-level standards'!AK$13&amp;analysismethod8)</f>
        <v/>
      </c>
      <c r="CS10" s="251" t="str">
        <f>IF(ISNUMBER(FIND(analysismethod8,'II_Program-level standards'!AL$13)),"",'II_Program-level standards'!AL$13&amp;analysismethod8)</f>
        <v/>
      </c>
      <c r="CT10" s="251" t="str">
        <f>IF(ISNUMBER(FIND(analysismethod8,'II_Program-level standards'!AM$13)),"",'II_Program-level standards'!AM$13&amp;analysismethod8)</f>
        <v/>
      </c>
      <c r="CU10" s="251" t="str">
        <f>IF(ISNUMBER(FIND(analysismethod8,'II_Program-level standards'!AN$13)),"",'II_Program-level standards'!AN$13&amp;analysismethod8)</f>
        <v/>
      </c>
      <c r="CV10" s="251" t="str">
        <f>IF(ISNUMBER(FIND(analysismethod8,'II_Program-level standards'!AO$13)),"",'II_Program-level standards'!AO$13&amp;analysismethod8)</f>
        <v/>
      </c>
      <c r="CW10" s="251" t="str">
        <f>IF(ISNUMBER(FIND(analysismethod8,'II_Program-level standards'!AP$13)),"",'II_Program-level standards'!AP$13&amp;analysismethod8)</f>
        <v/>
      </c>
      <c r="CX10" s="251" t="str">
        <f>IF(ISNUMBER(FIND(analysismethod8,'II_Program-level standards'!AQ$13)),"",'II_Program-level standards'!AQ$13&amp;analysismethod8)</f>
        <v/>
      </c>
      <c r="CY10" s="251" t="str">
        <f>IF(ISNUMBER(FIND(analysismethod8,'II_Program-level standards'!AR$13)),"",'II_Program-level standards'!AR$13&amp;analysismethod8)</f>
        <v/>
      </c>
      <c r="CZ10" s="251" t="str">
        <f>IF(ISNUMBER(FIND(analysismethod8,'II_Program-level standards'!AS$13)),"",'II_Program-level standards'!AS$13&amp;analysismethod8)</f>
        <v/>
      </c>
      <c r="DA10" s="251" t="str">
        <f>IF(ISNUMBER(FIND(analysismethod8,'II_Program-level standards'!AT$13)),"",'II_Program-level standards'!AT$13&amp;analysismethod8)</f>
        <v/>
      </c>
      <c r="DB10" s="251" t="str">
        <f>IF(ISNUMBER(FIND(analysismethod8,'II_Program-level standards'!AU$13)),"",'II_Program-level standards'!AU$13&amp;analysismethod8)</f>
        <v/>
      </c>
      <c r="DC10" s="251" t="str">
        <f>IF(ISNUMBER(FIND(analysismethod8,'II_Program-level standards'!AV$13)),"",'II_Program-level standards'!AV$13&amp;analysismethod8)</f>
        <v/>
      </c>
      <c r="DD10" s="251" t="str">
        <f>IF(ISNUMBER(FIND(analysismethod8,'II_Program-level standards'!AW$13)),"",'II_Program-level standards'!AW$13&amp;analysismethod8)</f>
        <v/>
      </c>
      <c r="DE10" s="251" t="str">
        <f>IF(ISNUMBER(FIND(analysismethod8,'II_Program-level standards'!AX$13)),"",'II_Program-level standards'!AX$13&amp;analysismethod8)</f>
        <v/>
      </c>
      <c r="DF10" s="251" t="str">
        <f>IF(ISNUMBER(FIND(analysismethod8,'II_Program-level standards'!AY$13)),"",'II_Program-level standards'!AY$13&amp;analysismethod8)</f>
        <v/>
      </c>
      <c r="DG10" s="251" t="str">
        <f>IF(ISNUMBER(FIND(analysismethod8,'II_Program-level standards'!AZ$13)),"",'II_Program-level standards'!AZ$13&amp;analysismethod8)</f>
        <v/>
      </c>
      <c r="DH10" s="251" t="str">
        <f>IF(ISNUMBER(FIND(analysismethod8,'II_Program-level standards'!BA$13)),"",'II_Program-level standards'!BA$13&amp;analysismethod8)</f>
        <v/>
      </c>
      <c r="DI10" s="251" t="str">
        <f>IF(ISNUMBER(FIND(analysismethod8,'II_Program-level standards'!BB$13)),"",'II_Program-level standards'!BB$13&amp;analysismethod8)</f>
        <v/>
      </c>
      <c r="DJ10" s="251" t="str">
        <f>IF(ISNUMBER(FIND(analysismethod8,'II_Program-level standards'!BC$13)),"",'II_Program-level standards'!BC$13&amp;analysismethod8)</f>
        <v/>
      </c>
      <c r="DK10" s="251" t="str">
        <f>IF(ISNUMBER(FIND(analysismethod8,'II_Program-level standards'!BD$13)),"",'II_Program-level standards'!BD$13&amp;analysismethod8)</f>
        <v/>
      </c>
      <c r="DL10" s="251" t="str">
        <f>IF(ISNUMBER(FIND(analysismethod8,'II_Program-level standards'!BE$13)),"",'II_Program-level standards'!BE$13&amp;analysismethod8)</f>
        <v/>
      </c>
      <c r="DM10" s="251" t="str">
        <f>IF(ISNUMBER(FIND(analysismethod8,'II_Program-level standards'!BF$13)),"",'II_Program-level standards'!BF$13&amp;analysismethod8)</f>
        <v/>
      </c>
      <c r="DN10" s="251" t="str">
        <f>IF(ISNUMBER(FIND(analysismethod8,'II_Program-level standards'!BG$13)),"",'II_Program-level standards'!BG$13&amp;analysismethod8)</f>
        <v/>
      </c>
      <c r="DO10" s="251" t="str">
        <f>IF(ISNUMBER(FIND(analysismethod8,'II_Program-level standards'!BH$13)),"",'II_Program-level standards'!BH$13&amp;analysismethod8)</f>
        <v/>
      </c>
      <c r="DP10" s="251" t="str">
        <f>IF(ISNUMBER(FIND(analysismethod8,'II_Program-level standards'!BI$13)),"",'II_Program-level standards'!BI$13&amp;analysismethod8)</f>
        <v/>
      </c>
      <c r="DQ10" s="251" t="str">
        <f>IF(ISNUMBER(FIND(analysismethod8,'II_Program-level standards'!BJ$13)),"",'II_Program-level standards'!BJ$13&amp;analysismethod8)</f>
        <v/>
      </c>
      <c r="DR10" s="251" t="str">
        <f>IF(ISNUMBER(FIND(analysismethod8,'II_Program-level standards'!BK$13)),"",'II_Program-level standards'!BK$13&amp;analysismethod8)</f>
        <v/>
      </c>
      <c r="DS10" s="251" t="str">
        <f>IF(ISNUMBER(FIND(analysismethod8,'II_Program-level standards'!BL$13)),"",'II_Program-level standards'!BL$13&amp;analysismethod8)</f>
        <v/>
      </c>
      <c r="DT10" s="251" t="str">
        <f>IF(ISNUMBER(FIND(analysismethod8,'II_Program-level standards'!BM$13)),"",'II_Program-level standards'!BM$13&amp;analysismethod8)</f>
        <v/>
      </c>
      <c r="DU10" s="251" t="str">
        <f>IF(ISNUMBER(FIND(analysismethod8,'II_Program-level standards'!BN$13)),"",'II_Program-level standards'!BN$13&amp;analysismethod8)</f>
        <v/>
      </c>
      <c r="DV10" s="251" t="str">
        <f>IF(ISNUMBER(FIND(analysismethod8,'II_Program-level standards'!BO$13)),"",'II_Program-level standards'!BO$13&amp;analysismethod8)</f>
        <v/>
      </c>
      <c r="DW10" s="251" t="str">
        <f>IF(ISNUMBER(FIND(analysismethod8,'II_Program-level standards'!BP$13)),"",'II_Program-level standards'!BP$13&amp;analysismethod8)</f>
        <v/>
      </c>
      <c r="DX10" s="251" t="str">
        <f>IF(ISNUMBER(FIND(analysismethod8,'II_Program-level standards'!BQ$13)),"",'II_Program-level standards'!BQ$13&amp;analysismethod8)</f>
        <v/>
      </c>
      <c r="DY10" s="251" t="str">
        <f>IF(ISNUMBER(FIND(analysismethod8,'II_Program-level standards'!BR$13)),"",'II_Program-level standards'!BR$13&amp;analysismethod8)</f>
        <v/>
      </c>
      <c r="DZ10" s="251" t="str">
        <f>IF(ISNUMBER(FIND(analysismethod8,'II_Program-level standards'!BS$13)),"",'II_Program-level standards'!BS$13&amp;analysismethod8)</f>
        <v/>
      </c>
      <c r="EA10" s="251" t="str">
        <f>IF(ISNUMBER(FIND(analysismethod8,'II_Program-level standards'!BT$13)),"",'II_Program-level standards'!BT$13&amp;analysismethod8)</f>
        <v/>
      </c>
      <c r="EB10" s="251" t="str">
        <f>IF(ISNUMBER(FIND(analysismethod8,'II_Program-level standards'!BU$13)),"",'II_Program-level standards'!BU$13&amp;analysismethod8)</f>
        <v/>
      </c>
      <c r="EC10" s="251" t="str">
        <f>IF(ISNUMBER(FIND(analysismethod8,'II_Program-level standards'!BV$13)),"",'II_Program-level standards'!BV$13&amp;analysismethod8)</f>
        <v/>
      </c>
      <c r="ED10" s="251" t="str">
        <f>IF(ISNUMBER(FIND(analysismethod8,'II_Program-level standards'!BW$13)),"",'II_Program-level standards'!BW$13&amp;analysismethod8)</f>
        <v/>
      </c>
      <c r="EE10" s="251" t="str">
        <f>IF(ISNUMBER(FIND(analysismethod8,'II_Program-level standards'!BX$13)),"",'II_Program-level standards'!BX$13&amp;analysismethod8)</f>
        <v/>
      </c>
      <c r="EF10" s="251" t="str">
        <f>IF(ISNUMBER(FIND(analysismethod8,'II_Program-level standards'!BY$13)),"",'II_Program-level standards'!BY$13&amp;analysismethod8)</f>
        <v/>
      </c>
      <c r="EG10" s="251" t="str">
        <f>IF(ISNUMBER(FIND(analysismethod8,'II_Program-level standards'!BZ$13)),"",'II_Program-level standards'!BZ$13&amp;analysismethod8)</f>
        <v/>
      </c>
      <c r="EH10" s="251" t="str">
        <f>IF(ISNUMBER(FIND(analysismethod8,'II_Program-level standards'!CA$13)),"",'II_Program-level standards'!CA$13&amp;analysismethod8)</f>
        <v/>
      </c>
      <c r="EI10" s="251" t="str">
        <f>IF(ISNUMBER(FIND(analysismethod8,'II_Program-level standards'!CB$13)),"",'II_Program-level standards'!CB$13&amp;analysismethod8)</f>
        <v/>
      </c>
      <c r="EJ10" s="251" t="str">
        <f>IF(ISNUMBER(FIND(analysismethod8,'II_Program-level standards'!CC$13)),"",'II_Program-level standards'!CC$13&amp;analysismethod8)</f>
        <v/>
      </c>
      <c r="EK10" s="251" t="str">
        <f>IF(ISNUMBER(FIND(analysismethod8,'II_Program-level standards'!CD$13)),"",'II_Program-level standards'!CD$13&amp;analysismethod8)</f>
        <v/>
      </c>
      <c r="EL10" s="251" t="str">
        <f>IF(ISNUMBER(FIND(analysismethod8,'II_Program-level standards'!CE$13)),"",'II_Program-level standards'!CE$13&amp;analysismethod8)</f>
        <v/>
      </c>
      <c r="EM10" s="251" t="str">
        <f>IF(ISNUMBER(FIND(analysismethod8,'II_Program-level standards'!CF$13)),"",'II_Program-level standards'!CF$13&amp;analysismethod8)</f>
        <v/>
      </c>
      <c r="EN10" s="251" t="str">
        <f>IF(ISNUMBER(FIND(analysismethod8,'II_Program-level standards'!CG$13)),"",'II_Program-level standards'!CG$13&amp;analysismethod8)</f>
        <v/>
      </c>
      <c r="EO10" s="251" t="str">
        <f>IF(ISNUMBER(FIND(analysismethod8,'II_Program-level standards'!CH$13)),"",'II_Program-level standards'!CH$13&amp;analysismethod8)</f>
        <v/>
      </c>
      <c r="EP10" s="251" t="str">
        <f>IF(ISNUMBER(FIND(analysismethod8,'II_Program-level standards'!CI$13)),"",'II_Program-level standards'!CI$13&amp;analysismethod8)</f>
        <v/>
      </c>
      <c r="EQ10" s="251" t="str">
        <f>IF(ISNUMBER(FIND(analysismethod8,'II_Program-level standards'!CJ$13)),"",'II_Program-level standards'!CJ$13&amp;analysismethod8)</f>
        <v/>
      </c>
      <c r="ER10" s="251" t="str">
        <f>IF(ISNUMBER(FIND(analysismethod8,'II_Program-level standards'!CK$13)),"",'II_Program-level standards'!CK$13&amp;analysismethod8)</f>
        <v/>
      </c>
      <c r="ES10" s="251" t="str">
        <f>IF(ISNUMBER(FIND(analysismethod8,'II_Program-level standards'!CL$13)),"",'II_Program-level standards'!CL$13&amp;analysismethod8)</f>
        <v/>
      </c>
      <c r="ET10" s="251" t="str">
        <f>IF(ISNUMBER(FIND(analysismethod8,'II_Program-level standards'!CM$13)),"",'II_Program-level standards'!CM$13&amp;analysismethod8)</f>
        <v/>
      </c>
      <c r="EU10" s="251" t="str">
        <f>IF(ISNUMBER(FIND(analysismethod8,'II_Program-level standards'!CN$13)),"",'II_Program-level standards'!CN$13&amp;analysismethod8)</f>
        <v/>
      </c>
      <c r="EV10" s="251" t="str">
        <f>IF(ISNUMBER(FIND(analysismethod8,'II_Program-level standards'!CO$13)),"",'II_Program-level standards'!CO$13&amp;analysismethod8)</f>
        <v/>
      </c>
      <c r="EW10" s="251" t="str">
        <f>IF(ISNUMBER(FIND(analysismethod8,'II_Program-level standards'!CP$13)),"",'II_Program-level standards'!CP$13&amp;analysismethod8)</f>
        <v/>
      </c>
      <c r="EX10" s="251" t="str">
        <f>IF(ISNUMBER(FIND(analysismethod8,'II_Program-level standards'!CQ$13)),"",'II_Program-level standards'!CQ$13&amp;analysismethod8)</f>
        <v/>
      </c>
      <c r="EY10" s="251" t="str">
        <f>IF(ISNUMBER(FIND(analysismethod8,'II_Program-level standards'!CR$13)),"",'II_Program-level standards'!CR$13&amp;analysismethod8)</f>
        <v/>
      </c>
      <c r="EZ10" s="251" t="str">
        <f>IF(ISNUMBER(FIND(analysismethod8,'II_Program-level standards'!CS$13)),"",'II_Program-level standards'!CS$13&amp;analysismethod8)</f>
        <v/>
      </c>
      <c r="FA10" s="251" t="str">
        <f>IF(ISNUMBER(FIND(analysismethod8,'II_Program-level standards'!CT$13)),"",'II_Program-level standards'!CT$13&amp;analysismethod8)</f>
        <v/>
      </c>
      <c r="FB10" s="251" t="str">
        <f>IF(ISNUMBER(FIND(analysismethod8,'II_Program-level standards'!CU$13)),"",'II_Program-level standards'!CU$13&amp;analysismethod8)</f>
        <v/>
      </c>
      <c r="FC10" s="251" t="str">
        <f>IF(ISNUMBER(FIND(analysismethod8,'II_Program-level standards'!CV$13)),"",'II_Program-level standards'!CV$13&amp;analysismethod8)</f>
        <v/>
      </c>
      <c r="FD10" s="251" t="str">
        <f>IF(ISNUMBER(FIND(analysismethod8,'II_Program-level standards'!CW$13)),"",'II_Program-level standards'!CW$13&amp;analysismethod8)</f>
        <v/>
      </c>
      <c r="FE10" s="251" t="str">
        <f>IF(ISNUMBER(FIND(analysismethod8,'II_Program-level standards'!CX$13)),"",'II_Program-level standards'!CX$13&amp;analysismethod8)</f>
        <v/>
      </c>
      <c r="FF10" s="251" t="str">
        <f>IF(ISNUMBER(FIND(analysismethod8,'II_Program-level standards'!CY$13)),"",'II_Program-level standards'!CY$13&amp;analysismethod8)</f>
        <v/>
      </c>
      <c r="FG10" s="252" t="str">
        <f>IF(ISNUMBER(FIND(analysismethod8,'II_Program-level standards'!CZ$13)),"",'II_Program-level standards'!CZ$13&amp;analysismethod8)</f>
        <v/>
      </c>
    </row>
    <row r="11" spans="1:212" x14ac:dyDescent="0.2">
      <c r="B11" s="11" t="s">
        <v>660</v>
      </c>
      <c r="C11" s="11"/>
      <c r="D11" s="11"/>
      <c r="E11" s="11"/>
      <c r="F11" s="11"/>
      <c r="G11" s="11"/>
      <c r="I11" s="3" t="s">
        <v>661</v>
      </c>
      <c r="J11" s="32" t="str">
        <f>IF('I_State and program information'!E33="","",'I_State and program information'!E33&amp;"; ")</f>
        <v/>
      </c>
      <c r="K11" s="41" t="str">
        <f>IF(ISNUMBER(FIND(plan9,'I_State and program information'!$E$52)),"",'I_State and program information'!$E$52&amp;plan9)</f>
        <v/>
      </c>
      <c r="L11" s="41" t="str">
        <f>IF(ISNUMBER(FIND(plan9,'I_State and program information'!$E$56)),"",'I_State and program information'!$E$56&amp;plan9)</f>
        <v/>
      </c>
      <c r="M11" s="41" t="str">
        <f>IF(ISNUMBER(FIND(plan9,'I_State and program information'!$E$60)),"",'I_State and program information'!$E$60&amp;plan9)</f>
        <v/>
      </c>
      <c r="N11" s="41" t="str">
        <f>IF(ISNUMBER(FIND(plan9,'I_State and program information'!$E$64)),"",'I_State and program information'!$E$64&amp;plan9)</f>
        <v/>
      </c>
      <c r="O11" s="41" t="str">
        <f>IF(ISNUMBER(FIND(plan9,'I_State and program information'!$E$68)),"",'I_State and program information'!$E$68&amp;plan9)</f>
        <v/>
      </c>
      <c r="P11" s="41" t="str">
        <f>IF(ISNUMBER(FIND(plan9,'I_State and program information'!$E$72)),"",'I_State and program information'!$E$72&amp;plan9)</f>
        <v/>
      </c>
      <c r="Q11" s="41" t="str">
        <f>IF(ISNUMBER(FIND(plan9,'I_State and program information'!$E$76)),"",'I_State and program information'!$E$76&amp;plan9)</f>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136</v>
      </c>
      <c r="V11" s="3" t="s">
        <v>662</v>
      </c>
      <c r="Y11" s="4" t="s">
        <v>638</v>
      </c>
      <c r="BK11" s="250" t="str">
        <f>IF('I_State and program information'!$E$85&lt;&gt;"",'I_State and program information'!E85&amp;"; "&amp;CHAR(10)&amp;CHAR(10),"")</f>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c>
      <c r="BP11" s="251" t="str">
        <f>IF(ISNUMBER(FIND(analysismethod9,'II_Program-level standards'!I$13)),"",'II_Program-level standards'!I$13&amp;analysismethod9)</f>
        <v/>
      </c>
      <c r="BQ11" s="251" t="str">
        <f>IF(ISNUMBER(FIND(analysismethod9,'II_Program-level standards'!J$13)),"",'II_Program-level standards'!J$13&amp;analysismethod9)</f>
        <v/>
      </c>
      <c r="BR11" s="251" t="str">
        <f>IF(ISNUMBER(FIND(analysismethod9,'II_Program-level standards'!K$13)),"",'II_Program-level standards'!K$13&amp;analysismethod9)</f>
        <v/>
      </c>
      <c r="BS11" s="251" t="str">
        <f>IF(ISNUMBER(FIND(analysismethod9,'II_Program-level standards'!L$13)),"",'II_Program-level standards'!L$13&amp;analysismethod9)</f>
        <v/>
      </c>
      <c r="BT11" s="251" t="str">
        <f>IF(ISNUMBER(FIND(analysismethod9,'II_Program-level standards'!M$13)),"",'II_Program-level standards'!M$13&amp;analysismethod9)</f>
        <v/>
      </c>
      <c r="BU11" s="251" t="str">
        <f>IF(ISNUMBER(FIND(analysismethod9,'II_Program-level standards'!N$13)),"",'II_Program-level standards'!N$13&amp;analysismethod9)</f>
        <v/>
      </c>
      <c r="BV11" s="251" t="str">
        <f>IF(ISNUMBER(FIND(analysismethod9,'II_Program-level standards'!O$13)),"",'II_Program-level standards'!O$13&amp;analysismethod9)</f>
        <v/>
      </c>
      <c r="BW11" s="251" t="str">
        <f>IF(ISNUMBER(FIND(analysismethod9,'II_Program-level standards'!P$13)),"",'II_Program-level standards'!P$13&amp;analysismethod9)</f>
        <v/>
      </c>
      <c r="BX11" s="251" t="str">
        <f>IF(ISNUMBER(FIND(analysismethod9,'II_Program-level standards'!Q$13)),"",'II_Program-level standards'!Q$13&amp;analysismethod9)</f>
        <v/>
      </c>
      <c r="BY11" s="251" t="str">
        <f>IF(ISNUMBER(FIND(analysismethod9,'II_Program-level standards'!R$13)),"",'II_Program-level standards'!R$13&amp;analysismethod9)</f>
        <v/>
      </c>
      <c r="BZ11" s="251" t="str">
        <f>IF(ISNUMBER(FIND(analysismethod9,'II_Program-level standards'!S$13)),"",'II_Program-level standards'!S$13&amp;analysismethod9)</f>
        <v/>
      </c>
      <c r="CA11" s="251" t="str">
        <f>IF(ISNUMBER(FIND(analysismethod9,'II_Program-level standards'!T$13)),"",'II_Program-level standards'!T$13&amp;analysismethod9)</f>
        <v/>
      </c>
      <c r="CB11" s="251" t="str">
        <f>IF(ISNUMBER(FIND(analysismethod9,'II_Program-level standards'!U$13)),"",'II_Program-level standards'!U$13&amp;analysismethod9)</f>
        <v/>
      </c>
      <c r="CC11" s="251" t="str">
        <f>IF(ISNUMBER(FIND(analysismethod9,'II_Program-level standards'!V$13)),"",'II_Program-level standards'!V$13&amp;analysismethod9)</f>
        <v/>
      </c>
      <c r="CD11" s="251" t="str">
        <f>IF(ISNUMBER(FIND(analysismethod9,'II_Program-level standards'!W$13)),"",'II_Program-level standards'!W$13&amp;analysismethod9)</f>
        <v/>
      </c>
      <c r="CE11" s="251" t="str">
        <f>IF(ISNUMBER(FIND(analysismethod9,'II_Program-level standards'!X$13)),"",'II_Program-level standards'!X$13&amp;analysismethod9)</f>
        <v/>
      </c>
      <c r="CF11" s="251" t="str">
        <f>IF(ISNUMBER(FIND(analysismethod9,'II_Program-level standards'!Y$13)),"",'II_Program-level standards'!Y$13&amp;analysismethod9)</f>
        <v/>
      </c>
      <c r="CG11" s="251" t="str">
        <f>IF(ISNUMBER(FIND(analysismethod9,'II_Program-level standards'!Z$13)),"",'II_Program-level standards'!Z$13&amp;analysismethod9)</f>
        <v/>
      </c>
      <c r="CH11" s="251" t="str">
        <f>IF(ISNUMBER(FIND(analysismethod9,'II_Program-level standards'!AA$13)),"",'II_Program-level standards'!AA$13&amp;analysismethod9)</f>
        <v/>
      </c>
      <c r="CI11" s="251" t="str">
        <f>IF(ISNUMBER(FIND(analysismethod9,'II_Program-level standards'!AB$13)),"",'II_Program-level standards'!AB$13&amp;analysismethod9)</f>
        <v/>
      </c>
      <c r="CJ11" s="251" t="str">
        <f>IF(ISNUMBER(FIND(analysismethod9,'II_Program-level standards'!AC$13)),"",'II_Program-level standards'!AC$13&amp;analysismethod9)</f>
        <v/>
      </c>
      <c r="CK11" s="251" t="str">
        <f>IF(ISNUMBER(FIND(analysismethod9,'II_Program-level standards'!AD$13)),"",'II_Program-level standards'!AD$13&amp;analysismethod9)</f>
        <v/>
      </c>
      <c r="CL11" s="251" t="str">
        <f>IF(ISNUMBER(FIND(analysismethod9,'II_Program-level standards'!AE$13)),"",'II_Program-level standards'!AE$13&amp;analysismethod9)</f>
        <v/>
      </c>
      <c r="CM11" s="251" t="str">
        <f>IF(ISNUMBER(FIND(analysismethod9,'II_Program-level standards'!AF$13)),"",'II_Program-level standards'!AF$13&amp;analysismethod9)</f>
        <v/>
      </c>
      <c r="CN11" s="251" t="str">
        <f>IF(ISNUMBER(FIND(analysismethod9,'II_Program-level standards'!AG$13)),"",'II_Program-level standards'!AG$13&amp;analysismethod9)</f>
        <v/>
      </c>
      <c r="CO11" s="251" t="str">
        <f>IF(ISNUMBER(FIND(analysismethod9,'II_Program-level standards'!AH$13)),"",'II_Program-level standards'!AH$13&amp;analysismethod9)</f>
        <v/>
      </c>
      <c r="CP11" s="251" t="str">
        <f>IF(ISNUMBER(FIND(analysismethod9,'II_Program-level standards'!AI$13)),"",'II_Program-level standards'!AI$13&amp;analysismethod9)</f>
        <v/>
      </c>
      <c r="CQ11" s="251" t="str">
        <f>IF(ISNUMBER(FIND(analysismethod9,'II_Program-level standards'!AJ$13)),"",'II_Program-level standards'!AJ$13&amp;analysismethod9)</f>
        <v/>
      </c>
      <c r="CR11" s="251" t="str">
        <f>IF(ISNUMBER(FIND(analysismethod9,'II_Program-level standards'!AK$13)),"",'II_Program-level standards'!AK$13&amp;analysismethod9)</f>
        <v/>
      </c>
      <c r="CS11" s="251" t="str">
        <f>IF(ISNUMBER(FIND(analysismethod9,'II_Program-level standards'!AL$13)),"",'II_Program-level standards'!AL$13&amp;analysismethod9)</f>
        <v/>
      </c>
      <c r="CT11" s="251" t="str">
        <f>IF(ISNUMBER(FIND(analysismethod9,'II_Program-level standards'!AM$13)),"",'II_Program-level standards'!AM$13&amp;analysismethod9)</f>
        <v/>
      </c>
      <c r="CU11" s="251" t="str">
        <f>IF(ISNUMBER(FIND(analysismethod9,'II_Program-level standards'!AN$13)),"",'II_Program-level standards'!AN$13&amp;analysismethod9)</f>
        <v/>
      </c>
      <c r="CV11" s="251" t="str">
        <f>IF(ISNUMBER(FIND(analysismethod9,'II_Program-level standards'!AO$13)),"",'II_Program-level standards'!AO$13&amp;analysismethod9)</f>
        <v/>
      </c>
      <c r="CW11" s="251" t="str">
        <f>IF(ISNUMBER(FIND(analysismethod9,'II_Program-level standards'!AP$13)),"",'II_Program-level standards'!AP$13&amp;analysismethod9)</f>
        <v/>
      </c>
      <c r="CX11" s="251" t="str">
        <f>IF(ISNUMBER(FIND(analysismethod9,'II_Program-level standards'!AQ$13)),"",'II_Program-level standards'!AQ$13&amp;analysismethod9)</f>
        <v/>
      </c>
      <c r="CY11" s="251" t="str">
        <f>IF(ISNUMBER(FIND(analysismethod9,'II_Program-level standards'!AR$13)),"",'II_Program-level standards'!AR$13&amp;analysismethod9)</f>
        <v/>
      </c>
      <c r="CZ11" s="251" t="str">
        <f>IF(ISNUMBER(FIND(analysismethod9,'II_Program-level standards'!AS$13)),"",'II_Program-level standards'!AS$13&amp;analysismethod9)</f>
        <v/>
      </c>
      <c r="DA11" s="251" t="str">
        <f>IF(ISNUMBER(FIND(analysismethod9,'II_Program-level standards'!AT$13)),"",'II_Program-level standards'!AT$13&amp;analysismethod9)</f>
        <v/>
      </c>
      <c r="DB11" s="251" t="str">
        <f>IF(ISNUMBER(FIND(analysismethod9,'II_Program-level standards'!AU$13)),"",'II_Program-level standards'!AU$13&amp;analysismethod9)</f>
        <v/>
      </c>
      <c r="DC11" s="251" t="str">
        <f>IF(ISNUMBER(FIND(analysismethod9,'II_Program-level standards'!AV$13)),"",'II_Program-level standards'!AV$13&amp;analysismethod9)</f>
        <v/>
      </c>
      <c r="DD11" s="251" t="str">
        <f>IF(ISNUMBER(FIND(analysismethod9,'II_Program-level standards'!AW$13)),"",'II_Program-level standards'!AW$13&amp;analysismethod9)</f>
        <v/>
      </c>
      <c r="DE11" s="251" t="str">
        <f>IF(ISNUMBER(FIND(analysismethod9,'II_Program-level standards'!AX$13)),"",'II_Program-level standards'!AX$13&amp;analysismethod9)</f>
        <v/>
      </c>
      <c r="DF11" s="251" t="str">
        <f>IF(ISNUMBER(FIND(analysismethod9,'II_Program-level standards'!AY$13)),"",'II_Program-level standards'!AY$13&amp;analysismethod9)</f>
        <v/>
      </c>
      <c r="DG11" s="251" t="str">
        <f>IF(ISNUMBER(FIND(analysismethod9,'II_Program-level standards'!AZ$13)),"",'II_Program-level standards'!AZ$13&amp;analysismethod9)</f>
        <v/>
      </c>
      <c r="DH11" s="251" t="str">
        <f>IF(ISNUMBER(FIND(analysismethod9,'II_Program-level standards'!BA$13)),"",'II_Program-level standards'!BA$13&amp;analysismethod9)</f>
        <v/>
      </c>
      <c r="DI11" s="251" t="str">
        <f>IF(ISNUMBER(FIND(analysismethod9,'II_Program-level standards'!BB$13)),"",'II_Program-level standards'!BB$13&amp;analysismethod9)</f>
        <v/>
      </c>
      <c r="DJ11" s="251" t="str">
        <f>IF(ISNUMBER(FIND(analysismethod9,'II_Program-level standards'!BC$13)),"",'II_Program-level standards'!BC$13&amp;analysismethod9)</f>
        <v/>
      </c>
      <c r="DK11" s="251" t="str">
        <f>IF(ISNUMBER(FIND(analysismethod9,'II_Program-level standards'!BD$13)),"",'II_Program-level standards'!BD$13&amp;analysismethod9)</f>
        <v/>
      </c>
      <c r="DL11" s="251" t="str">
        <f>IF(ISNUMBER(FIND(analysismethod9,'II_Program-level standards'!BE$13)),"",'II_Program-level standards'!BE$13&amp;analysismethod9)</f>
        <v/>
      </c>
      <c r="DM11" s="251" t="str">
        <f>IF(ISNUMBER(FIND(analysismethod9,'II_Program-level standards'!BF$13)),"",'II_Program-level standards'!BF$13&amp;analysismethod9)</f>
        <v/>
      </c>
      <c r="DN11" s="251" t="str">
        <f>IF(ISNUMBER(FIND(analysismethod9,'II_Program-level standards'!BG$13)),"",'II_Program-level standards'!BG$13&amp;analysismethod9)</f>
        <v/>
      </c>
      <c r="DO11" s="251" t="str">
        <f>IF(ISNUMBER(FIND(analysismethod9,'II_Program-level standards'!BH$13)),"",'II_Program-level standards'!BH$13&amp;analysismethod9)</f>
        <v/>
      </c>
      <c r="DP11" s="251" t="str">
        <f>IF(ISNUMBER(FIND(analysismethod9,'II_Program-level standards'!BI$13)),"",'II_Program-level standards'!BI$13&amp;analysismethod9)</f>
        <v/>
      </c>
      <c r="DQ11" s="251" t="str">
        <f>IF(ISNUMBER(FIND(analysismethod9,'II_Program-level standards'!BJ$13)),"",'II_Program-level standards'!BJ$13&amp;analysismethod9)</f>
        <v/>
      </c>
      <c r="DR11" s="251" t="str">
        <f>IF(ISNUMBER(FIND(analysismethod9,'II_Program-level standards'!BK$13)),"",'II_Program-level standards'!BK$13&amp;analysismethod9)</f>
        <v/>
      </c>
      <c r="DS11" s="251" t="str">
        <f>IF(ISNUMBER(FIND(analysismethod9,'II_Program-level standards'!BL$13)),"",'II_Program-level standards'!BL$13&amp;analysismethod9)</f>
        <v/>
      </c>
      <c r="DT11" s="251" t="str">
        <f>IF(ISNUMBER(FIND(analysismethod9,'II_Program-level standards'!BM$13)),"",'II_Program-level standards'!BM$13&amp;analysismethod9)</f>
        <v/>
      </c>
      <c r="DU11" s="251" t="str">
        <f>IF(ISNUMBER(FIND(analysismethod9,'II_Program-level standards'!BN$13)),"",'II_Program-level standards'!BN$13&amp;analysismethod9)</f>
        <v/>
      </c>
      <c r="DV11" s="251" t="str">
        <f>IF(ISNUMBER(FIND(analysismethod9,'II_Program-level standards'!BO$13)),"",'II_Program-level standards'!BO$13&amp;analysismethod9)</f>
        <v/>
      </c>
      <c r="DW11" s="251" t="str">
        <f>IF(ISNUMBER(FIND(analysismethod9,'II_Program-level standards'!BP$13)),"",'II_Program-level standards'!BP$13&amp;analysismethod9)</f>
        <v/>
      </c>
      <c r="DX11" s="251" t="str">
        <f>IF(ISNUMBER(FIND(analysismethod9,'II_Program-level standards'!BQ$13)),"",'II_Program-level standards'!BQ$13&amp;analysismethod9)</f>
        <v/>
      </c>
      <c r="DY11" s="251" t="str">
        <f>IF(ISNUMBER(FIND(analysismethod9,'II_Program-level standards'!BR$13)),"",'II_Program-level standards'!BR$13&amp;analysismethod9)</f>
        <v/>
      </c>
      <c r="DZ11" s="251" t="str">
        <f>IF(ISNUMBER(FIND(analysismethod9,'II_Program-level standards'!BS$13)),"",'II_Program-level standards'!BS$13&amp;analysismethod9)</f>
        <v/>
      </c>
      <c r="EA11" s="251" t="str">
        <f>IF(ISNUMBER(FIND(analysismethod9,'II_Program-level standards'!BT$13)),"",'II_Program-level standards'!BT$13&amp;analysismethod9)</f>
        <v/>
      </c>
      <c r="EB11" s="251" t="str">
        <f>IF(ISNUMBER(FIND(analysismethod9,'II_Program-level standards'!BU$13)),"",'II_Program-level standards'!BU$13&amp;analysismethod9)</f>
        <v/>
      </c>
      <c r="EC11" s="251" t="str">
        <f>IF(ISNUMBER(FIND(analysismethod9,'II_Program-level standards'!BV$13)),"",'II_Program-level standards'!BV$13&amp;analysismethod9)</f>
        <v/>
      </c>
      <c r="ED11" s="251" t="str">
        <f>IF(ISNUMBER(FIND(analysismethod9,'II_Program-level standards'!BW$13)),"",'II_Program-level standards'!BW$13&amp;analysismethod9)</f>
        <v/>
      </c>
      <c r="EE11" s="251" t="str">
        <f>IF(ISNUMBER(FIND(analysismethod9,'II_Program-level standards'!BX$13)),"",'II_Program-level standards'!BX$13&amp;analysismethod9)</f>
        <v/>
      </c>
      <c r="EF11" s="251" t="str">
        <f>IF(ISNUMBER(FIND(analysismethod9,'II_Program-level standards'!BY$13)),"",'II_Program-level standards'!BY$13&amp;analysismethod9)</f>
        <v/>
      </c>
      <c r="EG11" s="251" t="str">
        <f>IF(ISNUMBER(FIND(analysismethod9,'II_Program-level standards'!BZ$13)),"",'II_Program-level standards'!BZ$13&amp;analysismethod9)</f>
        <v/>
      </c>
      <c r="EH11" s="251" t="str">
        <f>IF(ISNUMBER(FIND(analysismethod9,'II_Program-level standards'!CA$13)),"",'II_Program-level standards'!CA$13&amp;analysismethod9)</f>
        <v/>
      </c>
      <c r="EI11" s="251" t="str">
        <f>IF(ISNUMBER(FIND(analysismethod9,'II_Program-level standards'!CB$13)),"",'II_Program-level standards'!CB$13&amp;analysismethod9)</f>
        <v/>
      </c>
      <c r="EJ11" s="251" t="str">
        <f>IF(ISNUMBER(FIND(analysismethod9,'II_Program-level standards'!CC$13)),"",'II_Program-level standards'!CC$13&amp;analysismethod9)</f>
        <v/>
      </c>
      <c r="EK11" s="251" t="str">
        <f>IF(ISNUMBER(FIND(analysismethod9,'II_Program-level standards'!CD$13)),"",'II_Program-level standards'!CD$13&amp;analysismethod9)</f>
        <v/>
      </c>
      <c r="EL11" s="251" t="str">
        <f>IF(ISNUMBER(FIND(analysismethod9,'II_Program-level standards'!CE$13)),"",'II_Program-level standards'!CE$13&amp;analysismethod9)</f>
        <v/>
      </c>
      <c r="EM11" s="251" t="str">
        <f>IF(ISNUMBER(FIND(analysismethod9,'II_Program-level standards'!CF$13)),"",'II_Program-level standards'!CF$13&amp;analysismethod9)</f>
        <v/>
      </c>
      <c r="EN11" s="251" t="str">
        <f>IF(ISNUMBER(FIND(analysismethod9,'II_Program-level standards'!CG$13)),"",'II_Program-level standards'!CG$13&amp;analysismethod9)</f>
        <v/>
      </c>
      <c r="EO11" s="251" t="str">
        <f>IF(ISNUMBER(FIND(analysismethod9,'II_Program-level standards'!CH$13)),"",'II_Program-level standards'!CH$13&amp;analysismethod9)</f>
        <v/>
      </c>
      <c r="EP11" s="251" t="str">
        <f>IF(ISNUMBER(FIND(analysismethod9,'II_Program-level standards'!CI$13)),"",'II_Program-level standards'!CI$13&amp;analysismethod9)</f>
        <v/>
      </c>
      <c r="EQ11" s="251" t="str">
        <f>IF(ISNUMBER(FIND(analysismethod9,'II_Program-level standards'!CJ$13)),"",'II_Program-level standards'!CJ$13&amp;analysismethod9)</f>
        <v/>
      </c>
      <c r="ER11" s="251" t="str">
        <f>IF(ISNUMBER(FIND(analysismethod9,'II_Program-level standards'!CK$13)),"",'II_Program-level standards'!CK$13&amp;analysismethod9)</f>
        <v/>
      </c>
      <c r="ES11" s="251" t="str">
        <f>IF(ISNUMBER(FIND(analysismethod9,'II_Program-level standards'!CL$13)),"",'II_Program-level standards'!CL$13&amp;analysismethod9)</f>
        <v/>
      </c>
      <c r="ET11" s="251" t="str">
        <f>IF(ISNUMBER(FIND(analysismethod9,'II_Program-level standards'!CM$13)),"",'II_Program-level standards'!CM$13&amp;analysismethod9)</f>
        <v/>
      </c>
      <c r="EU11" s="251" t="str">
        <f>IF(ISNUMBER(FIND(analysismethod9,'II_Program-level standards'!CN$13)),"",'II_Program-level standards'!CN$13&amp;analysismethod9)</f>
        <v/>
      </c>
      <c r="EV11" s="251" t="str">
        <f>IF(ISNUMBER(FIND(analysismethod9,'II_Program-level standards'!CO$13)),"",'II_Program-level standards'!CO$13&amp;analysismethod9)</f>
        <v/>
      </c>
      <c r="EW11" s="251" t="str">
        <f>IF(ISNUMBER(FIND(analysismethod9,'II_Program-level standards'!CP$13)),"",'II_Program-level standards'!CP$13&amp;analysismethod9)</f>
        <v/>
      </c>
      <c r="EX11" s="251" t="str">
        <f>IF(ISNUMBER(FIND(analysismethod9,'II_Program-level standards'!CQ$13)),"",'II_Program-level standards'!CQ$13&amp;analysismethod9)</f>
        <v/>
      </c>
      <c r="EY11" s="251" t="str">
        <f>IF(ISNUMBER(FIND(analysismethod9,'II_Program-level standards'!CR$13)),"",'II_Program-level standards'!CR$13&amp;analysismethod9)</f>
        <v/>
      </c>
      <c r="EZ11" s="251" t="str">
        <f>IF(ISNUMBER(FIND(analysismethod9,'II_Program-level standards'!CS$13)),"",'II_Program-level standards'!CS$13&amp;analysismethod9)</f>
        <v/>
      </c>
      <c r="FA11" s="251" t="str">
        <f>IF(ISNUMBER(FIND(analysismethod9,'II_Program-level standards'!CT$13)),"",'II_Program-level standards'!CT$13&amp;analysismethod9)</f>
        <v/>
      </c>
      <c r="FB11" s="251" t="str">
        <f>IF(ISNUMBER(FIND(analysismethod9,'II_Program-level standards'!CU$13)),"",'II_Program-level standards'!CU$13&amp;analysismethod9)</f>
        <v/>
      </c>
      <c r="FC11" s="251" t="str">
        <f>IF(ISNUMBER(FIND(analysismethod9,'II_Program-level standards'!CV$13)),"",'II_Program-level standards'!CV$13&amp;analysismethod9)</f>
        <v/>
      </c>
      <c r="FD11" s="251" t="str">
        <f>IF(ISNUMBER(FIND(analysismethod9,'II_Program-level standards'!CW$13)),"",'II_Program-level standards'!CW$13&amp;analysismethod9)</f>
        <v/>
      </c>
      <c r="FE11" s="251" t="str">
        <f>IF(ISNUMBER(FIND(analysismethod9,'II_Program-level standards'!CX$13)),"",'II_Program-level standards'!CX$13&amp;analysismethod9)</f>
        <v/>
      </c>
      <c r="FF11" s="251" t="str">
        <f>IF(ISNUMBER(FIND(analysismethod9,'II_Program-level standards'!CY$13)),"",'II_Program-level standards'!CY$13&amp;analysismethod9)</f>
        <v/>
      </c>
      <c r="FG11" s="252" t="str">
        <f>IF(ISNUMBER(FIND(analysismethod9,'II_Program-level standards'!CZ$13)),"",'II_Program-level standards'!CZ$13&amp;analysismethod9)</f>
        <v/>
      </c>
    </row>
    <row r="12" spans="1:212" x14ac:dyDescent="0.2">
      <c r="B12" s="11" t="s">
        <v>663</v>
      </c>
      <c r="C12" s="11"/>
      <c r="D12" s="11"/>
      <c r="E12" s="11"/>
      <c r="F12" s="11"/>
      <c r="G12" s="11"/>
      <c r="J12" s="32" t="str">
        <f>IF('I_State and program information'!E34="","",'I_State and program information'!E34&amp;"; ")</f>
        <v/>
      </c>
      <c r="K12" s="41" t="str">
        <f>IF(ISNUMBER(FIND(plan10,'I_State and program information'!$E$52)),"",'I_State and program information'!$E$52&amp;plan10)</f>
        <v/>
      </c>
      <c r="L12" s="41" t="str">
        <f>IF(ISNUMBER(FIND(plan10,'I_State and program information'!$E$56)),"",'I_State and program information'!$E$56&amp;plan10)</f>
        <v/>
      </c>
      <c r="M12" s="41" t="str">
        <f>IF(ISNUMBER(FIND(plan10,'I_State and program information'!$E$60)),"",'I_State and program information'!$E$60&amp;plan10)</f>
        <v/>
      </c>
      <c r="N12" s="41" t="str">
        <f>IF(ISNUMBER(FIND(plan10,'I_State and program information'!$E$64)),"",'I_State and program information'!$E$64&amp;plan10)</f>
        <v/>
      </c>
      <c r="O12" s="41" t="str">
        <f>IF(ISNUMBER(FIND(plan10,'I_State and program information'!$E$68)),"",'I_State and program information'!$E$68&amp;plan10)</f>
        <v/>
      </c>
      <c r="P12" s="41" t="str">
        <f>IF(ISNUMBER(FIND(plan10,'I_State and program information'!$E$72)),"",'I_State and program information'!$E$72&amp;plan10)</f>
        <v/>
      </c>
      <c r="Q12" s="41" t="str">
        <f>IF(ISNUMBER(FIND(plan10,'I_State and program information'!$E$76)),"",'I_State and program information'!$E$76&amp;plan10)</f>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638</v>
      </c>
      <c r="BK12" s="250" t="str">
        <f>IF('I_State and program information'!$E$91&lt;&gt;"",'I_State and program information'!E91&amp;"; "&amp;CHAR(10)&amp;CHAR(10),"")</f>
        <v/>
      </c>
      <c r="BL12" s="251" t="str">
        <f>IF(ISNUMBER(FIND(analysismethod10,'II_Program-level standards'!E$13)),"",'II_Program-level standards'!E$13&amp;analysismethod10)</f>
        <v/>
      </c>
      <c r="BM12" s="251" t="str">
        <f>IF(ISNUMBER(FIND(analysismethod10,'II_Program-level standards'!F$13)),"",'II_Program-level standards'!F$13&amp;analysismethod10)</f>
        <v/>
      </c>
      <c r="BN12" s="251" t="str">
        <f>IF(ISNUMBER(FIND(analysismethod10,'II_Program-level standards'!G$13)),"",'II_Program-level standards'!G$13&amp;analysismethod10)</f>
        <v/>
      </c>
      <c r="BO12" s="251" t="str">
        <f>IF(ISNUMBER(FIND(analysismethod10,'II_Program-level standards'!H$13)),"",'II_Program-level standards'!H$13&amp;analysismethod10)</f>
        <v/>
      </c>
      <c r="BP12" s="251" t="str">
        <f>IF(ISNUMBER(FIND(analysismethod10,'II_Program-level standards'!I$13)),"",'II_Program-level standards'!I$13&amp;analysismethod10)</f>
        <v/>
      </c>
      <c r="BQ12" s="251" t="str">
        <f>IF(ISNUMBER(FIND(analysismethod10,'II_Program-level standards'!J$13)),"",'II_Program-level standards'!J$13&amp;analysismethod10)</f>
        <v/>
      </c>
      <c r="BR12" s="251" t="str">
        <f>IF(ISNUMBER(FIND(analysismethod10,'II_Program-level standards'!K$13)),"",'II_Program-level standards'!K$13&amp;analysismethod10)</f>
        <v/>
      </c>
      <c r="BS12" s="251" t="str">
        <f>IF(ISNUMBER(FIND(analysismethod10,'II_Program-level standards'!L$13)),"",'II_Program-level standards'!L$13&amp;analysismethod10)</f>
        <v/>
      </c>
      <c r="BT12" s="251" t="str">
        <f>IF(ISNUMBER(FIND(analysismethod10,'II_Program-level standards'!M$13)),"",'II_Program-level standards'!M$13&amp;analysismethod10)</f>
        <v/>
      </c>
      <c r="BU12" s="251" t="str">
        <f>IF(ISNUMBER(FIND(analysismethod10,'II_Program-level standards'!N$13)),"",'II_Program-level standards'!N$13&amp;analysismethod10)</f>
        <v/>
      </c>
      <c r="BV12" s="251" t="str">
        <f>IF(ISNUMBER(FIND(analysismethod10,'II_Program-level standards'!O$13)),"",'II_Program-level standards'!O$13&amp;analysismethod10)</f>
        <v/>
      </c>
      <c r="BW12" s="251" t="str">
        <f>IF(ISNUMBER(FIND(analysismethod10,'II_Program-level standards'!P$13)),"",'II_Program-level standards'!P$13&amp;analysismethod10)</f>
        <v/>
      </c>
      <c r="BX12" s="251" t="str">
        <f>IF(ISNUMBER(FIND(analysismethod10,'II_Program-level standards'!Q$13)),"",'II_Program-level standards'!Q$13&amp;analysismethod10)</f>
        <v/>
      </c>
      <c r="BY12" s="251" t="str">
        <f>IF(ISNUMBER(FIND(analysismethod10,'II_Program-level standards'!R$13)),"",'II_Program-level standards'!R$13&amp;analysismethod10)</f>
        <v/>
      </c>
      <c r="BZ12" s="251" t="str">
        <f>IF(ISNUMBER(FIND(analysismethod10,'II_Program-level standards'!S$13)),"",'II_Program-level standards'!S$13&amp;analysismethod10)</f>
        <v/>
      </c>
      <c r="CA12" s="251" t="str">
        <f>IF(ISNUMBER(FIND(analysismethod10,'II_Program-level standards'!T$13)),"",'II_Program-level standards'!T$13&amp;analysismethod10)</f>
        <v/>
      </c>
      <c r="CB12" s="251" t="str">
        <f>IF(ISNUMBER(FIND(analysismethod10,'II_Program-level standards'!U$13)),"",'II_Program-level standards'!U$13&amp;analysismethod10)</f>
        <v/>
      </c>
      <c r="CC12" s="251" t="str">
        <f>IF(ISNUMBER(FIND(analysismethod10,'II_Program-level standards'!V$13)),"",'II_Program-level standards'!V$13&amp;analysismethod10)</f>
        <v/>
      </c>
      <c r="CD12" s="251" t="str">
        <f>IF(ISNUMBER(FIND(analysismethod10,'II_Program-level standards'!W$13)),"",'II_Program-level standards'!W$13&amp;analysismethod10)</f>
        <v/>
      </c>
      <c r="CE12" s="251" t="str">
        <f>IF(ISNUMBER(FIND(analysismethod10,'II_Program-level standards'!X$13)),"",'II_Program-level standards'!X$13&amp;analysismethod10)</f>
        <v/>
      </c>
      <c r="CF12" s="251" t="str">
        <f>IF(ISNUMBER(FIND(analysismethod10,'II_Program-level standards'!Y$13)),"",'II_Program-level standards'!Y$13&amp;analysismethod10)</f>
        <v/>
      </c>
      <c r="CG12" s="251" t="str">
        <f>IF(ISNUMBER(FIND(analysismethod10,'II_Program-level standards'!Z$13)),"",'II_Program-level standards'!Z$13&amp;analysismethod10)</f>
        <v/>
      </c>
      <c r="CH12" s="251" t="str">
        <f>IF(ISNUMBER(FIND(analysismethod10,'II_Program-level standards'!AA$13)),"",'II_Program-level standards'!AA$13&amp;analysismethod10)</f>
        <v/>
      </c>
      <c r="CI12" s="251" t="str">
        <f>IF(ISNUMBER(FIND(analysismethod10,'II_Program-level standards'!AB$13)),"",'II_Program-level standards'!AB$13&amp;analysismethod10)</f>
        <v/>
      </c>
      <c r="CJ12" s="251" t="str">
        <f>IF(ISNUMBER(FIND(analysismethod10,'II_Program-level standards'!AC$13)),"",'II_Program-level standards'!AC$13&amp;analysismethod10)</f>
        <v/>
      </c>
      <c r="CK12" s="251" t="str">
        <f>IF(ISNUMBER(FIND(analysismethod10,'II_Program-level standards'!AD$13)),"",'II_Program-level standards'!AD$13&amp;analysismethod10)</f>
        <v/>
      </c>
      <c r="CL12" s="251" t="str">
        <f>IF(ISNUMBER(FIND(analysismethod10,'II_Program-level standards'!AE$13)),"",'II_Program-level standards'!AE$13&amp;analysismethod10)</f>
        <v/>
      </c>
      <c r="CM12" s="251" t="str">
        <f>IF(ISNUMBER(FIND(analysismethod10,'II_Program-level standards'!AF$13)),"",'II_Program-level standards'!AF$13&amp;analysismethod10)</f>
        <v/>
      </c>
      <c r="CN12" s="251" t="str">
        <f>IF(ISNUMBER(FIND(analysismethod10,'II_Program-level standards'!AG$13)),"",'II_Program-level standards'!AG$13&amp;analysismethod10)</f>
        <v/>
      </c>
      <c r="CO12" s="251" t="str">
        <f>IF(ISNUMBER(FIND(analysismethod10,'II_Program-level standards'!AH$13)),"",'II_Program-level standards'!AH$13&amp;analysismethod10)</f>
        <v/>
      </c>
      <c r="CP12" s="251" t="str">
        <f>IF(ISNUMBER(FIND(analysismethod10,'II_Program-level standards'!AI$13)),"",'II_Program-level standards'!AI$13&amp;analysismethod10)</f>
        <v/>
      </c>
      <c r="CQ12" s="251" t="str">
        <f>IF(ISNUMBER(FIND(analysismethod10,'II_Program-level standards'!AJ$13)),"",'II_Program-level standards'!AJ$13&amp;analysismethod10)</f>
        <v/>
      </c>
      <c r="CR12" s="251" t="str">
        <f>IF(ISNUMBER(FIND(analysismethod10,'II_Program-level standards'!AK$13)),"",'II_Program-level standards'!AK$13&amp;analysismethod10)</f>
        <v/>
      </c>
      <c r="CS12" s="251" t="str">
        <f>IF(ISNUMBER(FIND(analysismethod10,'II_Program-level standards'!AL$13)),"",'II_Program-level standards'!AL$13&amp;analysismethod10)</f>
        <v/>
      </c>
      <c r="CT12" s="251" t="str">
        <f>IF(ISNUMBER(FIND(analysismethod10,'II_Program-level standards'!AM$13)),"",'II_Program-level standards'!AM$13&amp;analysismethod10)</f>
        <v/>
      </c>
      <c r="CU12" s="251" t="str">
        <f>IF(ISNUMBER(FIND(analysismethod10,'II_Program-level standards'!AN$13)),"",'II_Program-level standards'!AN$13&amp;analysismethod10)</f>
        <v/>
      </c>
      <c r="CV12" s="251" t="str">
        <f>IF(ISNUMBER(FIND(analysismethod10,'II_Program-level standards'!AO$13)),"",'II_Program-level standards'!AO$13&amp;analysismethod10)</f>
        <v/>
      </c>
      <c r="CW12" s="251" t="str">
        <f>IF(ISNUMBER(FIND(analysismethod10,'II_Program-level standards'!AP$13)),"",'II_Program-level standards'!AP$13&amp;analysismethod10)</f>
        <v/>
      </c>
      <c r="CX12" s="251" t="str">
        <f>IF(ISNUMBER(FIND(analysismethod10,'II_Program-level standards'!AQ$13)),"",'II_Program-level standards'!AQ$13&amp;analysismethod10)</f>
        <v/>
      </c>
      <c r="CY12" s="251" t="str">
        <f>IF(ISNUMBER(FIND(analysismethod10,'II_Program-level standards'!AR$13)),"",'II_Program-level standards'!AR$13&amp;analysismethod10)</f>
        <v/>
      </c>
      <c r="CZ12" s="251" t="str">
        <f>IF(ISNUMBER(FIND(analysismethod10,'II_Program-level standards'!AS$13)),"",'II_Program-level standards'!AS$13&amp;analysismethod10)</f>
        <v/>
      </c>
      <c r="DA12" s="251" t="str">
        <f>IF(ISNUMBER(FIND(analysismethod10,'II_Program-level standards'!AT$13)),"",'II_Program-level standards'!AT$13&amp;analysismethod10)</f>
        <v/>
      </c>
      <c r="DB12" s="251" t="str">
        <f>IF(ISNUMBER(FIND(analysismethod10,'II_Program-level standards'!AU$13)),"",'II_Program-level standards'!AU$13&amp;analysismethod10)</f>
        <v/>
      </c>
      <c r="DC12" s="251" t="str">
        <f>IF(ISNUMBER(FIND(analysismethod10,'II_Program-level standards'!AV$13)),"",'II_Program-level standards'!AV$13&amp;analysismethod10)</f>
        <v/>
      </c>
      <c r="DD12" s="251" t="str">
        <f>IF(ISNUMBER(FIND(analysismethod10,'II_Program-level standards'!AW$13)),"",'II_Program-level standards'!AW$13&amp;analysismethod10)</f>
        <v/>
      </c>
      <c r="DE12" s="251" t="str">
        <f>IF(ISNUMBER(FIND(analysismethod10,'II_Program-level standards'!AX$13)),"",'II_Program-level standards'!AX$13&amp;analysismethod10)</f>
        <v/>
      </c>
      <c r="DF12" s="251" t="str">
        <f>IF(ISNUMBER(FIND(analysismethod10,'II_Program-level standards'!AY$13)),"",'II_Program-level standards'!AY$13&amp;analysismethod10)</f>
        <v/>
      </c>
      <c r="DG12" s="251" t="str">
        <f>IF(ISNUMBER(FIND(analysismethod10,'II_Program-level standards'!AZ$13)),"",'II_Program-level standards'!AZ$13&amp;analysismethod10)</f>
        <v/>
      </c>
      <c r="DH12" s="251" t="str">
        <f>IF(ISNUMBER(FIND(analysismethod10,'II_Program-level standards'!BA$13)),"",'II_Program-level standards'!BA$13&amp;analysismethod10)</f>
        <v/>
      </c>
      <c r="DI12" s="251" t="str">
        <f>IF(ISNUMBER(FIND(analysismethod10,'II_Program-level standards'!BB$13)),"",'II_Program-level standards'!BB$13&amp;analysismethod10)</f>
        <v/>
      </c>
      <c r="DJ12" s="251" t="str">
        <f>IF(ISNUMBER(FIND(analysismethod10,'II_Program-level standards'!BC$13)),"",'II_Program-level standards'!BC$13&amp;analysismethod10)</f>
        <v/>
      </c>
      <c r="DK12" s="251" t="str">
        <f>IF(ISNUMBER(FIND(analysismethod10,'II_Program-level standards'!BD$13)),"",'II_Program-level standards'!BD$13&amp;analysismethod10)</f>
        <v/>
      </c>
      <c r="DL12" s="251" t="str">
        <f>IF(ISNUMBER(FIND(analysismethod10,'II_Program-level standards'!BE$13)),"",'II_Program-level standards'!BE$13&amp;analysismethod10)</f>
        <v/>
      </c>
      <c r="DM12" s="251" t="str">
        <f>IF(ISNUMBER(FIND(analysismethod10,'II_Program-level standards'!BF$13)),"",'II_Program-level standards'!BF$13&amp;analysismethod10)</f>
        <v/>
      </c>
      <c r="DN12" s="251" t="str">
        <f>IF(ISNUMBER(FIND(analysismethod10,'II_Program-level standards'!BG$13)),"",'II_Program-level standards'!BG$13&amp;analysismethod10)</f>
        <v/>
      </c>
      <c r="DO12" s="251" t="str">
        <f>IF(ISNUMBER(FIND(analysismethod10,'II_Program-level standards'!BH$13)),"",'II_Program-level standards'!BH$13&amp;analysismethod10)</f>
        <v/>
      </c>
      <c r="DP12" s="251" t="str">
        <f>IF(ISNUMBER(FIND(analysismethod10,'II_Program-level standards'!BI$13)),"",'II_Program-level standards'!BI$13&amp;analysismethod10)</f>
        <v/>
      </c>
      <c r="DQ12" s="251" t="str">
        <f>IF(ISNUMBER(FIND(analysismethod10,'II_Program-level standards'!BJ$13)),"",'II_Program-level standards'!BJ$13&amp;analysismethod10)</f>
        <v/>
      </c>
      <c r="DR12" s="251" t="str">
        <f>IF(ISNUMBER(FIND(analysismethod10,'II_Program-level standards'!BK$13)),"",'II_Program-level standards'!BK$13&amp;analysismethod10)</f>
        <v/>
      </c>
      <c r="DS12" s="251" t="str">
        <f>IF(ISNUMBER(FIND(analysismethod10,'II_Program-level standards'!BL$13)),"",'II_Program-level standards'!BL$13&amp;analysismethod10)</f>
        <v/>
      </c>
      <c r="DT12" s="251" t="str">
        <f>IF(ISNUMBER(FIND(analysismethod10,'II_Program-level standards'!BM$13)),"",'II_Program-level standards'!BM$13&amp;analysismethod10)</f>
        <v/>
      </c>
      <c r="DU12" s="251" t="str">
        <f>IF(ISNUMBER(FIND(analysismethod10,'II_Program-level standards'!BN$13)),"",'II_Program-level standards'!BN$13&amp;analysismethod10)</f>
        <v/>
      </c>
      <c r="DV12" s="251" t="str">
        <f>IF(ISNUMBER(FIND(analysismethod10,'II_Program-level standards'!BO$13)),"",'II_Program-level standards'!BO$13&amp;analysismethod10)</f>
        <v/>
      </c>
      <c r="DW12" s="251" t="str">
        <f>IF(ISNUMBER(FIND(analysismethod10,'II_Program-level standards'!BP$13)),"",'II_Program-level standards'!BP$13&amp;analysismethod10)</f>
        <v/>
      </c>
      <c r="DX12" s="251" t="str">
        <f>IF(ISNUMBER(FIND(analysismethod10,'II_Program-level standards'!BQ$13)),"",'II_Program-level standards'!BQ$13&amp;analysismethod10)</f>
        <v/>
      </c>
      <c r="DY12" s="251" t="str">
        <f>IF(ISNUMBER(FIND(analysismethod10,'II_Program-level standards'!BR$13)),"",'II_Program-level standards'!BR$13&amp;analysismethod10)</f>
        <v/>
      </c>
      <c r="DZ12" s="251" t="str">
        <f>IF(ISNUMBER(FIND(analysismethod10,'II_Program-level standards'!BS$13)),"",'II_Program-level standards'!BS$13&amp;analysismethod10)</f>
        <v/>
      </c>
      <c r="EA12" s="251" t="str">
        <f>IF(ISNUMBER(FIND(analysismethod10,'II_Program-level standards'!BT$13)),"",'II_Program-level standards'!BT$13&amp;analysismethod10)</f>
        <v/>
      </c>
      <c r="EB12" s="251" t="str">
        <f>IF(ISNUMBER(FIND(analysismethod10,'II_Program-level standards'!BU$13)),"",'II_Program-level standards'!BU$13&amp;analysismethod10)</f>
        <v/>
      </c>
      <c r="EC12" s="251" t="str">
        <f>IF(ISNUMBER(FIND(analysismethod10,'II_Program-level standards'!BV$13)),"",'II_Program-level standards'!BV$13&amp;analysismethod10)</f>
        <v/>
      </c>
      <c r="ED12" s="251" t="str">
        <f>IF(ISNUMBER(FIND(analysismethod10,'II_Program-level standards'!BW$13)),"",'II_Program-level standards'!BW$13&amp;analysismethod10)</f>
        <v/>
      </c>
      <c r="EE12" s="251" t="str">
        <f>IF(ISNUMBER(FIND(analysismethod10,'II_Program-level standards'!BX$13)),"",'II_Program-level standards'!BX$13&amp;analysismethod10)</f>
        <v/>
      </c>
      <c r="EF12" s="251" t="str">
        <f>IF(ISNUMBER(FIND(analysismethod10,'II_Program-level standards'!BY$13)),"",'II_Program-level standards'!BY$13&amp;analysismethod10)</f>
        <v/>
      </c>
      <c r="EG12" s="251" t="str">
        <f>IF(ISNUMBER(FIND(analysismethod10,'II_Program-level standards'!BZ$13)),"",'II_Program-level standards'!BZ$13&amp;analysismethod10)</f>
        <v/>
      </c>
      <c r="EH12" s="251" t="str">
        <f>IF(ISNUMBER(FIND(analysismethod10,'II_Program-level standards'!CA$13)),"",'II_Program-level standards'!CA$13&amp;analysismethod10)</f>
        <v/>
      </c>
      <c r="EI12" s="251" t="str">
        <f>IF(ISNUMBER(FIND(analysismethod10,'II_Program-level standards'!CB$13)),"",'II_Program-level standards'!CB$13&amp;analysismethod10)</f>
        <v/>
      </c>
      <c r="EJ12" s="251" t="str">
        <f>IF(ISNUMBER(FIND(analysismethod10,'II_Program-level standards'!CC$13)),"",'II_Program-level standards'!CC$13&amp;analysismethod10)</f>
        <v/>
      </c>
      <c r="EK12" s="251" t="str">
        <f>IF(ISNUMBER(FIND(analysismethod10,'II_Program-level standards'!CD$13)),"",'II_Program-level standards'!CD$13&amp;analysismethod10)</f>
        <v/>
      </c>
      <c r="EL12" s="251" t="str">
        <f>IF(ISNUMBER(FIND(analysismethod10,'II_Program-level standards'!CE$13)),"",'II_Program-level standards'!CE$13&amp;analysismethod10)</f>
        <v/>
      </c>
      <c r="EM12" s="251" t="str">
        <f>IF(ISNUMBER(FIND(analysismethod10,'II_Program-level standards'!CF$13)),"",'II_Program-level standards'!CF$13&amp;analysismethod10)</f>
        <v/>
      </c>
      <c r="EN12" s="251" t="str">
        <f>IF(ISNUMBER(FIND(analysismethod10,'II_Program-level standards'!CG$13)),"",'II_Program-level standards'!CG$13&amp;analysismethod10)</f>
        <v/>
      </c>
      <c r="EO12" s="251" t="str">
        <f>IF(ISNUMBER(FIND(analysismethod10,'II_Program-level standards'!CH$13)),"",'II_Program-level standards'!CH$13&amp;analysismethod10)</f>
        <v/>
      </c>
      <c r="EP12" s="251" t="str">
        <f>IF(ISNUMBER(FIND(analysismethod10,'II_Program-level standards'!CI$13)),"",'II_Program-level standards'!CI$13&amp;analysismethod10)</f>
        <v/>
      </c>
      <c r="EQ12" s="251" t="str">
        <f>IF(ISNUMBER(FIND(analysismethod10,'II_Program-level standards'!CJ$13)),"",'II_Program-level standards'!CJ$13&amp;analysismethod10)</f>
        <v/>
      </c>
      <c r="ER12" s="251" t="str">
        <f>IF(ISNUMBER(FIND(analysismethod10,'II_Program-level standards'!CK$13)),"",'II_Program-level standards'!CK$13&amp;analysismethod10)</f>
        <v/>
      </c>
      <c r="ES12" s="251" t="str">
        <f>IF(ISNUMBER(FIND(analysismethod10,'II_Program-level standards'!CL$13)),"",'II_Program-level standards'!CL$13&amp;analysismethod10)</f>
        <v/>
      </c>
      <c r="ET12" s="251" t="str">
        <f>IF(ISNUMBER(FIND(analysismethod10,'II_Program-level standards'!CM$13)),"",'II_Program-level standards'!CM$13&amp;analysismethod10)</f>
        <v/>
      </c>
      <c r="EU12" s="251" t="str">
        <f>IF(ISNUMBER(FIND(analysismethod10,'II_Program-level standards'!CN$13)),"",'II_Program-level standards'!CN$13&amp;analysismethod10)</f>
        <v/>
      </c>
      <c r="EV12" s="251" t="str">
        <f>IF(ISNUMBER(FIND(analysismethod10,'II_Program-level standards'!CO$13)),"",'II_Program-level standards'!CO$13&amp;analysismethod10)</f>
        <v/>
      </c>
      <c r="EW12" s="251" t="str">
        <f>IF(ISNUMBER(FIND(analysismethod10,'II_Program-level standards'!CP$13)),"",'II_Program-level standards'!CP$13&amp;analysismethod10)</f>
        <v/>
      </c>
      <c r="EX12" s="251" t="str">
        <f>IF(ISNUMBER(FIND(analysismethod10,'II_Program-level standards'!CQ$13)),"",'II_Program-level standards'!CQ$13&amp;analysismethod10)</f>
        <v/>
      </c>
      <c r="EY12" s="251" t="str">
        <f>IF(ISNUMBER(FIND(analysismethod10,'II_Program-level standards'!CR$13)),"",'II_Program-level standards'!CR$13&amp;analysismethod10)</f>
        <v/>
      </c>
      <c r="EZ12" s="251" t="str">
        <f>IF(ISNUMBER(FIND(analysismethod10,'II_Program-level standards'!CS$13)),"",'II_Program-level standards'!CS$13&amp;analysismethod10)</f>
        <v/>
      </c>
      <c r="FA12" s="251" t="str">
        <f>IF(ISNUMBER(FIND(analysismethod10,'II_Program-level standards'!CT$13)),"",'II_Program-level standards'!CT$13&amp;analysismethod10)</f>
        <v/>
      </c>
      <c r="FB12" s="251" t="str">
        <f>IF(ISNUMBER(FIND(analysismethod10,'II_Program-level standards'!CU$13)),"",'II_Program-level standards'!CU$13&amp;analysismethod10)</f>
        <v/>
      </c>
      <c r="FC12" s="251" t="str">
        <f>IF(ISNUMBER(FIND(analysismethod10,'II_Program-level standards'!CV$13)),"",'II_Program-level standards'!CV$13&amp;analysismethod10)</f>
        <v/>
      </c>
      <c r="FD12" s="251" t="str">
        <f>IF(ISNUMBER(FIND(analysismethod10,'II_Program-level standards'!CW$13)),"",'II_Program-level standards'!CW$13&amp;analysismethod10)</f>
        <v/>
      </c>
      <c r="FE12" s="251" t="str">
        <f>IF(ISNUMBER(FIND(analysismethod10,'II_Program-level standards'!CX$13)),"",'II_Program-level standards'!CX$13&amp;analysismethod10)</f>
        <v/>
      </c>
      <c r="FF12" s="251" t="str">
        <f>IF(ISNUMBER(FIND(analysismethod10,'II_Program-level standards'!CY$13)),"",'II_Program-level standards'!CY$13&amp;analysismethod10)</f>
        <v/>
      </c>
      <c r="FG12" s="252" t="str">
        <f>IF(ISNUMBER(FIND(analysismethod10,'II_Program-level standards'!CZ$13)),"",'II_Program-level standards'!CZ$13&amp;analysismethod10)</f>
        <v/>
      </c>
    </row>
    <row r="13" spans="1:212" ht="15" thickBot="1" x14ac:dyDescent="0.25">
      <c r="B13" s="11" t="s">
        <v>664</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x14ac:dyDescent="0.2">
      <c r="B14" s="11" t="s">
        <v>665</v>
      </c>
      <c r="C14" s="11"/>
      <c r="D14" s="11"/>
      <c r="E14" s="11"/>
      <c r="F14" s="11"/>
      <c r="G14" s="11"/>
      <c r="J14" s="92"/>
      <c r="K14" s="91"/>
      <c r="L14" s="91"/>
      <c r="M14" s="91"/>
      <c r="N14" s="91"/>
      <c r="O14" s="91"/>
      <c r="P14" s="91"/>
      <c r="Q14" s="91"/>
      <c r="R14" s="91"/>
      <c r="S14" s="91"/>
      <c r="T14" s="91"/>
      <c r="BK14" s="13"/>
      <c r="BL14" s="13"/>
    </row>
    <row r="15" spans="1:212" ht="15" thickBot="1" x14ac:dyDescent="0.25">
      <c r="B15" s="11" t="s">
        <v>666</v>
      </c>
      <c r="C15" s="11"/>
      <c r="D15" s="11"/>
      <c r="E15" s="11"/>
      <c r="F15" s="11"/>
      <c r="G15" s="11"/>
      <c r="J15" s="92"/>
      <c r="K15" s="91"/>
      <c r="L15" s="91"/>
      <c r="M15" s="91"/>
      <c r="N15" s="91"/>
      <c r="O15" s="91"/>
      <c r="P15" s="91"/>
      <c r="Q15" s="91"/>
      <c r="R15" s="91"/>
      <c r="S15" s="91"/>
      <c r="T15" s="91"/>
      <c r="BK15" s="13"/>
      <c r="BL15" s="13"/>
    </row>
    <row r="16" spans="1:212" ht="15.75" thickTop="1" x14ac:dyDescent="0.25">
      <c r="B16" s="11" t="s">
        <v>667</v>
      </c>
      <c r="C16" s="11"/>
      <c r="D16" s="11"/>
      <c r="E16" s="11"/>
      <c r="F16" s="11"/>
      <c r="G16" s="11"/>
      <c r="J16" s="92"/>
      <c r="K16" s="91"/>
      <c r="L16" s="91"/>
      <c r="M16" s="91"/>
      <c r="N16" s="91"/>
      <c r="O16" s="91"/>
      <c r="P16" s="91"/>
      <c r="Q16" s="91"/>
      <c r="R16" s="91"/>
      <c r="S16" s="91"/>
      <c r="T16" s="91"/>
      <c r="BJ16" s="268" t="s">
        <v>668</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x14ac:dyDescent="0.2">
      <c r="B17" s="11" t="s">
        <v>669</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xml:space="preserve">Plan Provider Directory Review; 
</v>
      </c>
      <c r="BL17" s="251" t="str">
        <f>IF(ISNUMBER(FIND(analysismethod2,'III_Plan comp 438.68 {Plan 1}'!E$15)),"",'III_Plan comp 438.68 {Plan 1}'!E$15&amp;analysismethod2)</f>
        <v xml:space="preserve">Plan Provider Directory Review; 
</v>
      </c>
      <c r="BM17" s="251" t="str">
        <f>IF(ISNUMBER(FIND(analysismethod2,'III_Plan comp 438.68 {Plan 1}'!F$15)),"",'III_Plan comp 438.68 {Plan 1}'!F$15&amp;analysismethod2)</f>
        <v xml:space="preserve">Plan Provider Directory Review; 
</v>
      </c>
      <c r="BN17" s="251" t="str">
        <f>IF(ISNUMBER(FIND(analysismethod2,'III_Plan comp 438.68 {Plan 1}'!G$15)),"",'III_Plan comp 438.68 {Plan 1}'!G$15&amp;analysismethod2)</f>
        <v xml:space="preserve">Plan Provider Directory Review; 
</v>
      </c>
      <c r="BO17" s="251" t="str">
        <f>IF(ISNUMBER(FIND(analysismethod2,'III_Plan comp 438.68 {Plan 1}'!H$15)),"",'III_Plan comp 438.68 {Plan 1}'!H$15&amp;analysismethod2)</f>
        <v xml:space="preserve">Plan Provider Directory Review; 
</v>
      </c>
      <c r="BP17" s="251" t="str">
        <f>IF(ISNUMBER(FIND(analysismethod2,'III_Plan comp 438.68 {Plan 1}'!I$15)),"",'III_Plan comp 438.68 {Plan 1}'!I$15&amp;analysismethod2)</f>
        <v xml:space="preserve">Plan Provider Directory Review; 
</v>
      </c>
      <c r="BQ17" s="251" t="str">
        <f>IF(ISNUMBER(FIND(analysismethod2,'III_Plan comp 438.68 {Plan 1}'!J$15)),"",'III_Plan comp 438.68 {Plan 1}'!J$15&amp;analysismethod2)</f>
        <v xml:space="preserve">Plan Provider Directory Review; 
</v>
      </c>
      <c r="BR17" s="251" t="str">
        <f>IF(ISNUMBER(FIND(analysismethod2,'III_Plan comp 438.68 {Plan 1}'!K$15)),"",'III_Plan comp 438.68 {Plan 1}'!K$15&amp;analysismethod2)</f>
        <v xml:space="preserve">Plan Provider Directory Review; 
</v>
      </c>
      <c r="BS17" s="251" t="str">
        <f>IF(ISNUMBER(FIND(analysismethod2,'III_Plan comp 438.68 {Plan 1}'!L$15)),"",'III_Plan comp 438.68 {Plan 1}'!L$15&amp;analysismethod2)</f>
        <v xml:space="preserve">Plan Provider Directory Review; 
</v>
      </c>
      <c r="BT17" s="251" t="str">
        <f>IF(ISNUMBER(FIND(analysismethod2,'III_Plan comp 438.68 {Plan 1}'!M$15)),"",'III_Plan comp 438.68 {Plan 1}'!M$15&amp;analysismethod2)</f>
        <v xml:space="preserve">Plan Provider Directory Review; 
</v>
      </c>
      <c r="BU17" s="251" t="str">
        <f>IF(ISNUMBER(FIND(analysismethod2,'III_Plan comp 438.68 {Plan 1}'!N$15)),"",'III_Plan comp 438.68 {Plan 1}'!N$15&amp;analysismethod2)</f>
        <v xml:space="preserve">Plan Provider Directory Review; 
</v>
      </c>
      <c r="BV17" s="251" t="str">
        <f>IF(ISNUMBER(FIND(analysismethod2,'III_Plan comp 438.68 {Plan 1}'!O$15)),"",'III_Plan comp 438.68 {Plan 1}'!O$15&amp;analysismethod2)</f>
        <v xml:space="preserve">Plan Provider Directory Review; 
</v>
      </c>
      <c r="BW17" s="251" t="str">
        <f>IF(ISNUMBER(FIND(analysismethod2,'III_Plan comp 438.68 {Plan 1}'!P$15)),"",'III_Plan comp 438.68 {Plan 1}'!P$15&amp;analysismethod2)</f>
        <v xml:space="preserve">Plan Provider Directory Review; 
</v>
      </c>
      <c r="BX17" s="251" t="str">
        <f>IF(ISNUMBER(FIND(analysismethod2,'III_Plan comp 438.68 {Plan 1}'!Q$15)),"",'III_Plan comp 438.68 {Plan 1}'!Q$15&amp;analysismethod2)</f>
        <v xml:space="preserve">Plan Provider Directory Review; 
</v>
      </c>
      <c r="BY17" s="251" t="str">
        <f>IF(ISNUMBER(FIND(analysismethod2,'III_Plan comp 438.68 {Plan 1}'!R$15)),"",'III_Plan comp 438.68 {Plan 1}'!R$15&amp;analysismethod2)</f>
        <v xml:space="preserve">Plan Provider Directory Review; 
</v>
      </c>
      <c r="BZ17" s="251" t="str">
        <f>IF(ISNUMBER(FIND(analysismethod2,'III_Plan comp 438.68 {Plan 1}'!S$15)),"",'III_Plan comp 438.68 {Plan 1}'!S$15&amp;analysismethod2)</f>
        <v xml:space="preserve">Plan Provider Directory Review; 
</v>
      </c>
      <c r="CA17" s="251" t="str">
        <f>IF(ISNUMBER(FIND(analysismethod2,'III_Plan comp 438.68 {Plan 1}'!T$15)),"",'III_Plan comp 438.68 {Plan 1}'!T$15&amp;analysismethod2)</f>
        <v xml:space="preserve">Plan Provider Directory Review; 
</v>
      </c>
      <c r="CB17" s="251" t="str">
        <f>IF(ISNUMBER(FIND(analysismethod2,'III_Plan comp 438.68 {Plan 1}'!U$15)),"",'III_Plan comp 438.68 {Plan 1}'!U$15&amp;analysismethod2)</f>
        <v xml:space="preserve">Plan Provider Directory Review; 
</v>
      </c>
      <c r="CC17" s="251" t="str">
        <f>IF(ISNUMBER(FIND(analysismethod2,'III_Plan comp 438.68 {Plan 1}'!V$15)),"",'III_Plan comp 438.68 {Plan 1}'!V$15&amp;analysismethod2)</f>
        <v xml:space="preserve">Plan Provider Directory Review; 
</v>
      </c>
      <c r="CD17" s="251" t="str">
        <f>IF(ISNUMBER(FIND(analysismethod2,'III_Plan comp 438.68 {Plan 1}'!W$15)),"",'III_Plan comp 438.68 {Plan 1}'!W$15&amp;analysismethod2)</f>
        <v xml:space="preserve">Plan Provider Directory Review; 
</v>
      </c>
      <c r="CE17" s="251" t="str">
        <f>IF(ISNUMBER(FIND(analysismethod2,'III_Plan comp 438.68 {Plan 1}'!X$15)),"",'III_Plan comp 438.68 {Plan 1}'!X$15&amp;analysismethod2)</f>
        <v xml:space="preserve">Plan Provider Directory Review; 
</v>
      </c>
      <c r="CF17" s="251" t="str">
        <f>IF(ISNUMBER(FIND(analysismethod2,'III_Plan comp 438.68 {Plan 1}'!Y$15)),"",'III_Plan comp 438.68 {Plan 1}'!Y$15&amp;analysismethod2)</f>
        <v xml:space="preserve">Plan Provider Directory Review; 
</v>
      </c>
      <c r="CG17" s="251" t="str">
        <f>IF(ISNUMBER(FIND(analysismethod2,'III_Plan comp 438.68 {Plan 1}'!Z$15)),"",'III_Plan comp 438.68 {Plan 1}'!Z$15&amp;analysismethod2)</f>
        <v xml:space="preserve">Plan Provider Directory Review; 
</v>
      </c>
      <c r="CH17" s="251" t="str">
        <f>IF(ISNUMBER(FIND(analysismethod2,'III_Plan comp 438.68 {Plan 1}'!AA$15)),"",'III_Plan comp 438.68 {Plan 1}'!AA$15&amp;analysismethod2)</f>
        <v xml:space="preserve">Plan Provider Directory Review; 
</v>
      </c>
      <c r="CI17" s="251" t="str">
        <f>IF(ISNUMBER(FIND(analysismethod2,'III_Plan comp 438.68 {Plan 1}'!AB$15)),"",'III_Plan comp 438.68 {Plan 1}'!AB$15&amp;analysismethod2)</f>
        <v xml:space="preserve">Plan Provider Directory Review; 
</v>
      </c>
      <c r="CJ17" s="251" t="str">
        <f>IF(ISNUMBER(FIND(analysismethod2,'III_Plan comp 438.68 {Plan 1}'!AC$15)),"",'III_Plan comp 438.68 {Plan 1}'!AC$15&amp;analysismethod2)</f>
        <v xml:space="preserve">Plan Provider Directory Review; 
</v>
      </c>
      <c r="CK17" s="251" t="str">
        <f>IF(ISNUMBER(FIND(analysismethod2,'III_Plan comp 438.68 {Plan 1}'!AD$15)),"",'III_Plan comp 438.68 {Plan 1}'!AD$15&amp;analysismethod2)</f>
        <v xml:space="preserve">Plan Provider Directory Review; 
</v>
      </c>
      <c r="CL17" s="251" t="str">
        <f>IF(ISNUMBER(FIND(analysismethod2,'III_Plan comp 438.68 {Plan 1}'!AE$15)),"",'III_Plan comp 438.68 {Plan 1}'!AE$15&amp;analysismethod2)</f>
        <v xml:space="preserve">Plan Provider Directory Review; 
</v>
      </c>
      <c r="CM17" s="251" t="str">
        <f>IF(ISNUMBER(FIND(analysismethod2,'III_Plan comp 438.68 {Plan 1}'!AF$15)),"",'III_Plan comp 438.68 {Plan 1}'!AF$15&amp;analysismethod2)</f>
        <v xml:space="preserve">Plan Provider Directory Review; 
</v>
      </c>
      <c r="CN17" s="251" t="str">
        <f>IF(ISNUMBER(FIND(analysismethod2,'III_Plan comp 438.68 {Plan 1}'!AG$15)),"",'III_Plan comp 438.68 {Plan 1}'!AG$15&amp;analysismethod2)</f>
        <v xml:space="preserve">Plan Provider Directory Review; 
</v>
      </c>
      <c r="CO17" s="251" t="str">
        <f>IF(ISNUMBER(FIND(analysismethod2,'III_Plan comp 438.68 {Plan 1}'!AH$15)),"",'III_Plan comp 438.68 {Plan 1}'!AH$15&amp;analysismethod2)</f>
        <v xml:space="preserve">Plan Provider Directory Review; 
</v>
      </c>
      <c r="CP17" s="251" t="str">
        <f>IF(ISNUMBER(FIND(analysismethod2,'III_Plan comp 438.68 {Plan 1}'!AI$15)),"",'III_Plan comp 438.68 {Plan 1}'!AI$15&amp;analysismethod2)</f>
        <v xml:space="preserve">Plan Provider Directory Review; 
</v>
      </c>
      <c r="CQ17" s="251" t="str">
        <f>IF(ISNUMBER(FIND(analysismethod2,'III_Plan comp 438.68 {Plan 1}'!AJ$15)),"",'III_Plan comp 438.68 {Plan 1}'!AJ$15&amp;analysismethod2)</f>
        <v xml:space="preserve">Plan Provider Directory Review; 
</v>
      </c>
      <c r="CR17" s="251" t="str">
        <f>IF(ISNUMBER(FIND(analysismethod2,'III_Plan comp 438.68 {Plan 1}'!AK$15)),"",'III_Plan comp 438.68 {Plan 1}'!AK$15&amp;analysismethod2)</f>
        <v xml:space="preserve">Plan Provider Directory Review; 
</v>
      </c>
      <c r="CS17" s="251" t="str">
        <f>IF(ISNUMBER(FIND(analysismethod2,'III_Plan comp 438.68 {Plan 1}'!AL$15)),"",'III_Plan comp 438.68 {Plan 1}'!AL$15&amp;analysismethod2)</f>
        <v xml:space="preserve">Plan Provider Directory Review; 
</v>
      </c>
      <c r="CT17" s="251" t="str">
        <f>IF(ISNUMBER(FIND(analysismethod2,'III_Plan comp 438.68 {Plan 1}'!AM$15)),"",'III_Plan comp 438.68 {Plan 1}'!AM$15&amp;analysismethod2)</f>
        <v xml:space="preserve">Plan Provider Directory Review; 
</v>
      </c>
      <c r="CU17" s="251" t="str">
        <f>IF(ISNUMBER(FIND(analysismethod2,'III_Plan comp 438.68 {Plan 1}'!AN$15)),"",'III_Plan comp 438.68 {Plan 1}'!AN$15&amp;analysismethod2)</f>
        <v xml:space="preserve">Plan Provider Directory Review; 
</v>
      </c>
      <c r="CV17" s="251" t="str">
        <f>IF(ISNUMBER(FIND(analysismethod2,'III_Plan comp 438.68 {Plan 1}'!AO$15)),"",'III_Plan comp 438.68 {Plan 1}'!AO$15&amp;analysismethod2)</f>
        <v xml:space="preserve">Plan Provider Directory Review; 
</v>
      </c>
      <c r="CW17" s="251" t="str">
        <f>IF(ISNUMBER(FIND(analysismethod2,'III_Plan comp 438.68 {Plan 1}'!AP$15)),"",'III_Plan comp 438.68 {Plan 1}'!AP$15&amp;analysismethod2)</f>
        <v xml:space="preserve">Plan Provider Directory Review; 
</v>
      </c>
      <c r="CX17" s="251" t="str">
        <f>IF(ISNUMBER(FIND(analysismethod2,'III_Plan comp 438.68 {Plan 1}'!AQ$15)),"",'III_Plan comp 438.68 {Plan 1}'!AQ$15&amp;analysismethod2)</f>
        <v xml:space="preserve">Plan Provider Directory Review; 
</v>
      </c>
      <c r="CY17" s="251" t="str">
        <f>IF(ISNUMBER(FIND(analysismethod2,'III_Plan comp 438.68 {Plan 1}'!AR$15)),"",'III_Plan comp 438.68 {Plan 1}'!AR$15&amp;analysismethod2)</f>
        <v xml:space="preserve">Plan Provider Directory Review; 
</v>
      </c>
      <c r="CZ17" s="251" t="str">
        <f>IF(ISNUMBER(FIND(analysismethod2,'III_Plan comp 438.68 {Plan 1}'!AS$15)),"",'III_Plan comp 438.68 {Plan 1}'!AS$15&amp;analysismethod2)</f>
        <v xml:space="preserve">Plan Provider Directory Review; 
</v>
      </c>
      <c r="DA17" s="251" t="str">
        <f>IF(ISNUMBER(FIND(analysismethod2,'III_Plan comp 438.68 {Plan 1}'!AT$15)),"",'III_Plan comp 438.68 {Plan 1}'!AT$15&amp;analysismethod2)</f>
        <v xml:space="preserve">Plan Provider Directory Review; 
</v>
      </c>
      <c r="DB17" s="251" t="str">
        <f>IF(ISNUMBER(FIND(analysismethod2,'III_Plan comp 438.68 {Plan 1}'!AU$15)),"",'III_Plan comp 438.68 {Plan 1}'!AU$15&amp;analysismethod2)</f>
        <v xml:space="preserve">Plan Provider Directory Review; 
</v>
      </c>
      <c r="DC17" s="251" t="str">
        <f>IF(ISNUMBER(FIND(analysismethod2,'III_Plan comp 438.68 {Plan 1}'!AV$15)),"",'III_Plan comp 438.68 {Plan 1}'!AV$15&amp;analysismethod2)</f>
        <v xml:space="preserve">Plan Provider Directory Review; 
</v>
      </c>
      <c r="DD17" s="251" t="str">
        <f>IF(ISNUMBER(FIND(analysismethod2,'III_Plan comp 438.68 {Plan 1}'!AW$15)),"",'III_Plan comp 438.68 {Plan 1}'!AW$15&amp;analysismethod2)</f>
        <v xml:space="preserve">Plan Provider Directory Review; 
</v>
      </c>
      <c r="DE17" s="251" t="str">
        <f>IF(ISNUMBER(FIND(analysismethod2,'III_Plan comp 438.68 {Plan 1}'!AX$15)),"",'III_Plan comp 438.68 {Plan 1}'!AX$15&amp;analysismethod2)</f>
        <v xml:space="preserve">Plan Provider Directory Review; 
</v>
      </c>
      <c r="DF17" s="251" t="str">
        <f>IF(ISNUMBER(FIND(analysismethod2,'III_Plan comp 438.68 {Plan 1}'!AY$15)),"",'III_Plan comp 438.68 {Plan 1}'!AY$15&amp;analysismethod2)</f>
        <v xml:space="preserve">Plan Provider Directory Review; 
</v>
      </c>
      <c r="DG17" s="251" t="str">
        <f>IF(ISNUMBER(FIND(analysismethod2,'III_Plan comp 438.68 {Plan 1}'!AZ$15)),"",'III_Plan comp 438.68 {Plan 1}'!AZ$15&amp;analysismethod2)</f>
        <v xml:space="preserve">Plan Provider Directory Review; 
</v>
      </c>
      <c r="DH17" s="251" t="str">
        <f>IF(ISNUMBER(FIND(analysismethod2,'III_Plan comp 438.68 {Plan 1}'!BA$15)),"",'III_Plan comp 438.68 {Plan 1}'!BA$15&amp;analysismethod2)</f>
        <v xml:space="preserve">Plan Provider Directory Review; 
</v>
      </c>
      <c r="DI17" s="251" t="str">
        <f>IF(ISNUMBER(FIND(analysismethod2,'III_Plan comp 438.68 {Plan 1}'!BB$15)),"",'III_Plan comp 438.68 {Plan 1}'!BB$15&amp;analysismethod2)</f>
        <v xml:space="preserve">Plan Provider Directory Review; 
</v>
      </c>
      <c r="DJ17" s="251" t="str">
        <f>IF(ISNUMBER(FIND(analysismethod2,'III_Plan comp 438.68 {Plan 1}'!BC$15)),"",'III_Plan comp 438.68 {Plan 1}'!BC$15&amp;analysismethod2)</f>
        <v xml:space="preserve">Plan Provider Directory Review; 
</v>
      </c>
      <c r="DK17" s="251" t="str">
        <f>IF(ISNUMBER(FIND(analysismethod2,'III_Plan comp 438.68 {Plan 1}'!BD$15)),"",'III_Plan comp 438.68 {Plan 1}'!BD$15&amp;analysismethod2)</f>
        <v xml:space="preserve">Plan Provider Directory Review; 
</v>
      </c>
      <c r="DL17" s="251" t="str">
        <f>IF(ISNUMBER(FIND(analysismethod2,'III_Plan comp 438.68 {Plan 1}'!BE$15)),"",'III_Plan comp 438.68 {Plan 1}'!BE$15&amp;analysismethod2)</f>
        <v xml:space="preserve">Plan Provider Directory Review; 
</v>
      </c>
      <c r="DM17" s="251" t="str">
        <f>IF(ISNUMBER(FIND(analysismethod2,'III_Plan comp 438.68 {Plan 1}'!BF$15)),"",'III_Plan comp 438.68 {Plan 1}'!BF$15&amp;analysismethod2)</f>
        <v xml:space="preserve">Plan Provider Directory Review; 
</v>
      </c>
      <c r="DN17" s="251" t="str">
        <f>IF(ISNUMBER(FIND(analysismethod2,'III_Plan comp 438.68 {Plan 1}'!BG$15)),"",'III_Plan comp 438.68 {Plan 1}'!BG$15&amp;analysismethod2)</f>
        <v xml:space="preserve">Plan Provider Directory Review; 
</v>
      </c>
      <c r="DO17" s="251" t="str">
        <f>IF(ISNUMBER(FIND(analysismethod2,'III_Plan comp 438.68 {Plan 1}'!BH$15)),"",'III_Plan comp 438.68 {Plan 1}'!BH$15&amp;analysismethod2)</f>
        <v xml:space="preserve">Plan Provider Directory Review; 
</v>
      </c>
      <c r="DP17" s="251" t="str">
        <f>IF(ISNUMBER(FIND(analysismethod2,'III_Plan comp 438.68 {Plan 1}'!BI$15)),"",'III_Plan comp 438.68 {Plan 1}'!BI$15&amp;analysismethod2)</f>
        <v xml:space="preserve">Plan Provider Directory Review; 
</v>
      </c>
      <c r="DQ17" s="251" t="str">
        <f>IF(ISNUMBER(FIND(analysismethod2,'III_Plan comp 438.68 {Plan 1}'!BJ$15)),"",'III_Plan comp 438.68 {Plan 1}'!BJ$15&amp;analysismethod2)</f>
        <v xml:space="preserve">Plan Provider Directory Review; 
</v>
      </c>
      <c r="DR17" s="251" t="str">
        <f>IF(ISNUMBER(FIND(analysismethod2,'III_Plan comp 438.68 {Plan 1}'!BK$15)),"",'III_Plan comp 438.68 {Plan 1}'!BK$15&amp;analysismethod2)</f>
        <v xml:space="preserve">Plan Provider Directory Review; 
</v>
      </c>
      <c r="DS17" s="251" t="str">
        <f>IF(ISNUMBER(FIND(analysismethod2,'III_Plan comp 438.68 {Plan 1}'!BL$15)),"",'III_Plan comp 438.68 {Plan 1}'!BL$15&amp;analysismethod2)</f>
        <v xml:space="preserve">Plan Provider Directory Review; 
</v>
      </c>
      <c r="DT17" s="251" t="str">
        <f>IF(ISNUMBER(FIND(analysismethod2,'III_Plan comp 438.68 {Plan 1}'!BM$15)),"",'III_Plan comp 438.68 {Plan 1}'!BM$15&amp;analysismethod2)</f>
        <v xml:space="preserve">Plan Provider Directory Review; 
</v>
      </c>
      <c r="DU17" s="251" t="str">
        <f>IF(ISNUMBER(FIND(analysismethod2,'III_Plan comp 438.68 {Plan 1}'!BN$15)),"",'III_Plan comp 438.68 {Plan 1}'!BN$15&amp;analysismethod2)</f>
        <v xml:space="preserve">Plan Provider Directory Review; 
</v>
      </c>
      <c r="DV17" s="251" t="str">
        <f>IF(ISNUMBER(FIND(analysismethod2,'III_Plan comp 438.68 {Plan 1}'!BO$15)),"",'III_Plan comp 438.68 {Plan 1}'!BO$15&amp;analysismethod2)</f>
        <v xml:space="preserve">Plan Provider Directory Review; 
</v>
      </c>
      <c r="DW17" s="251" t="str">
        <f>IF(ISNUMBER(FIND(analysismethod2,'III_Plan comp 438.68 {Plan 1}'!BP$15)),"",'III_Plan comp 438.68 {Plan 1}'!BP$15&amp;analysismethod2)</f>
        <v xml:space="preserve">Plan Provider Directory Review; 
</v>
      </c>
      <c r="DX17" s="251" t="str">
        <f>IF(ISNUMBER(FIND(analysismethod2,'III_Plan comp 438.68 {Plan 1}'!BQ$15)),"",'III_Plan comp 438.68 {Plan 1}'!BQ$15&amp;analysismethod2)</f>
        <v xml:space="preserve">Plan Provider Directory Review; 
</v>
      </c>
      <c r="DY17" s="251" t="str">
        <f>IF(ISNUMBER(FIND(analysismethod2,'III_Plan comp 438.68 {Plan 1}'!BR$15)),"",'III_Plan comp 438.68 {Plan 1}'!BR$15&amp;analysismethod2)</f>
        <v xml:space="preserve">Plan Provider Directory Review; 
</v>
      </c>
      <c r="DZ17" s="251" t="str">
        <f>IF(ISNUMBER(FIND(analysismethod2,'III_Plan comp 438.68 {Plan 1}'!BS$15)),"",'III_Plan comp 438.68 {Plan 1}'!BS$15&amp;analysismethod2)</f>
        <v xml:space="preserve">Plan Provider Directory Review; 
</v>
      </c>
      <c r="EA17" s="251" t="str">
        <f>IF(ISNUMBER(FIND(analysismethod2,'III_Plan comp 438.68 {Plan 1}'!BT$15)),"",'III_Plan comp 438.68 {Plan 1}'!BT$15&amp;analysismethod2)</f>
        <v xml:space="preserve">Plan Provider Directory Review; 
</v>
      </c>
      <c r="EB17" s="251" t="str">
        <f>IF(ISNUMBER(FIND(analysismethod2,'III_Plan comp 438.68 {Plan 1}'!BU$15)),"",'III_Plan comp 438.68 {Plan 1}'!BU$15&amp;analysismethod2)</f>
        <v xml:space="preserve">Plan Provider Directory Review; 
</v>
      </c>
      <c r="EC17" s="251" t="str">
        <f>IF(ISNUMBER(FIND(analysismethod2,'III_Plan comp 438.68 {Plan 1}'!BV$15)),"",'III_Plan comp 438.68 {Plan 1}'!BV$15&amp;analysismethod2)</f>
        <v xml:space="preserve">Plan Provider Directory Review; 
</v>
      </c>
      <c r="ED17" s="251" t="str">
        <f>IF(ISNUMBER(FIND(analysismethod2,'III_Plan comp 438.68 {Plan 1}'!BW$15)),"",'III_Plan comp 438.68 {Plan 1}'!BW$15&amp;analysismethod2)</f>
        <v xml:space="preserve">Plan Provider Directory Review; 
</v>
      </c>
      <c r="EE17" s="251" t="str">
        <f>IF(ISNUMBER(FIND(analysismethod2,'III_Plan comp 438.68 {Plan 1}'!BX$15)),"",'III_Plan comp 438.68 {Plan 1}'!BX$15&amp;analysismethod2)</f>
        <v xml:space="preserve">Plan Provider Directory Review; 
</v>
      </c>
      <c r="EF17" s="251" t="str">
        <f>IF(ISNUMBER(FIND(analysismethod2,'III_Plan comp 438.68 {Plan 1}'!BY$15)),"",'III_Plan comp 438.68 {Plan 1}'!BY$15&amp;analysismethod2)</f>
        <v xml:space="preserve">Plan Provider Directory Review; 
</v>
      </c>
      <c r="EG17" s="251" t="str">
        <f>IF(ISNUMBER(FIND(analysismethod2,'III_Plan comp 438.68 {Plan 1}'!BZ$15)),"",'III_Plan comp 438.68 {Plan 1}'!BZ$15&amp;analysismethod2)</f>
        <v xml:space="preserve">Plan Provider Directory Review; 
</v>
      </c>
      <c r="EH17" s="251" t="str">
        <f>IF(ISNUMBER(FIND(analysismethod2,'III_Plan comp 438.68 {Plan 1}'!CA$15)),"",'III_Plan comp 438.68 {Plan 1}'!CA$15&amp;analysismethod2)</f>
        <v xml:space="preserve">Plan Provider Directory Review; 
</v>
      </c>
      <c r="EI17" s="251" t="str">
        <f>IF(ISNUMBER(FIND(analysismethod2,'III_Plan comp 438.68 {Plan 1}'!CB$15)),"",'III_Plan comp 438.68 {Plan 1}'!CB$15&amp;analysismethod2)</f>
        <v xml:space="preserve">Plan Provider Directory Review; 
</v>
      </c>
      <c r="EJ17" s="251" t="str">
        <f>IF(ISNUMBER(FIND(analysismethod2,'III_Plan comp 438.68 {Plan 1}'!CC$15)),"",'III_Plan comp 438.68 {Plan 1}'!CC$15&amp;analysismethod2)</f>
        <v xml:space="preserve">Plan Provider Directory Review; 
</v>
      </c>
      <c r="EK17" s="251" t="str">
        <f>IF(ISNUMBER(FIND(analysismethod2,'III_Plan comp 438.68 {Plan 1}'!CD$15)),"",'III_Plan comp 438.68 {Plan 1}'!CD$15&amp;analysismethod2)</f>
        <v xml:space="preserve">Plan Provider Directory Review; 
</v>
      </c>
      <c r="EL17" s="251" t="str">
        <f>IF(ISNUMBER(FIND(analysismethod2,'III_Plan comp 438.68 {Plan 1}'!CE$15)),"",'III_Plan comp 438.68 {Plan 1}'!CE$15&amp;analysismethod2)</f>
        <v xml:space="preserve">Plan Provider Directory Review; 
</v>
      </c>
      <c r="EM17" s="251" t="str">
        <f>IF(ISNUMBER(FIND(analysismethod2,'III_Plan comp 438.68 {Plan 1}'!CF$15)),"",'III_Plan comp 438.68 {Plan 1}'!CF$15&amp;analysismethod2)</f>
        <v xml:space="preserve">Plan Provider Directory Review; 
</v>
      </c>
      <c r="EN17" s="251" t="str">
        <f>IF(ISNUMBER(FIND(analysismethod2,'III_Plan comp 438.68 {Plan 1}'!CG$15)),"",'III_Plan comp 438.68 {Plan 1}'!CG$15&amp;analysismethod2)</f>
        <v xml:space="preserve">Plan Provider Directory Review; 
</v>
      </c>
      <c r="EO17" s="251" t="str">
        <f>IF(ISNUMBER(FIND(analysismethod2,'III_Plan comp 438.68 {Plan 1}'!CH$15)),"",'III_Plan comp 438.68 {Plan 1}'!CH$15&amp;analysismethod2)</f>
        <v xml:space="preserve">Plan Provider Directory Review; 
</v>
      </c>
      <c r="EP17" s="251" t="str">
        <f>IF(ISNUMBER(FIND(analysismethod2,'III_Plan comp 438.68 {Plan 1}'!CI$15)),"",'III_Plan comp 438.68 {Plan 1}'!CI$15&amp;analysismethod2)</f>
        <v xml:space="preserve">Plan Provider Directory Review; 
</v>
      </c>
      <c r="EQ17" s="251" t="str">
        <f>IF(ISNUMBER(FIND(analysismethod2,'III_Plan comp 438.68 {Plan 1}'!CJ$15)),"",'III_Plan comp 438.68 {Plan 1}'!CJ$15&amp;analysismethod2)</f>
        <v xml:space="preserve">Plan Provider Directory Review; 
</v>
      </c>
      <c r="ER17" s="251" t="str">
        <f>IF(ISNUMBER(FIND(analysismethod2,'III_Plan comp 438.68 {Plan 1}'!CK$15)),"",'III_Plan comp 438.68 {Plan 1}'!CK$15&amp;analysismethod2)</f>
        <v xml:space="preserve">Plan Provider Directory Review; 
</v>
      </c>
      <c r="ES17" s="251" t="str">
        <f>IF(ISNUMBER(FIND(analysismethod2,'III_Plan comp 438.68 {Plan 1}'!CL$15)),"",'III_Plan comp 438.68 {Plan 1}'!CL$15&amp;analysismethod2)</f>
        <v xml:space="preserve">Plan Provider Directory Review; 
</v>
      </c>
      <c r="ET17" s="251" t="str">
        <f>IF(ISNUMBER(FIND(analysismethod2,'III_Plan comp 438.68 {Plan 1}'!CM$15)),"",'III_Plan comp 438.68 {Plan 1}'!CM$15&amp;analysismethod2)</f>
        <v xml:space="preserve">Plan Provider Directory Review; 
</v>
      </c>
      <c r="EU17" s="251" t="str">
        <f>IF(ISNUMBER(FIND(analysismethod2,'III_Plan comp 438.68 {Plan 1}'!CN$15)),"",'III_Plan comp 438.68 {Plan 1}'!CN$15&amp;analysismethod2)</f>
        <v xml:space="preserve">Plan Provider Directory Review; 
</v>
      </c>
      <c r="EV17" s="251" t="str">
        <f>IF(ISNUMBER(FIND(analysismethod2,'III_Plan comp 438.68 {Plan 1}'!CO$15)),"",'III_Plan comp 438.68 {Plan 1}'!CO$15&amp;analysismethod2)</f>
        <v xml:space="preserve">Plan Provider Directory Review; 
</v>
      </c>
      <c r="EW17" s="251" t="str">
        <f>IF(ISNUMBER(FIND(analysismethod2,'III_Plan comp 438.68 {Plan 1}'!CP$15)),"",'III_Plan comp 438.68 {Plan 1}'!CP$15&amp;analysismethod2)</f>
        <v xml:space="preserve">Plan Provider Directory Review; 
</v>
      </c>
      <c r="EX17" s="251" t="str">
        <f>IF(ISNUMBER(FIND(analysismethod2,'III_Plan comp 438.68 {Plan 1}'!CQ$15)),"",'III_Plan comp 438.68 {Plan 1}'!CQ$15&amp;analysismethod2)</f>
        <v xml:space="preserve">Plan Provider Directory Review; 
</v>
      </c>
      <c r="EY17" s="251" t="str">
        <f>IF(ISNUMBER(FIND(analysismethod2,'III_Plan comp 438.68 {Plan 1}'!CR$15)),"",'III_Plan comp 438.68 {Plan 1}'!CR$15&amp;analysismethod2)</f>
        <v xml:space="preserve">Plan Provider Directory Review; 
</v>
      </c>
      <c r="EZ17" s="251" t="str">
        <f>IF(ISNUMBER(FIND(analysismethod2,'III_Plan comp 438.68 {Plan 1}'!CS$15)),"",'III_Plan comp 438.68 {Plan 1}'!CS$15&amp;analysismethod2)</f>
        <v xml:space="preserve">Plan Provider Directory Review; 
</v>
      </c>
      <c r="FA17" s="251" t="str">
        <f>IF(ISNUMBER(FIND(analysismethod2,'III_Plan comp 438.68 {Plan 1}'!CT$15)),"",'III_Plan comp 438.68 {Plan 1}'!CT$15&amp;analysismethod2)</f>
        <v xml:space="preserve">Plan Provider Directory Review; 
</v>
      </c>
      <c r="FB17" s="251" t="str">
        <f>IF(ISNUMBER(FIND(analysismethod2,'III_Plan comp 438.68 {Plan 1}'!CU$15)),"",'III_Plan comp 438.68 {Plan 1}'!CU$15&amp;analysismethod2)</f>
        <v xml:space="preserve">Plan Provider Directory Review; 
</v>
      </c>
      <c r="FC17" s="251" t="str">
        <f>IF(ISNUMBER(FIND(analysismethod2,'III_Plan comp 438.68 {Plan 1}'!CV$15)),"",'III_Plan comp 438.68 {Plan 1}'!CV$15&amp;analysismethod2)</f>
        <v xml:space="preserve">Plan Provider Directory Review; 
</v>
      </c>
      <c r="FD17" s="251" t="str">
        <f>IF(ISNUMBER(FIND(analysismethod2,'III_Plan comp 438.68 {Plan 1}'!CW$15)),"",'III_Plan comp 438.68 {Plan 1}'!CW$15&amp;analysismethod2)</f>
        <v xml:space="preserve">Plan Provider Directory Review; 
</v>
      </c>
      <c r="FE17" s="251" t="str">
        <f>IF(ISNUMBER(FIND(analysismethod2,'III_Plan comp 438.68 {Plan 1}'!CX$15)),"",'III_Plan comp 438.68 {Plan 1}'!CX$15&amp;analysismethod2)</f>
        <v xml:space="preserve">Plan Provider Directory Review; 
</v>
      </c>
      <c r="FF17" s="251" t="str">
        <f>IF(ISNUMBER(FIND(analysismethod2,'III_Plan comp 438.68 {Plan 1}'!CY$15)),"",'III_Plan comp 438.68 {Plan 1}'!CY$15&amp;analysismethod2)</f>
        <v xml:space="preserve">Plan Provider Directory Review; 
</v>
      </c>
      <c r="FG17" s="251" t="str">
        <f>IF(ISNUMBER(FIND(analysismethod2,'III_Plan comp 438.68 {Plan 1}'!CZ$15)),"",'III_Plan comp 438.68 {Plan 1}'!CZ$15&amp;analysismethod2)</f>
        <v xml:space="preserve">Plan Provider Directory Review; 
</v>
      </c>
    </row>
    <row r="18" spans="2:163" x14ac:dyDescent="0.2">
      <c r="B18" s="11" t="s">
        <v>670</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xml:space="preserve">Secret Shopper: Network Participation; 
</v>
      </c>
      <c r="BL18" s="251" t="str">
        <f>IF(ISNUMBER(FIND(analysismethod3,'III_Plan comp 438.68 {Plan 1}'!E$15)),"",'III_Plan comp 438.68 {Plan 1}'!E$15&amp;analysismethod3)</f>
        <v xml:space="preserve">Secret Shopper: Network Participation; 
</v>
      </c>
      <c r="BM18" s="251" t="str">
        <f>IF(ISNUMBER(FIND(analysismethod3,'III_Plan comp 438.68 {Plan 1}'!F$15)),"",'III_Plan comp 438.68 {Plan 1}'!F$15&amp;analysismethod3)</f>
        <v xml:space="preserve">Secret Shopper: Network Participation; 
</v>
      </c>
      <c r="BN18" s="251" t="str">
        <f>IF(ISNUMBER(FIND(analysismethod3,'III_Plan comp 438.68 {Plan 1}'!G$15)),"",'III_Plan comp 438.68 {Plan 1}'!G$15&amp;analysismethod3)</f>
        <v xml:space="preserve">Secret Shopper: Network Participation; 
</v>
      </c>
      <c r="BO18" s="251" t="str">
        <f>IF(ISNUMBER(FIND(analysismethod3,'III_Plan comp 438.68 {Plan 1}'!H$15)),"",'III_Plan comp 438.68 {Plan 1}'!H$15&amp;analysismethod3)</f>
        <v xml:space="preserve">Secret Shopper: Network Participation; 
</v>
      </c>
      <c r="BP18" s="251" t="str">
        <f>IF(ISNUMBER(FIND(analysismethod3,'III_Plan comp 438.68 {Plan 1}'!I$15)),"",'III_Plan comp 438.68 {Plan 1}'!I$15&amp;analysismethod3)</f>
        <v xml:space="preserve">Secret Shopper: Network Participation; 
</v>
      </c>
      <c r="BQ18" s="251" t="str">
        <f>IF(ISNUMBER(FIND(analysismethod3,'III_Plan comp 438.68 {Plan 1}'!J$15)),"",'III_Plan comp 438.68 {Plan 1}'!J$15&amp;analysismethod3)</f>
        <v xml:space="preserve">Secret Shopper: Network Participation; 
</v>
      </c>
      <c r="BR18" s="251" t="str">
        <f>IF(ISNUMBER(FIND(analysismethod3,'III_Plan comp 438.68 {Plan 1}'!K$15)),"",'III_Plan comp 438.68 {Plan 1}'!K$15&amp;analysismethod3)</f>
        <v xml:space="preserve">Secret Shopper: Network Participation; 
</v>
      </c>
      <c r="BS18" s="251" t="str">
        <f>IF(ISNUMBER(FIND(analysismethod3,'III_Plan comp 438.68 {Plan 1}'!L$15)),"",'III_Plan comp 438.68 {Plan 1}'!L$15&amp;analysismethod3)</f>
        <v xml:space="preserve">Secret Shopper: Network Participation; 
</v>
      </c>
      <c r="BT18" s="251" t="str">
        <f>IF(ISNUMBER(FIND(analysismethod3,'III_Plan comp 438.68 {Plan 1}'!M$15)),"",'III_Plan comp 438.68 {Plan 1}'!M$15&amp;analysismethod3)</f>
        <v xml:space="preserve">Secret Shopper: Network Participation; 
</v>
      </c>
      <c r="BU18" s="251" t="str">
        <f>IF(ISNUMBER(FIND(analysismethod3,'III_Plan comp 438.68 {Plan 1}'!N$15)),"",'III_Plan comp 438.68 {Plan 1}'!N$15&amp;analysismethod3)</f>
        <v xml:space="preserve">Secret Shopper: Network Participation; 
</v>
      </c>
      <c r="BV18" s="251" t="str">
        <f>IF(ISNUMBER(FIND(analysismethod3,'III_Plan comp 438.68 {Plan 1}'!O$15)),"",'III_Plan comp 438.68 {Plan 1}'!O$15&amp;analysismethod3)</f>
        <v xml:space="preserve">Secret Shopper: Network Participation; 
</v>
      </c>
      <c r="BW18" s="251" t="str">
        <f>IF(ISNUMBER(FIND(analysismethod3,'III_Plan comp 438.68 {Plan 1}'!P$15)),"",'III_Plan comp 438.68 {Plan 1}'!P$15&amp;analysismethod3)</f>
        <v xml:space="preserve">Secret Shopper: Network Participation; 
</v>
      </c>
      <c r="BX18" s="251" t="str">
        <f>IF(ISNUMBER(FIND(analysismethod3,'III_Plan comp 438.68 {Plan 1}'!Q$15)),"",'III_Plan comp 438.68 {Plan 1}'!Q$15&amp;analysismethod3)</f>
        <v xml:space="preserve">Secret Shopper: Network Participation; 
</v>
      </c>
      <c r="BY18" s="251" t="str">
        <f>IF(ISNUMBER(FIND(analysismethod3,'III_Plan comp 438.68 {Plan 1}'!R$15)),"",'III_Plan comp 438.68 {Plan 1}'!R$15&amp;analysismethod3)</f>
        <v xml:space="preserve">Secret Shopper: Network Participation; 
</v>
      </c>
      <c r="BZ18" s="251" t="str">
        <f>IF(ISNUMBER(FIND(analysismethod3,'III_Plan comp 438.68 {Plan 1}'!S$15)),"",'III_Plan comp 438.68 {Plan 1}'!S$15&amp;analysismethod3)</f>
        <v xml:space="preserve">Secret Shopper: Network Participation; 
</v>
      </c>
      <c r="CA18" s="251" t="str">
        <f>IF(ISNUMBER(FIND(analysismethod3,'III_Plan comp 438.68 {Plan 1}'!T$15)),"",'III_Plan comp 438.68 {Plan 1}'!T$15&amp;analysismethod3)</f>
        <v xml:space="preserve">Secret Shopper: Network Participation; 
</v>
      </c>
      <c r="CB18" s="251" t="str">
        <f>IF(ISNUMBER(FIND(analysismethod3,'III_Plan comp 438.68 {Plan 1}'!U$15)),"",'III_Plan comp 438.68 {Plan 1}'!U$15&amp;analysismethod3)</f>
        <v xml:space="preserve">Secret Shopper: Network Participation; 
</v>
      </c>
      <c r="CC18" s="251" t="str">
        <f>IF(ISNUMBER(FIND(analysismethod3,'III_Plan comp 438.68 {Plan 1}'!V$15)),"",'III_Plan comp 438.68 {Plan 1}'!V$15&amp;analysismethod3)</f>
        <v xml:space="preserve">Secret Shopper: Network Participation; 
</v>
      </c>
      <c r="CD18" s="251" t="str">
        <f>IF(ISNUMBER(FIND(analysismethod3,'III_Plan comp 438.68 {Plan 1}'!W$15)),"",'III_Plan comp 438.68 {Plan 1}'!W$15&amp;analysismethod3)</f>
        <v xml:space="preserve">Secret Shopper: Network Participation; 
</v>
      </c>
      <c r="CE18" s="251" t="str">
        <f>IF(ISNUMBER(FIND(analysismethod3,'III_Plan comp 438.68 {Plan 1}'!X$15)),"",'III_Plan comp 438.68 {Plan 1}'!X$15&amp;analysismethod3)</f>
        <v xml:space="preserve">Secret Shopper: Network Participation; 
</v>
      </c>
      <c r="CF18" s="251" t="str">
        <f>IF(ISNUMBER(FIND(analysismethod3,'III_Plan comp 438.68 {Plan 1}'!Y$15)),"",'III_Plan comp 438.68 {Plan 1}'!Y$15&amp;analysismethod3)</f>
        <v xml:space="preserve">Secret Shopper: Network Participation; 
</v>
      </c>
      <c r="CG18" s="251" t="str">
        <f>IF(ISNUMBER(FIND(analysismethod3,'III_Plan comp 438.68 {Plan 1}'!Z$15)),"",'III_Plan comp 438.68 {Plan 1}'!Z$15&amp;analysismethod3)</f>
        <v xml:space="preserve">Secret Shopper: Network Participation; 
</v>
      </c>
      <c r="CH18" s="251" t="str">
        <f>IF(ISNUMBER(FIND(analysismethod3,'III_Plan comp 438.68 {Plan 1}'!AA$15)),"",'III_Plan comp 438.68 {Plan 1}'!AA$15&amp;analysismethod3)</f>
        <v xml:space="preserve">Secret Shopper: Network Participation; 
</v>
      </c>
      <c r="CI18" s="251" t="str">
        <f>IF(ISNUMBER(FIND(analysismethod3,'III_Plan comp 438.68 {Plan 1}'!AB$15)),"",'III_Plan comp 438.68 {Plan 1}'!AB$15&amp;analysismethod3)</f>
        <v xml:space="preserve">Secret Shopper: Network Participation; 
</v>
      </c>
      <c r="CJ18" s="251" t="str">
        <f>IF(ISNUMBER(FIND(analysismethod3,'III_Plan comp 438.68 {Plan 1}'!AC$15)),"",'III_Plan comp 438.68 {Plan 1}'!AC$15&amp;analysismethod3)</f>
        <v xml:space="preserve">Secret Shopper: Network Participation; 
</v>
      </c>
      <c r="CK18" s="251" t="str">
        <f>IF(ISNUMBER(FIND(analysismethod3,'III_Plan comp 438.68 {Plan 1}'!AD$15)),"",'III_Plan comp 438.68 {Plan 1}'!AD$15&amp;analysismethod3)</f>
        <v xml:space="preserve">Secret Shopper: Network Participation; 
</v>
      </c>
      <c r="CL18" s="251" t="str">
        <f>IF(ISNUMBER(FIND(analysismethod3,'III_Plan comp 438.68 {Plan 1}'!AE$15)),"",'III_Plan comp 438.68 {Plan 1}'!AE$15&amp;analysismethod3)</f>
        <v xml:space="preserve">Secret Shopper: Network Participation; 
</v>
      </c>
      <c r="CM18" s="251" t="str">
        <f>IF(ISNUMBER(FIND(analysismethod3,'III_Plan comp 438.68 {Plan 1}'!AF$15)),"",'III_Plan comp 438.68 {Plan 1}'!AF$15&amp;analysismethod3)</f>
        <v xml:space="preserve">Secret Shopper: Network Participation; 
</v>
      </c>
      <c r="CN18" s="251" t="str">
        <f>IF(ISNUMBER(FIND(analysismethod3,'III_Plan comp 438.68 {Plan 1}'!AG$15)),"",'III_Plan comp 438.68 {Plan 1}'!AG$15&amp;analysismethod3)</f>
        <v xml:space="preserve">Secret Shopper: Network Participation; 
</v>
      </c>
      <c r="CO18" s="251" t="str">
        <f>IF(ISNUMBER(FIND(analysismethod3,'III_Plan comp 438.68 {Plan 1}'!AH$15)),"",'III_Plan comp 438.68 {Plan 1}'!AH$15&amp;analysismethod3)</f>
        <v xml:space="preserve">Secret Shopper: Network Participation; 
</v>
      </c>
      <c r="CP18" s="251" t="str">
        <f>IF(ISNUMBER(FIND(analysismethod3,'III_Plan comp 438.68 {Plan 1}'!AI$15)),"",'III_Plan comp 438.68 {Plan 1}'!AI$15&amp;analysismethod3)</f>
        <v xml:space="preserve">Secret Shopper: Network Participation; 
</v>
      </c>
      <c r="CQ18" s="251" t="str">
        <f>IF(ISNUMBER(FIND(analysismethod3,'III_Plan comp 438.68 {Plan 1}'!AJ$15)),"",'III_Plan comp 438.68 {Plan 1}'!AJ$15&amp;analysismethod3)</f>
        <v xml:space="preserve">Secret Shopper: Network Participation; 
</v>
      </c>
      <c r="CR18" s="251" t="str">
        <f>IF(ISNUMBER(FIND(analysismethod3,'III_Plan comp 438.68 {Plan 1}'!AK$15)),"",'III_Plan comp 438.68 {Plan 1}'!AK$15&amp;analysismethod3)</f>
        <v xml:space="preserve">Secret Shopper: Network Participation; 
</v>
      </c>
      <c r="CS18" s="251" t="str">
        <f>IF(ISNUMBER(FIND(analysismethod3,'III_Plan comp 438.68 {Plan 1}'!AL$15)),"",'III_Plan comp 438.68 {Plan 1}'!AL$15&amp;analysismethod3)</f>
        <v xml:space="preserve">Secret Shopper: Network Participation; 
</v>
      </c>
      <c r="CT18" s="251" t="str">
        <f>IF(ISNUMBER(FIND(analysismethod3,'III_Plan comp 438.68 {Plan 1}'!AM$15)),"",'III_Plan comp 438.68 {Plan 1}'!AM$15&amp;analysismethod3)</f>
        <v xml:space="preserve">Secret Shopper: Network Participation; 
</v>
      </c>
      <c r="CU18" s="251" t="str">
        <f>IF(ISNUMBER(FIND(analysismethod3,'III_Plan comp 438.68 {Plan 1}'!AN$15)),"",'III_Plan comp 438.68 {Plan 1}'!AN$15&amp;analysismethod3)</f>
        <v xml:space="preserve">Secret Shopper: Network Participation; 
</v>
      </c>
      <c r="CV18" s="251" t="str">
        <f>IF(ISNUMBER(FIND(analysismethod3,'III_Plan comp 438.68 {Plan 1}'!AO$15)),"",'III_Plan comp 438.68 {Plan 1}'!AO$15&amp;analysismethod3)</f>
        <v xml:space="preserve">Secret Shopper: Network Participation; 
</v>
      </c>
      <c r="CW18" s="251" t="str">
        <f>IF(ISNUMBER(FIND(analysismethod3,'III_Plan comp 438.68 {Plan 1}'!AP$15)),"",'III_Plan comp 438.68 {Plan 1}'!AP$15&amp;analysismethod3)</f>
        <v xml:space="preserve">Secret Shopper: Network Participation; 
</v>
      </c>
      <c r="CX18" s="251" t="str">
        <f>IF(ISNUMBER(FIND(analysismethod3,'III_Plan comp 438.68 {Plan 1}'!AQ$15)),"",'III_Plan comp 438.68 {Plan 1}'!AQ$15&amp;analysismethod3)</f>
        <v xml:space="preserve">Secret Shopper: Network Participation; 
</v>
      </c>
      <c r="CY18" s="251" t="str">
        <f>IF(ISNUMBER(FIND(analysismethod3,'III_Plan comp 438.68 {Plan 1}'!AR$15)),"",'III_Plan comp 438.68 {Plan 1}'!AR$15&amp;analysismethod3)</f>
        <v xml:space="preserve">Secret Shopper: Network Participation; 
</v>
      </c>
      <c r="CZ18" s="251" t="str">
        <f>IF(ISNUMBER(FIND(analysismethod3,'III_Plan comp 438.68 {Plan 1}'!AS$15)),"",'III_Plan comp 438.68 {Plan 1}'!AS$15&amp;analysismethod3)</f>
        <v xml:space="preserve">Secret Shopper: Network Participation; 
</v>
      </c>
      <c r="DA18" s="251" t="str">
        <f>IF(ISNUMBER(FIND(analysismethod3,'III_Plan comp 438.68 {Plan 1}'!AT$15)),"",'III_Plan comp 438.68 {Plan 1}'!AT$15&amp;analysismethod3)</f>
        <v xml:space="preserve">Secret Shopper: Network Participation; 
</v>
      </c>
      <c r="DB18" s="251" t="str">
        <f>IF(ISNUMBER(FIND(analysismethod3,'III_Plan comp 438.68 {Plan 1}'!AU$15)),"",'III_Plan comp 438.68 {Plan 1}'!AU$15&amp;analysismethod3)</f>
        <v xml:space="preserve">Secret Shopper: Network Participation; 
</v>
      </c>
      <c r="DC18" s="251" t="str">
        <f>IF(ISNUMBER(FIND(analysismethod3,'III_Plan comp 438.68 {Plan 1}'!AV$15)),"",'III_Plan comp 438.68 {Plan 1}'!AV$15&amp;analysismethod3)</f>
        <v xml:space="preserve">Secret Shopper: Network Participation; 
</v>
      </c>
      <c r="DD18" s="251" t="str">
        <f>IF(ISNUMBER(FIND(analysismethod3,'III_Plan comp 438.68 {Plan 1}'!AW$15)),"",'III_Plan comp 438.68 {Plan 1}'!AW$15&amp;analysismethod3)</f>
        <v xml:space="preserve">Secret Shopper: Network Participation; 
</v>
      </c>
      <c r="DE18" s="251" t="str">
        <f>IF(ISNUMBER(FIND(analysismethod3,'III_Plan comp 438.68 {Plan 1}'!AX$15)),"",'III_Plan comp 438.68 {Plan 1}'!AX$15&amp;analysismethod3)</f>
        <v xml:space="preserve">Secret Shopper: Network Participation; 
</v>
      </c>
      <c r="DF18" s="251" t="str">
        <f>IF(ISNUMBER(FIND(analysismethod3,'III_Plan comp 438.68 {Plan 1}'!AY$15)),"",'III_Plan comp 438.68 {Plan 1}'!AY$15&amp;analysismethod3)</f>
        <v xml:space="preserve">Secret Shopper: Network Participation; 
</v>
      </c>
      <c r="DG18" s="251" t="str">
        <f>IF(ISNUMBER(FIND(analysismethod3,'III_Plan comp 438.68 {Plan 1}'!AZ$15)),"",'III_Plan comp 438.68 {Plan 1}'!AZ$15&amp;analysismethod3)</f>
        <v xml:space="preserve">Secret Shopper: Network Participation; 
</v>
      </c>
      <c r="DH18" s="251" t="str">
        <f>IF(ISNUMBER(FIND(analysismethod3,'III_Plan comp 438.68 {Plan 1}'!BA$15)),"",'III_Plan comp 438.68 {Plan 1}'!BA$15&amp;analysismethod3)</f>
        <v xml:space="preserve">Secret Shopper: Network Participation; 
</v>
      </c>
      <c r="DI18" s="251" t="str">
        <f>IF(ISNUMBER(FIND(analysismethod3,'III_Plan comp 438.68 {Plan 1}'!BB$15)),"",'III_Plan comp 438.68 {Plan 1}'!BB$15&amp;analysismethod3)</f>
        <v xml:space="preserve">Secret Shopper: Network Participation; 
</v>
      </c>
      <c r="DJ18" s="251" t="str">
        <f>IF(ISNUMBER(FIND(analysismethod3,'III_Plan comp 438.68 {Plan 1}'!BC$15)),"",'III_Plan comp 438.68 {Plan 1}'!BC$15&amp;analysismethod3)</f>
        <v xml:space="preserve">Secret Shopper: Network Participation; 
</v>
      </c>
      <c r="DK18" s="251" t="str">
        <f>IF(ISNUMBER(FIND(analysismethod3,'III_Plan comp 438.68 {Plan 1}'!BD$15)),"",'III_Plan comp 438.68 {Plan 1}'!BD$15&amp;analysismethod3)</f>
        <v xml:space="preserve">Secret Shopper: Network Participation; 
</v>
      </c>
      <c r="DL18" s="251" t="str">
        <f>IF(ISNUMBER(FIND(analysismethod3,'III_Plan comp 438.68 {Plan 1}'!BE$15)),"",'III_Plan comp 438.68 {Plan 1}'!BE$15&amp;analysismethod3)</f>
        <v xml:space="preserve">Secret Shopper: Network Participation; 
</v>
      </c>
      <c r="DM18" s="251" t="str">
        <f>IF(ISNUMBER(FIND(analysismethod3,'III_Plan comp 438.68 {Plan 1}'!BF$15)),"",'III_Plan comp 438.68 {Plan 1}'!BF$15&amp;analysismethod3)</f>
        <v xml:space="preserve">Secret Shopper: Network Participation; 
</v>
      </c>
      <c r="DN18" s="251" t="str">
        <f>IF(ISNUMBER(FIND(analysismethod3,'III_Plan comp 438.68 {Plan 1}'!BG$15)),"",'III_Plan comp 438.68 {Plan 1}'!BG$15&amp;analysismethod3)</f>
        <v xml:space="preserve">Secret Shopper: Network Participation; 
</v>
      </c>
      <c r="DO18" s="251" t="str">
        <f>IF(ISNUMBER(FIND(analysismethod3,'III_Plan comp 438.68 {Plan 1}'!BH$15)),"",'III_Plan comp 438.68 {Plan 1}'!BH$15&amp;analysismethod3)</f>
        <v xml:space="preserve">Secret Shopper: Network Participation; 
</v>
      </c>
      <c r="DP18" s="251" t="str">
        <f>IF(ISNUMBER(FIND(analysismethod3,'III_Plan comp 438.68 {Plan 1}'!BI$15)),"",'III_Plan comp 438.68 {Plan 1}'!BI$15&amp;analysismethod3)</f>
        <v xml:space="preserve">Secret Shopper: Network Participation; 
</v>
      </c>
      <c r="DQ18" s="251" t="str">
        <f>IF(ISNUMBER(FIND(analysismethod3,'III_Plan comp 438.68 {Plan 1}'!BJ$15)),"",'III_Plan comp 438.68 {Plan 1}'!BJ$15&amp;analysismethod3)</f>
        <v xml:space="preserve">Secret Shopper: Network Participation; 
</v>
      </c>
      <c r="DR18" s="251" t="str">
        <f>IF(ISNUMBER(FIND(analysismethod3,'III_Plan comp 438.68 {Plan 1}'!BK$15)),"",'III_Plan comp 438.68 {Plan 1}'!BK$15&amp;analysismethod3)</f>
        <v xml:space="preserve">Secret Shopper: Network Participation; 
</v>
      </c>
      <c r="DS18" s="251" t="str">
        <f>IF(ISNUMBER(FIND(analysismethod3,'III_Plan comp 438.68 {Plan 1}'!BL$15)),"",'III_Plan comp 438.68 {Plan 1}'!BL$15&amp;analysismethod3)</f>
        <v xml:space="preserve">Secret Shopper: Network Participation; 
</v>
      </c>
      <c r="DT18" s="251" t="str">
        <f>IF(ISNUMBER(FIND(analysismethod3,'III_Plan comp 438.68 {Plan 1}'!BM$15)),"",'III_Plan comp 438.68 {Plan 1}'!BM$15&amp;analysismethod3)</f>
        <v xml:space="preserve">Secret Shopper: Network Participation; 
</v>
      </c>
      <c r="DU18" s="251" t="str">
        <f>IF(ISNUMBER(FIND(analysismethod3,'III_Plan comp 438.68 {Plan 1}'!BN$15)),"",'III_Plan comp 438.68 {Plan 1}'!BN$15&amp;analysismethod3)</f>
        <v xml:space="preserve">Secret Shopper: Network Participation; 
</v>
      </c>
      <c r="DV18" s="251" t="str">
        <f>IF(ISNUMBER(FIND(analysismethod3,'III_Plan comp 438.68 {Plan 1}'!BO$15)),"",'III_Plan comp 438.68 {Plan 1}'!BO$15&amp;analysismethod3)</f>
        <v xml:space="preserve">Secret Shopper: Network Participation; 
</v>
      </c>
      <c r="DW18" s="251" t="str">
        <f>IF(ISNUMBER(FIND(analysismethod3,'III_Plan comp 438.68 {Plan 1}'!BP$15)),"",'III_Plan comp 438.68 {Plan 1}'!BP$15&amp;analysismethod3)</f>
        <v xml:space="preserve">Secret Shopper: Network Participation; 
</v>
      </c>
      <c r="DX18" s="251" t="str">
        <f>IF(ISNUMBER(FIND(analysismethod3,'III_Plan comp 438.68 {Plan 1}'!BQ$15)),"",'III_Plan comp 438.68 {Plan 1}'!BQ$15&amp;analysismethod3)</f>
        <v xml:space="preserve">Secret Shopper: Network Participation; 
</v>
      </c>
      <c r="DY18" s="251" t="str">
        <f>IF(ISNUMBER(FIND(analysismethod3,'III_Plan comp 438.68 {Plan 1}'!BR$15)),"",'III_Plan comp 438.68 {Plan 1}'!BR$15&amp;analysismethod3)</f>
        <v xml:space="preserve">Secret Shopper: Network Participation; 
</v>
      </c>
      <c r="DZ18" s="251" t="str">
        <f>IF(ISNUMBER(FIND(analysismethod3,'III_Plan comp 438.68 {Plan 1}'!BS$15)),"",'III_Plan comp 438.68 {Plan 1}'!BS$15&amp;analysismethod3)</f>
        <v xml:space="preserve">Secret Shopper: Network Participation; 
</v>
      </c>
      <c r="EA18" s="251" t="str">
        <f>IF(ISNUMBER(FIND(analysismethod3,'III_Plan comp 438.68 {Plan 1}'!BT$15)),"",'III_Plan comp 438.68 {Plan 1}'!BT$15&amp;analysismethod3)</f>
        <v xml:space="preserve">Secret Shopper: Network Participation; 
</v>
      </c>
      <c r="EB18" s="251" t="str">
        <f>IF(ISNUMBER(FIND(analysismethod3,'III_Plan comp 438.68 {Plan 1}'!BU$15)),"",'III_Plan comp 438.68 {Plan 1}'!BU$15&amp;analysismethod3)</f>
        <v xml:space="preserve">Secret Shopper: Network Participation; 
</v>
      </c>
      <c r="EC18" s="251" t="str">
        <f>IF(ISNUMBER(FIND(analysismethod3,'III_Plan comp 438.68 {Plan 1}'!BV$15)),"",'III_Plan comp 438.68 {Plan 1}'!BV$15&amp;analysismethod3)</f>
        <v xml:space="preserve">Secret Shopper: Network Participation; 
</v>
      </c>
      <c r="ED18" s="251" t="str">
        <f>IF(ISNUMBER(FIND(analysismethod3,'III_Plan comp 438.68 {Plan 1}'!BW$15)),"",'III_Plan comp 438.68 {Plan 1}'!BW$15&amp;analysismethod3)</f>
        <v xml:space="preserve">Secret Shopper: Network Participation; 
</v>
      </c>
      <c r="EE18" s="251" t="str">
        <f>IF(ISNUMBER(FIND(analysismethod3,'III_Plan comp 438.68 {Plan 1}'!BX$15)),"",'III_Plan comp 438.68 {Plan 1}'!BX$15&amp;analysismethod3)</f>
        <v xml:space="preserve">Secret Shopper: Network Participation; 
</v>
      </c>
      <c r="EF18" s="251" t="str">
        <f>IF(ISNUMBER(FIND(analysismethod3,'III_Plan comp 438.68 {Plan 1}'!BY$15)),"",'III_Plan comp 438.68 {Plan 1}'!BY$15&amp;analysismethod3)</f>
        <v xml:space="preserve">Secret Shopper: Network Participation; 
</v>
      </c>
      <c r="EG18" s="251" t="str">
        <f>IF(ISNUMBER(FIND(analysismethod3,'III_Plan comp 438.68 {Plan 1}'!BZ$15)),"",'III_Plan comp 438.68 {Plan 1}'!BZ$15&amp;analysismethod3)</f>
        <v xml:space="preserve">Secret Shopper: Network Participation; 
</v>
      </c>
      <c r="EH18" s="251" t="str">
        <f>IF(ISNUMBER(FIND(analysismethod3,'III_Plan comp 438.68 {Plan 1}'!CA$15)),"",'III_Plan comp 438.68 {Plan 1}'!CA$15&amp;analysismethod3)</f>
        <v xml:space="preserve">Secret Shopper: Network Participation; 
</v>
      </c>
      <c r="EI18" s="251" t="str">
        <f>IF(ISNUMBER(FIND(analysismethod3,'III_Plan comp 438.68 {Plan 1}'!CB$15)),"",'III_Plan comp 438.68 {Plan 1}'!CB$15&amp;analysismethod3)</f>
        <v xml:space="preserve">Secret Shopper: Network Participation; 
</v>
      </c>
      <c r="EJ18" s="251" t="str">
        <f>IF(ISNUMBER(FIND(analysismethod3,'III_Plan comp 438.68 {Plan 1}'!CC$15)),"",'III_Plan comp 438.68 {Plan 1}'!CC$15&amp;analysismethod3)</f>
        <v xml:space="preserve">Secret Shopper: Network Participation; 
</v>
      </c>
      <c r="EK18" s="251" t="str">
        <f>IF(ISNUMBER(FIND(analysismethod3,'III_Plan comp 438.68 {Plan 1}'!CD$15)),"",'III_Plan comp 438.68 {Plan 1}'!CD$15&amp;analysismethod3)</f>
        <v xml:space="preserve">Secret Shopper: Network Participation; 
</v>
      </c>
      <c r="EL18" s="251" t="str">
        <f>IF(ISNUMBER(FIND(analysismethod3,'III_Plan comp 438.68 {Plan 1}'!CE$15)),"",'III_Plan comp 438.68 {Plan 1}'!CE$15&amp;analysismethod3)</f>
        <v xml:space="preserve">Secret Shopper: Network Participation; 
</v>
      </c>
      <c r="EM18" s="251" t="str">
        <f>IF(ISNUMBER(FIND(analysismethod3,'III_Plan comp 438.68 {Plan 1}'!CF$15)),"",'III_Plan comp 438.68 {Plan 1}'!CF$15&amp;analysismethod3)</f>
        <v xml:space="preserve">Secret Shopper: Network Participation; 
</v>
      </c>
      <c r="EN18" s="251" t="str">
        <f>IF(ISNUMBER(FIND(analysismethod3,'III_Plan comp 438.68 {Plan 1}'!CG$15)),"",'III_Plan comp 438.68 {Plan 1}'!CG$15&amp;analysismethod3)</f>
        <v xml:space="preserve">Secret Shopper: Network Participation; 
</v>
      </c>
      <c r="EO18" s="251" t="str">
        <f>IF(ISNUMBER(FIND(analysismethod3,'III_Plan comp 438.68 {Plan 1}'!CH$15)),"",'III_Plan comp 438.68 {Plan 1}'!CH$15&amp;analysismethod3)</f>
        <v xml:space="preserve">Secret Shopper: Network Participation; 
</v>
      </c>
      <c r="EP18" s="251" t="str">
        <f>IF(ISNUMBER(FIND(analysismethod3,'III_Plan comp 438.68 {Plan 1}'!CI$15)),"",'III_Plan comp 438.68 {Plan 1}'!CI$15&amp;analysismethod3)</f>
        <v xml:space="preserve">Secret Shopper: Network Participation; 
</v>
      </c>
      <c r="EQ18" s="251" t="str">
        <f>IF(ISNUMBER(FIND(analysismethod3,'III_Plan comp 438.68 {Plan 1}'!CJ$15)),"",'III_Plan comp 438.68 {Plan 1}'!CJ$15&amp;analysismethod3)</f>
        <v xml:space="preserve">Secret Shopper: Network Participation; 
</v>
      </c>
      <c r="ER18" s="251" t="str">
        <f>IF(ISNUMBER(FIND(analysismethod3,'III_Plan comp 438.68 {Plan 1}'!CK$15)),"",'III_Plan comp 438.68 {Plan 1}'!CK$15&amp;analysismethod3)</f>
        <v xml:space="preserve">Secret Shopper: Network Participation; 
</v>
      </c>
      <c r="ES18" s="251" t="str">
        <f>IF(ISNUMBER(FIND(analysismethod3,'III_Plan comp 438.68 {Plan 1}'!CL$15)),"",'III_Plan comp 438.68 {Plan 1}'!CL$15&amp;analysismethod3)</f>
        <v xml:space="preserve">Secret Shopper: Network Participation; 
</v>
      </c>
      <c r="ET18" s="251" t="str">
        <f>IF(ISNUMBER(FIND(analysismethod3,'III_Plan comp 438.68 {Plan 1}'!CM$15)),"",'III_Plan comp 438.68 {Plan 1}'!CM$15&amp;analysismethod3)</f>
        <v xml:space="preserve">Secret Shopper: Network Participation; 
</v>
      </c>
      <c r="EU18" s="251" t="str">
        <f>IF(ISNUMBER(FIND(analysismethod3,'III_Plan comp 438.68 {Plan 1}'!CN$15)),"",'III_Plan comp 438.68 {Plan 1}'!CN$15&amp;analysismethod3)</f>
        <v xml:space="preserve">Secret Shopper: Network Participation; 
</v>
      </c>
      <c r="EV18" s="251" t="str">
        <f>IF(ISNUMBER(FIND(analysismethod3,'III_Plan comp 438.68 {Plan 1}'!CO$15)),"",'III_Plan comp 438.68 {Plan 1}'!CO$15&amp;analysismethod3)</f>
        <v xml:space="preserve">Secret Shopper: Network Participation; 
</v>
      </c>
      <c r="EW18" s="251" t="str">
        <f>IF(ISNUMBER(FIND(analysismethod3,'III_Plan comp 438.68 {Plan 1}'!CP$15)),"",'III_Plan comp 438.68 {Plan 1}'!CP$15&amp;analysismethod3)</f>
        <v xml:space="preserve">Secret Shopper: Network Participation; 
</v>
      </c>
      <c r="EX18" s="251" t="str">
        <f>IF(ISNUMBER(FIND(analysismethod3,'III_Plan comp 438.68 {Plan 1}'!CQ$15)),"",'III_Plan comp 438.68 {Plan 1}'!CQ$15&amp;analysismethod3)</f>
        <v xml:space="preserve">Secret Shopper: Network Participation; 
</v>
      </c>
      <c r="EY18" s="251" t="str">
        <f>IF(ISNUMBER(FIND(analysismethod3,'III_Plan comp 438.68 {Plan 1}'!CR$15)),"",'III_Plan comp 438.68 {Plan 1}'!CR$15&amp;analysismethod3)</f>
        <v xml:space="preserve">Secret Shopper: Network Participation; 
</v>
      </c>
      <c r="EZ18" s="251" t="str">
        <f>IF(ISNUMBER(FIND(analysismethod3,'III_Plan comp 438.68 {Plan 1}'!CS$15)),"",'III_Plan comp 438.68 {Plan 1}'!CS$15&amp;analysismethod3)</f>
        <v xml:space="preserve">Secret Shopper: Network Participation; 
</v>
      </c>
      <c r="FA18" s="251" t="str">
        <f>IF(ISNUMBER(FIND(analysismethod3,'III_Plan comp 438.68 {Plan 1}'!CT$15)),"",'III_Plan comp 438.68 {Plan 1}'!CT$15&amp;analysismethod3)</f>
        <v xml:space="preserve">Secret Shopper: Network Participation; 
</v>
      </c>
      <c r="FB18" s="251" t="str">
        <f>IF(ISNUMBER(FIND(analysismethod3,'III_Plan comp 438.68 {Plan 1}'!CU$15)),"",'III_Plan comp 438.68 {Plan 1}'!CU$15&amp;analysismethod3)</f>
        <v xml:space="preserve">Secret Shopper: Network Participation; 
</v>
      </c>
      <c r="FC18" s="251" t="str">
        <f>IF(ISNUMBER(FIND(analysismethod3,'III_Plan comp 438.68 {Plan 1}'!CV$15)),"",'III_Plan comp 438.68 {Plan 1}'!CV$15&amp;analysismethod3)</f>
        <v xml:space="preserve">Secret Shopper: Network Participation; 
</v>
      </c>
      <c r="FD18" s="251" t="str">
        <f>IF(ISNUMBER(FIND(analysismethod3,'III_Plan comp 438.68 {Plan 1}'!CW$15)),"",'III_Plan comp 438.68 {Plan 1}'!CW$15&amp;analysismethod3)</f>
        <v xml:space="preserve">Secret Shopper: Network Participation; 
</v>
      </c>
      <c r="FE18" s="251" t="str">
        <f>IF(ISNUMBER(FIND(analysismethod3,'III_Plan comp 438.68 {Plan 1}'!CX$15)),"",'III_Plan comp 438.68 {Plan 1}'!CX$15&amp;analysismethod3)</f>
        <v xml:space="preserve">Secret Shopper: Network Participation; 
</v>
      </c>
      <c r="FF18" s="251" t="str">
        <f>IF(ISNUMBER(FIND(analysismethod3,'III_Plan comp 438.68 {Plan 1}'!CY$15)),"",'III_Plan comp 438.68 {Plan 1}'!CY$15&amp;analysismethod3)</f>
        <v xml:space="preserve">Secret Shopper: Network Participation; 
</v>
      </c>
      <c r="FG18" s="251" t="str">
        <f>IF(ISNUMBER(FIND(analysismethod3,'III_Plan comp 438.68 {Plan 1}'!CZ$15)),"",'III_Plan comp 438.68 {Plan 1}'!CZ$15&amp;analysismethod3)</f>
        <v xml:space="preserve">Secret Shopper: Network Participation; 
</v>
      </c>
    </row>
    <row r="19" spans="2:163" x14ac:dyDescent="0.2">
      <c r="B19" s="11" t="s">
        <v>671</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xml:space="preserve">Secret Shopper: Appointment Availability; 
</v>
      </c>
      <c r="BL19" s="251" t="str">
        <f>IF(ISNUMBER(FIND(analysismethod4,'III_Plan comp 438.68 {Plan 1}'!E$15)),"",'III_Plan comp 438.68 {Plan 1}'!E$15&amp;analysismethod4)</f>
        <v xml:space="preserve">Secret Shopper: Appointment Availability; 
</v>
      </c>
      <c r="BM19" s="251" t="str">
        <f>IF(ISNUMBER(FIND(analysismethod4,'III_Plan comp 438.68 {Plan 1}'!F$15)),"",'III_Plan comp 438.68 {Plan 1}'!F$15&amp;analysismethod4)</f>
        <v xml:space="preserve">Secret Shopper: Appointment Availability; 
</v>
      </c>
      <c r="BN19" s="251" t="str">
        <f>IF(ISNUMBER(FIND(analysismethod4,'III_Plan comp 438.68 {Plan 1}'!G$15)),"",'III_Plan comp 438.68 {Plan 1}'!G$15&amp;analysismethod4)</f>
        <v xml:space="preserve">Secret Shopper: Appointment Availability; 
</v>
      </c>
      <c r="BO19" s="251" t="str">
        <f>IF(ISNUMBER(FIND(analysismethod4,'III_Plan comp 438.68 {Plan 1}'!H$15)),"",'III_Plan comp 438.68 {Plan 1}'!H$15&amp;analysismethod4)</f>
        <v xml:space="preserve">Secret Shopper: Appointment Availability; 
</v>
      </c>
      <c r="BP19" s="251" t="str">
        <f>IF(ISNUMBER(FIND(analysismethod4,'III_Plan comp 438.68 {Plan 1}'!I$15)),"",'III_Plan comp 438.68 {Plan 1}'!I$15&amp;analysismethod4)</f>
        <v xml:space="preserve">Secret Shopper: Appointment Availability; 
</v>
      </c>
      <c r="BQ19" s="251" t="str">
        <f>IF(ISNUMBER(FIND(analysismethod4,'III_Plan comp 438.68 {Plan 1}'!J$15)),"",'III_Plan comp 438.68 {Plan 1}'!J$15&amp;analysismethod4)</f>
        <v xml:space="preserve">Secret Shopper: Appointment Availability; 
</v>
      </c>
      <c r="BR19" s="251" t="str">
        <f>IF(ISNUMBER(FIND(analysismethod4,'III_Plan comp 438.68 {Plan 1}'!K$15)),"",'III_Plan comp 438.68 {Plan 1}'!K$15&amp;analysismethod4)</f>
        <v xml:space="preserve">Secret Shopper: Appointment Availability; 
</v>
      </c>
      <c r="BS19" s="251" t="str">
        <f>IF(ISNUMBER(FIND(analysismethod4,'III_Plan comp 438.68 {Plan 1}'!L$15)),"",'III_Plan comp 438.68 {Plan 1}'!L$15&amp;analysismethod4)</f>
        <v xml:space="preserve">Secret Shopper: Appointment Availability; 
</v>
      </c>
      <c r="BT19" s="251" t="str">
        <f>IF(ISNUMBER(FIND(analysismethod4,'III_Plan comp 438.68 {Plan 1}'!M$15)),"",'III_Plan comp 438.68 {Plan 1}'!M$15&amp;analysismethod4)</f>
        <v xml:space="preserve">Secret Shopper: Appointment Availability; 
</v>
      </c>
      <c r="BU19" s="251" t="str">
        <f>IF(ISNUMBER(FIND(analysismethod4,'III_Plan comp 438.68 {Plan 1}'!N$15)),"",'III_Plan comp 438.68 {Plan 1}'!N$15&amp;analysismethod4)</f>
        <v xml:space="preserve">Secret Shopper: Appointment Availability; 
</v>
      </c>
      <c r="BV19" s="251" t="str">
        <f>IF(ISNUMBER(FIND(analysismethod4,'III_Plan comp 438.68 {Plan 1}'!O$15)),"",'III_Plan comp 438.68 {Plan 1}'!O$15&amp;analysismethod4)</f>
        <v xml:space="preserve">Secret Shopper: Appointment Availability; 
</v>
      </c>
      <c r="BW19" s="251" t="str">
        <f>IF(ISNUMBER(FIND(analysismethod4,'III_Plan comp 438.68 {Plan 1}'!P$15)),"",'III_Plan comp 438.68 {Plan 1}'!P$15&amp;analysismethod4)</f>
        <v xml:space="preserve">Secret Shopper: Appointment Availability; 
</v>
      </c>
      <c r="BX19" s="251" t="str">
        <f>IF(ISNUMBER(FIND(analysismethod4,'III_Plan comp 438.68 {Plan 1}'!Q$15)),"",'III_Plan comp 438.68 {Plan 1}'!Q$15&amp;analysismethod4)</f>
        <v xml:space="preserve">Secret Shopper: Appointment Availability; 
</v>
      </c>
      <c r="BY19" s="251" t="str">
        <f>IF(ISNUMBER(FIND(analysismethod4,'III_Plan comp 438.68 {Plan 1}'!R$15)),"",'III_Plan comp 438.68 {Plan 1}'!R$15&amp;analysismethod4)</f>
        <v xml:space="preserve">Secret Shopper: Appointment Availability; 
</v>
      </c>
      <c r="BZ19" s="251" t="str">
        <f>IF(ISNUMBER(FIND(analysismethod4,'III_Plan comp 438.68 {Plan 1}'!S$15)),"",'III_Plan comp 438.68 {Plan 1}'!S$15&amp;analysismethod4)</f>
        <v xml:space="preserve">Secret Shopper: Appointment Availability; 
</v>
      </c>
      <c r="CA19" s="251" t="str">
        <f>IF(ISNUMBER(FIND(analysismethod4,'III_Plan comp 438.68 {Plan 1}'!T$15)),"",'III_Plan comp 438.68 {Plan 1}'!T$15&amp;analysismethod4)</f>
        <v xml:space="preserve">Secret Shopper: Appointment Availability; 
</v>
      </c>
      <c r="CB19" s="251" t="str">
        <f>IF(ISNUMBER(FIND(analysismethod4,'III_Plan comp 438.68 {Plan 1}'!U$15)),"",'III_Plan comp 438.68 {Plan 1}'!U$15&amp;analysismethod4)</f>
        <v xml:space="preserve">Secret Shopper: Appointment Availability; 
</v>
      </c>
      <c r="CC19" s="251" t="str">
        <f>IF(ISNUMBER(FIND(analysismethod4,'III_Plan comp 438.68 {Plan 1}'!V$15)),"",'III_Plan comp 438.68 {Plan 1}'!V$15&amp;analysismethod4)</f>
        <v xml:space="preserve">Secret Shopper: Appointment Availability; 
</v>
      </c>
      <c r="CD19" s="251" t="str">
        <f>IF(ISNUMBER(FIND(analysismethod4,'III_Plan comp 438.68 {Plan 1}'!W$15)),"",'III_Plan comp 438.68 {Plan 1}'!W$15&amp;analysismethod4)</f>
        <v xml:space="preserve">Secret Shopper: Appointment Availability; 
</v>
      </c>
      <c r="CE19" s="251" t="str">
        <f>IF(ISNUMBER(FIND(analysismethod4,'III_Plan comp 438.68 {Plan 1}'!X$15)),"",'III_Plan comp 438.68 {Plan 1}'!X$15&amp;analysismethod4)</f>
        <v xml:space="preserve">Secret Shopper: Appointment Availability; 
</v>
      </c>
      <c r="CF19" s="251" t="str">
        <f>IF(ISNUMBER(FIND(analysismethod4,'III_Plan comp 438.68 {Plan 1}'!Y$15)),"",'III_Plan comp 438.68 {Plan 1}'!Y$15&amp;analysismethod4)</f>
        <v xml:space="preserve">Secret Shopper: Appointment Availability; 
</v>
      </c>
      <c r="CG19" s="251" t="str">
        <f>IF(ISNUMBER(FIND(analysismethod4,'III_Plan comp 438.68 {Plan 1}'!Z$15)),"",'III_Plan comp 438.68 {Plan 1}'!Z$15&amp;analysismethod4)</f>
        <v xml:space="preserve">Secret Shopper: Appointment Availability; 
</v>
      </c>
      <c r="CH19" s="251" t="str">
        <f>IF(ISNUMBER(FIND(analysismethod4,'III_Plan comp 438.68 {Plan 1}'!AA$15)),"",'III_Plan comp 438.68 {Plan 1}'!AA$15&amp;analysismethod4)</f>
        <v xml:space="preserve">Secret Shopper: Appointment Availability; 
</v>
      </c>
      <c r="CI19" s="251" t="str">
        <f>IF(ISNUMBER(FIND(analysismethod4,'III_Plan comp 438.68 {Plan 1}'!AB$15)),"",'III_Plan comp 438.68 {Plan 1}'!AB$15&amp;analysismethod4)</f>
        <v xml:space="preserve">Secret Shopper: Appointment Availability; 
</v>
      </c>
      <c r="CJ19" s="251" t="str">
        <f>IF(ISNUMBER(FIND(analysismethod4,'III_Plan comp 438.68 {Plan 1}'!AC$15)),"",'III_Plan comp 438.68 {Plan 1}'!AC$15&amp;analysismethod4)</f>
        <v xml:space="preserve">Secret Shopper: Appointment Availability; 
</v>
      </c>
      <c r="CK19" s="251" t="str">
        <f>IF(ISNUMBER(FIND(analysismethod4,'III_Plan comp 438.68 {Plan 1}'!AD$15)),"",'III_Plan comp 438.68 {Plan 1}'!AD$15&amp;analysismethod4)</f>
        <v xml:space="preserve">Secret Shopper: Appointment Availability; 
</v>
      </c>
      <c r="CL19" s="251" t="str">
        <f>IF(ISNUMBER(FIND(analysismethod4,'III_Plan comp 438.68 {Plan 1}'!AE$15)),"",'III_Plan comp 438.68 {Plan 1}'!AE$15&amp;analysismethod4)</f>
        <v xml:space="preserve">Secret Shopper: Appointment Availability; 
</v>
      </c>
      <c r="CM19" s="251" t="str">
        <f>IF(ISNUMBER(FIND(analysismethod4,'III_Plan comp 438.68 {Plan 1}'!AF$15)),"",'III_Plan comp 438.68 {Plan 1}'!AF$15&amp;analysismethod4)</f>
        <v xml:space="preserve">Secret Shopper: Appointment Availability; 
</v>
      </c>
      <c r="CN19" s="251" t="str">
        <f>IF(ISNUMBER(FIND(analysismethod4,'III_Plan comp 438.68 {Plan 1}'!AG$15)),"",'III_Plan comp 438.68 {Plan 1}'!AG$15&amp;analysismethod4)</f>
        <v xml:space="preserve">Secret Shopper: Appointment Availability; 
</v>
      </c>
      <c r="CO19" s="251" t="str">
        <f>IF(ISNUMBER(FIND(analysismethod4,'III_Plan comp 438.68 {Plan 1}'!AH$15)),"",'III_Plan comp 438.68 {Plan 1}'!AH$15&amp;analysismethod4)</f>
        <v xml:space="preserve">Secret Shopper: Appointment Availability; 
</v>
      </c>
      <c r="CP19" s="251" t="str">
        <f>IF(ISNUMBER(FIND(analysismethod4,'III_Plan comp 438.68 {Plan 1}'!AI$15)),"",'III_Plan comp 438.68 {Plan 1}'!AI$15&amp;analysismethod4)</f>
        <v xml:space="preserve">Secret Shopper: Appointment Availability; 
</v>
      </c>
      <c r="CQ19" s="251" t="str">
        <f>IF(ISNUMBER(FIND(analysismethod4,'III_Plan comp 438.68 {Plan 1}'!AJ$15)),"",'III_Plan comp 438.68 {Plan 1}'!AJ$15&amp;analysismethod4)</f>
        <v xml:space="preserve">Secret Shopper: Appointment Availability; 
</v>
      </c>
      <c r="CR19" s="251" t="str">
        <f>IF(ISNUMBER(FIND(analysismethod4,'III_Plan comp 438.68 {Plan 1}'!AK$15)),"",'III_Plan comp 438.68 {Plan 1}'!AK$15&amp;analysismethod4)</f>
        <v xml:space="preserve">Secret Shopper: Appointment Availability; 
</v>
      </c>
      <c r="CS19" s="251" t="str">
        <f>IF(ISNUMBER(FIND(analysismethod4,'III_Plan comp 438.68 {Plan 1}'!AL$15)),"",'III_Plan comp 438.68 {Plan 1}'!AL$15&amp;analysismethod4)</f>
        <v xml:space="preserve">Secret Shopper: Appointment Availability; 
</v>
      </c>
      <c r="CT19" s="251" t="str">
        <f>IF(ISNUMBER(FIND(analysismethod4,'III_Plan comp 438.68 {Plan 1}'!AM$15)),"",'III_Plan comp 438.68 {Plan 1}'!AM$15&amp;analysismethod4)</f>
        <v xml:space="preserve">Secret Shopper: Appointment Availability; 
</v>
      </c>
      <c r="CU19" s="251" t="str">
        <f>IF(ISNUMBER(FIND(analysismethod4,'III_Plan comp 438.68 {Plan 1}'!AN$15)),"",'III_Plan comp 438.68 {Plan 1}'!AN$15&amp;analysismethod4)</f>
        <v xml:space="preserve">Secret Shopper: Appointment Availability; 
</v>
      </c>
      <c r="CV19" s="251" t="str">
        <f>IF(ISNUMBER(FIND(analysismethod4,'III_Plan comp 438.68 {Plan 1}'!AO$15)),"",'III_Plan comp 438.68 {Plan 1}'!AO$15&amp;analysismethod4)</f>
        <v xml:space="preserve">Secret Shopper: Appointment Availability; 
</v>
      </c>
      <c r="CW19" s="251" t="str">
        <f>IF(ISNUMBER(FIND(analysismethod4,'III_Plan comp 438.68 {Plan 1}'!AP$15)),"",'III_Plan comp 438.68 {Plan 1}'!AP$15&amp;analysismethod4)</f>
        <v xml:space="preserve">Secret Shopper: Appointment Availability; 
</v>
      </c>
      <c r="CX19" s="251" t="str">
        <f>IF(ISNUMBER(FIND(analysismethod4,'III_Plan comp 438.68 {Plan 1}'!AQ$15)),"",'III_Plan comp 438.68 {Plan 1}'!AQ$15&amp;analysismethod4)</f>
        <v xml:space="preserve">Secret Shopper: Appointment Availability; 
</v>
      </c>
      <c r="CY19" s="251" t="str">
        <f>IF(ISNUMBER(FIND(analysismethod4,'III_Plan comp 438.68 {Plan 1}'!AR$15)),"",'III_Plan comp 438.68 {Plan 1}'!AR$15&amp;analysismethod4)</f>
        <v xml:space="preserve">Secret Shopper: Appointment Availability; 
</v>
      </c>
      <c r="CZ19" s="251" t="str">
        <f>IF(ISNUMBER(FIND(analysismethod4,'III_Plan comp 438.68 {Plan 1}'!AS$15)),"",'III_Plan comp 438.68 {Plan 1}'!AS$15&amp;analysismethod4)</f>
        <v xml:space="preserve">Secret Shopper: Appointment Availability; 
</v>
      </c>
      <c r="DA19" s="251" t="str">
        <f>IF(ISNUMBER(FIND(analysismethod4,'III_Plan comp 438.68 {Plan 1}'!AT$15)),"",'III_Plan comp 438.68 {Plan 1}'!AT$15&amp;analysismethod4)</f>
        <v xml:space="preserve">Secret Shopper: Appointment Availability; 
</v>
      </c>
      <c r="DB19" s="251" t="str">
        <f>IF(ISNUMBER(FIND(analysismethod4,'III_Plan comp 438.68 {Plan 1}'!AU$15)),"",'III_Plan comp 438.68 {Plan 1}'!AU$15&amp;analysismethod4)</f>
        <v xml:space="preserve">Secret Shopper: Appointment Availability; 
</v>
      </c>
      <c r="DC19" s="251" t="str">
        <f>IF(ISNUMBER(FIND(analysismethod4,'III_Plan comp 438.68 {Plan 1}'!AV$15)),"",'III_Plan comp 438.68 {Plan 1}'!AV$15&amp;analysismethod4)</f>
        <v xml:space="preserve">Secret Shopper: Appointment Availability; 
</v>
      </c>
      <c r="DD19" s="251" t="str">
        <f>IF(ISNUMBER(FIND(analysismethod4,'III_Plan comp 438.68 {Plan 1}'!AW$15)),"",'III_Plan comp 438.68 {Plan 1}'!AW$15&amp;analysismethod4)</f>
        <v xml:space="preserve">Secret Shopper: Appointment Availability; 
</v>
      </c>
      <c r="DE19" s="251" t="str">
        <f>IF(ISNUMBER(FIND(analysismethod4,'III_Plan comp 438.68 {Plan 1}'!AX$15)),"",'III_Plan comp 438.68 {Plan 1}'!AX$15&amp;analysismethod4)</f>
        <v xml:space="preserve">Secret Shopper: Appointment Availability; 
</v>
      </c>
      <c r="DF19" s="251" t="str">
        <f>IF(ISNUMBER(FIND(analysismethod4,'III_Plan comp 438.68 {Plan 1}'!AY$15)),"",'III_Plan comp 438.68 {Plan 1}'!AY$15&amp;analysismethod4)</f>
        <v xml:space="preserve">Secret Shopper: Appointment Availability; 
</v>
      </c>
      <c r="DG19" s="251" t="str">
        <f>IF(ISNUMBER(FIND(analysismethod4,'III_Plan comp 438.68 {Plan 1}'!AZ$15)),"",'III_Plan comp 438.68 {Plan 1}'!AZ$15&amp;analysismethod4)</f>
        <v xml:space="preserve">Secret Shopper: Appointment Availability; 
</v>
      </c>
      <c r="DH19" s="251" t="str">
        <f>IF(ISNUMBER(FIND(analysismethod4,'III_Plan comp 438.68 {Plan 1}'!BA$15)),"",'III_Plan comp 438.68 {Plan 1}'!BA$15&amp;analysismethod4)</f>
        <v xml:space="preserve">Secret Shopper: Appointment Availability; 
</v>
      </c>
      <c r="DI19" s="251" t="str">
        <f>IF(ISNUMBER(FIND(analysismethod4,'III_Plan comp 438.68 {Plan 1}'!BB$15)),"",'III_Plan comp 438.68 {Plan 1}'!BB$15&amp;analysismethod4)</f>
        <v xml:space="preserve">Secret Shopper: Appointment Availability; 
</v>
      </c>
      <c r="DJ19" s="251" t="str">
        <f>IF(ISNUMBER(FIND(analysismethod4,'III_Plan comp 438.68 {Plan 1}'!BC$15)),"",'III_Plan comp 438.68 {Plan 1}'!BC$15&amp;analysismethod4)</f>
        <v xml:space="preserve">Secret Shopper: Appointment Availability; 
</v>
      </c>
      <c r="DK19" s="251" t="str">
        <f>IF(ISNUMBER(FIND(analysismethod4,'III_Plan comp 438.68 {Plan 1}'!BD$15)),"",'III_Plan comp 438.68 {Plan 1}'!BD$15&amp;analysismethod4)</f>
        <v xml:space="preserve">Secret Shopper: Appointment Availability; 
</v>
      </c>
      <c r="DL19" s="251" t="str">
        <f>IF(ISNUMBER(FIND(analysismethod4,'III_Plan comp 438.68 {Plan 1}'!BE$15)),"",'III_Plan comp 438.68 {Plan 1}'!BE$15&amp;analysismethod4)</f>
        <v xml:space="preserve">Secret Shopper: Appointment Availability; 
</v>
      </c>
      <c r="DM19" s="251" t="str">
        <f>IF(ISNUMBER(FIND(analysismethod4,'III_Plan comp 438.68 {Plan 1}'!BF$15)),"",'III_Plan comp 438.68 {Plan 1}'!BF$15&amp;analysismethod4)</f>
        <v xml:space="preserve">Secret Shopper: Appointment Availability; 
</v>
      </c>
      <c r="DN19" s="251" t="str">
        <f>IF(ISNUMBER(FIND(analysismethod4,'III_Plan comp 438.68 {Plan 1}'!BG$15)),"",'III_Plan comp 438.68 {Plan 1}'!BG$15&amp;analysismethod4)</f>
        <v xml:space="preserve">Secret Shopper: Appointment Availability; 
</v>
      </c>
      <c r="DO19" s="251" t="str">
        <f>IF(ISNUMBER(FIND(analysismethod4,'III_Plan comp 438.68 {Plan 1}'!BH$15)),"",'III_Plan comp 438.68 {Plan 1}'!BH$15&amp;analysismethod4)</f>
        <v xml:space="preserve">Secret Shopper: Appointment Availability; 
</v>
      </c>
      <c r="DP19" s="251" t="str">
        <f>IF(ISNUMBER(FIND(analysismethod4,'III_Plan comp 438.68 {Plan 1}'!BI$15)),"",'III_Plan comp 438.68 {Plan 1}'!BI$15&amp;analysismethod4)</f>
        <v xml:space="preserve">Secret Shopper: Appointment Availability; 
</v>
      </c>
      <c r="DQ19" s="251" t="str">
        <f>IF(ISNUMBER(FIND(analysismethod4,'III_Plan comp 438.68 {Plan 1}'!BJ$15)),"",'III_Plan comp 438.68 {Plan 1}'!BJ$15&amp;analysismethod4)</f>
        <v xml:space="preserve">Secret Shopper: Appointment Availability; 
</v>
      </c>
      <c r="DR19" s="251" t="str">
        <f>IF(ISNUMBER(FIND(analysismethod4,'III_Plan comp 438.68 {Plan 1}'!BK$15)),"",'III_Plan comp 438.68 {Plan 1}'!BK$15&amp;analysismethod4)</f>
        <v xml:space="preserve">Secret Shopper: Appointment Availability; 
</v>
      </c>
      <c r="DS19" s="251" t="str">
        <f>IF(ISNUMBER(FIND(analysismethod4,'III_Plan comp 438.68 {Plan 1}'!BL$15)),"",'III_Plan comp 438.68 {Plan 1}'!BL$15&amp;analysismethod4)</f>
        <v xml:space="preserve">Secret Shopper: Appointment Availability; 
</v>
      </c>
      <c r="DT19" s="251" t="str">
        <f>IF(ISNUMBER(FIND(analysismethod4,'III_Plan comp 438.68 {Plan 1}'!BM$15)),"",'III_Plan comp 438.68 {Plan 1}'!BM$15&amp;analysismethod4)</f>
        <v xml:space="preserve">Secret Shopper: Appointment Availability; 
</v>
      </c>
      <c r="DU19" s="251" t="str">
        <f>IF(ISNUMBER(FIND(analysismethod4,'III_Plan comp 438.68 {Plan 1}'!BN$15)),"",'III_Plan comp 438.68 {Plan 1}'!BN$15&amp;analysismethod4)</f>
        <v xml:space="preserve">Secret Shopper: Appointment Availability; 
</v>
      </c>
      <c r="DV19" s="251" t="str">
        <f>IF(ISNUMBER(FIND(analysismethod4,'III_Plan comp 438.68 {Plan 1}'!BO$15)),"",'III_Plan comp 438.68 {Plan 1}'!BO$15&amp;analysismethod4)</f>
        <v xml:space="preserve">Secret Shopper: Appointment Availability; 
</v>
      </c>
      <c r="DW19" s="251" t="str">
        <f>IF(ISNUMBER(FIND(analysismethod4,'III_Plan comp 438.68 {Plan 1}'!BP$15)),"",'III_Plan comp 438.68 {Plan 1}'!BP$15&amp;analysismethod4)</f>
        <v xml:space="preserve">Secret Shopper: Appointment Availability; 
</v>
      </c>
      <c r="DX19" s="251" t="str">
        <f>IF(ISNUMBER(FIND(analysismethod4,'III_Plan comp 438.68 {Plan 1}'!BQ$15)),"",'III_Plan comp 438.68 {Plan 1}'!BQ$15&amp;analysismethod4)</f>
        <v xml:space="preserve">Secret Shopper: Appointment Availability; 
</v>
      </c>
      <c r="DY19" s="251" t="str">
        <f>IF(ISNUMBER(FIND(analysismethod4,'III_Plan comp 438.68 {Plan 1}'!BR$15)),"",'III_Plan comp 438.68 {Plan 1}'!BR$15&amp;analysismethod4)</f>
        <v xml:space="preserve">Secret Shopper: Appointment Availability; 
</v>
      </c>
      <c r="DZ19" s="251" t="str">
        <f>IF(ISNUMBER(FIND(analysismethod4,'III_Plan comp 438.68 {Plan 1}'!BS$15)),"",'III_Plan comp 438.68 {Plan 1}'!BS$15&amp;analysismethod4)</f>
        <v xml:space="preserve">Secret Shopper: Appointment Availability; 
</v>
      </c>
      <c r="EA19" s="251" t="str">
        <f>IF(ISNUMBER(FIND(analysismethod4,'III_Plan comp 438.68 {Plan 1}'!BT$15)),"",'III_Plan comp 438.68 {Plan 1}'!BT$15&amp;analysismethod4)</f>
        <v xml:space="preserve">Secret Shopper: Appointment Availability; 
</v>
      </c>
      <c r="EB19" s="251" t="str">
        <f>IF(ISNUMBER(FIND(analysismethod4,'III_Plan comp 438.68 {Plan 1}'!BU$15)),"",'III_Plan comp 438.68 {Plan 1}'!BU$15&amp;analysismethod4)</f>
        <v xml:space="preserve">Secret Shopper: Appointment Availability; 
</v>
      </c>
      <c r="EC19" s="251" t="str">
        <f>IF(ISNUMBER(FIND(analysismethod4,'III_Plan comp 438.68 {Plan 1}'!BV$15)),"",'III_Plan comp 438.68 {Plan 1}'!BV$15&amp;analysismethod4)</f>
        <v xml:space="preserve">Secret Shopper: Appointment Availability; 
</v>
      </c>
      <c r="ED19" s="251" t="str">
        <f>IF(ISNUMBER(FIND(analysismethod4,'III_Plan comp 438.68 {Plan 1}'!BW$15)),"",'III_Plan comp 438.68 {Plan 1}'!BW$15&amp;analysismethod4)</f>
        <v xml:space="preserve">Secret Shopper: Appointment Availability; 
</v>
      </c>
      <c r="EE19" s="251" t="str">
        <f>IF(ISNUMBER(FIND(analysismethod4,'III_Plan comp 438.68 {Plan 1}'!BX$15)),"",'III_Plan comp 438.68 {Plan 1}'!BX$15&amp;analysismethod4)</f>
        <v xml:space="preserve">Secret Shopper: Appointment Availability; 
</v>
      </c>
      <c r="EF19" s="251" t="str">
        <f>IF(ISNUMBER(FIND(analysismethod4,'III_Plan comp 438.68 {Plan 1}'!BY$15)),"",'III_Plan comp 438.68 {Plan 1}'!BY$15&amp;analysismethod4)</f>
        <v xml:space="preserve">Secret Shopper: Appointment Availability; 
</v>
      </c>
      <c r="EG19" s="251" t="str">
        <f>IF(ISNUMBER(FIND(analysismethod4,'III_Plan comp 438.68 {Plan 1}'!BZ$15)),"",'III_Plan comp 438.68 {Plan 1}'!BZ$15&amp;analysismethod4)</f>
        <v xml:space="preserve">Secret Shopper: Appointment Availability; 
</v>
      </c>
      <c r="EH19" s="251" t="str">
        <f>IF(ISNUMBER(FIND(analysismethod4,'III_Plan comp 438.68 {Plan 1}'!CA$15)),"",'III_Plan comp 438.68 {Plan 1}'!CA$15&amp;analysismethod4)</f>
        <v xml:space="preserve">Secret Shopper: Appointment Availability; 
</v>
      </c>
      <c r="EI19" s="251" t="str">
        <f>IF(ISNUMBER(FIND(analysismethod4,'III_Plan comp 438.68 {Plan 1}'!CB$15)),"",'III_Plan comp 438.68 {Plan 1}'!CB$15&amp;analysismethod4)</f>
        <v xml:space="preserve">Secret Shopper: Appointment Availability; 
</v>
      </c>
      <c r="EJ19" s="251" t="str">
        <f>IF(ISNUMBER(FIND(analysismethod4,'III_Plan comp 438.68 {Plan 1}'!CC$15)),"",'III_Plan comp 438.68 {Plan 1}'!CC$15&amp;analysismethod4)</f>
        <v xml:space="preserve">Secret Shopper: Appointment Availability; 
</v>
      </c>
      <c r="EK19" s="251" t="str">
        <f>IF(ISNUMBER(FIND(analysismethod4,'III_Plan comp 438.68 {Plan 1}'!CD$15)),"",'III_Plan comp 438.68 {Plan 1}'!CD$15&amp;analysismethod4)</f>
        <v xml:space="preserve">Secret Shopper: Appointment Availability; 
</v>
      </c>
      <c r="EL19" s="251" t="str">
        <f>IF(ISNUMBER(FIND(analysismethod4,'III_Plan comp 438.68 {Plan 1}'!CE$15)),"",'III_Plan comp 438.68 {Plan 1}'!CE$15&amp;analysismethod4)</f>
        <v xml:space="preserve">Secret Shopper: Appointment Availability; 
</v>
      </c>
      <c r="EM19" s="251" t="str">
        <f>IF(ISNUMBER(FIND(analysismethod4,'III_Plan comp 438.68 {Plan 1}'!CF$15)),"",'III_Plan comp 438.68 {Plan 1}'!CF$15&amp;analysismethod4)</f>
        <v xml:space="preserve">Secret Shopper: Appointment Availability; 
</v>
      </c>
      <c r="EN19" s="251" t="str">
        <f>IF(ISNUMBER(FIND(analysismethod4,'III_Plan comp 438.68 {Plan 1}'!CG$15)),"",'III_Plan comp 438.68 {Plan 1}'!CG$15&amp;analysismethod4)</f>
        <v xml:space="preserve">Secret Shopper: Appointment Availability; 
</v>
      </c>
      <c r="EO19" s="251" t="str">
        <f>IF(ISNUMBER(FIND(analysismethod4,'III_Plan comp 438.68 {Plan 1}'!CH$15)),"",'III_Plan comp 438.68 {Plan 1}'!CH$15&amp;analysismethod4)</f>
        <v xml:space="preserve">Secret Shopper: Appointment Availability; 
</v>
      </c>
      <c r="EP19" s="251" t="str">
        <f>IF(ISNUMBER(FIND(analysismethod4,'III_Plan comp 438.68 {Plan 1}'!CI$15)),"",'III_Plan comp 438.68 {Plan 1}'!CI$15&amp;analysismethod4)</f>
        <v xml:space="preserve">Secret Shopper: Appointment Availability; 
</v>
      </c>
      <c r="EQ19" s="251" t="str">
        <f>IF(ISNUMBER(FIND(analysismethod4,'III_Plan comp 438.68 {Plan 1}'!CJ$15)),"",'III_Plan comp 438.68 {Plan 1}'!CJ$15&amp;analysismethod4)</f>
        <v xml:space="preserve">Secret Shopper: Appointment Availability; 
</v>
      </c>
      <c r="ER19" s="251" t="str">
        <f>IF(ISNUMBER(FIND(analysismethod4,'III_Plan comp 438.68 {Plan 1}'!CK$15)),"",'III_Plan comp 438.68 {Plan 1}'!CK$15&amp;analysismethod4)</f>
        <v xml:space="preserve">Secret Shopper: Appointment Availability; 
</v>
      </c>
      <c r="ES19" s="251" t="str">
        <f>IF(ISNUMBER(FIND(analysismethod4,'III_Plan comp 438.68 {Plan 1}'!CL$15)),"",'III_Plan comp 438.68 {Plan 1}'!CL$15&amp;analysismethod4)</f>
        <v xml:space="preserve">Secret Shopper: Appointment Availability; 
</v>
      </c>
      <c r="ET19" s="251" t="str">
        <f>IF(ISNUMBER(FIND(analysismethod4,'III_Plan comp 438.68 {Plan 1}'!CM$15)),"",'III_Plan comp 438.68 {Plan 1}'!CM$15&amp;analysismethod4)</f>
        <v xml:space="preserve">Secret Shopper: Appointment Availability; 
</v>
      </c>
      <c r="EU19" s="251" t="str">
        <f>IF(ISNUMBER(FIND(analysismethod4,'III_Plan comp 438.68 {Plan 1}'!CN$15)),"",'III_Plan comp 438.68 {Plan 1}'!CN$15&amp;analysismethod4)</f>
        <v xml:space="preserve">Secret Shopper: Appointment Availability; 
</v>
      </c>
      <c r="EV19" s="251" t="str">
        <f>IF(ISNUMBER(FIND(analysismethod4,'III_Plan comp 438.68 {Plan 1}'!CO$15)),"",'III_Plan comp 438.68 {Plan 1}'!CO$15&amp;analysismethod4)</f>
        <v xml:space="preserve">Secret Shopper: Appointment Availability; 
</v>
      </c>
      <c r="EW19" s="251" t="str">
        <f>IF(ISNUMBER(FIND(analysismethod4,'III_Plan comp 438.68 {Plan 1}'!CP$15)),"",'III_Plan comp 438.68 {Plan 1}'!CP$15&amp;analysismethod4)</f>
        <v xml:space="preserve">Secret Shopper: Appointment Availability; 
</v>
      </c>
      <c r="EX19" s="251" t="str">
        <f>IF(ISNUMBER(FIND(analysismethod4,'III_Plan comp 438.68 {Plan 1}'!CQ$15)),"",'III_Plan comp 438.68 {Plan 1}'!CQ$15&amp;analysismethod4)</f>
        <v xml:space="preserve">Secret Shopper: Appointment Availability; 
</v>
      </c>
      <c r="EY19" s="251" t="str">
        <f>IF(ISNUMBER(FIND(analysismethod4,'III_Plan comp 438.68 {Plan 1}'!CR$15)),"",'III_Plan comp 438.68 {Plan 1}'!CR$15&amp;analysismethod4)</f>
        <v xml:space="preserve">Secret Shopper: Appointment Availability; 
</v>
      </c>
      <c r="EZ19" s="251" t="str">
        <f>IF(ISNUMBER(FIND(analysismethod4,'III_Plan comp 438.68 {Plan 1}'!CS$15)),"",'III_Plan comp 438.68 {Plan 1}'!CS$15&amp;analysismethod4)</f>
        <v xml:space="preserve">Secret Shopper: Appointment Availability; 
</v>
      </c>
      <c r="FA19" s="251" t="str">
        <f>IF(ISNUMBER(FIND(analysismethod4,'III_Plan comp 438.68 {Plan 1}'!CT$15)),"",'III_Plan comp 438.68 {Plan 1}'!CT$15&amp;analysismethod4)</f>
        <v xml:space="preserve">Secret Shopper: Appointment Availability; 
</v>
      </c>
      <c r="FB19" s="251" t="str">
        <f>IF(ISNUMBER(FIND(analysismethod4,'III_Plan comp 438.68 {Plan 1}'!CU$15)),"",'III_Plan comp 438.68 {Plan 1}'!CU$15&amp;analysismethod4)</f>
        <v xml:space="preserve">Secret Shopper: Appointment Availability; 
</v>
      </c>
      <c r="FC19" s="251" t="str">
        <f>IF(ISNUMBER(FIND(analysismethod4,'III_Plan comp 438.68 {Plan 1}'!CV$15)),"",'III_Plan comp 438.68 {Plan 1}'!CV$15&amp;analysismethod4)</f>
        <v xml:space="preserve">Secret Shopper: Appointment Availability; 
</v>
      </c>
      <c r="FD19" s="251" t="str">
        <f>IF(ISNUMBER(FIND(analysismethod4,'III_Plan comp 438.68 {Plan 1}'!CW$15)),"",'III_Plan comp 438.68 {Plan 1}'!CW$15&amp;analysismethod4)</f>
        <v xml:space="preserve">Secret Shopper: Appointment Availability; 
</v>
      </c>
      <c r="FE19" s="251" t="str">
        <f>IF(ISNUMBER(FIND(analysismethod4,'III_Plan comp 438.68 {Plan 1}'!CX$15)),"",'III_Plan comp 438.68 {Plan 1}'!CX$15&amp;analysismethod4)</f>
        <v xml:space="preserve">Secret Shopper: Appointment Availability; 
</v>
      </c>
      <c r="FF19" s="251" t="str">
        <f>IF(ISNUMBER(FIND(analysismethod4,'III_Plan comp 438.68 {Plan 1}'!CY$15)),"",'III_Plan comp 438.68 {Plan 1}'!CY$15&amp;analysismethod4)</f>
        <v xml:space="preserve">Secret Shopper: Appointment Availability; 
</v>
      </c>
      <c r="FG19" s="251" t="str">
        <f>IF(ISNUMBER(FIND(analysismethod4,'III_Plan comp 438.68 {Plan 1}'!CZ$15)),"",'III_Plan comp 438.68 {Plan 1}'!CZ$15&amp;analysismethod4)</f>
        <v xml:space="preserve">Secret Shopper: Appointment Availability; 
</v>
      </c>
    </row>
    <row r="20" spans="2:163" x14ac:dyDescent="0.2">
      <c r="B20" s="11" t="s">
        <v>672</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x14ac:dyDescent="0.2">
      <c r="B21" s="11" t="s">
        <v>673</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xml:space="preserve">Review of Grievances Related to Access; 
</v>
      </c>
      <c r="BL21" s="251" t="str">
        <f>IF(ISNUMBER(FIND(analysismethod6,'III_Plan comp 438.68 {Plan 1}'!E$15)),"",'III_Plan comp 438.68 {Plan 1}'!E$15&amp;analysismethod6)</f>
        <v xml:space="preserve">Review of Grievances Related to Access; 
</v>
      </c>
      <c r="BM21" s="251" t="str">
        <f>IF(ISNUMBER(FIND(analysismethod6,'III_Plan comp 438.68 {Plan 1}'!F$15)),"",'III_Plan comp 438.68 {Plan 1}'!F$15&amp;analysismethod6)</f>
        <v xml:space="preserve">Review of Grievances Related to Access; 
</v>
      </c>
      <c r="BN21" s="251" t="str">
        <f>IF(ISNUMBER(FIND(analysismethod6,'III_Plan comp 438.68 {Plan 1}'!G$15)),"",'III_Plan comp 438.68 {Plan 1}'!G$15&amp;analysismethod6)</f>
        <v xml:space="preserve">Review of Grievances Related to Access; 
</v>
      </c>
      <c r="BO21" s="251" t="str">
        <f>IF(ISNUMBER(FIND(analysismethod6,'III_Plan comp 438.68 {Plan 1}'!H$15)),"",'III_Plan comp 438.68 {Plan 1}'!H$15&amp;analysismethod6)</f>
        <v xml:space="preserve">Review of Grievances Related to Access; 
</v>
      </c>
      <c r="BP21" s="251" t="str">
        <f>IF(ISNUMBER(FIND(analysismethod6,'III_Plan comp 438.68 {Plan 1}'!I$15)),"",'III_Plan comp 438.68 {Plan 1}'!I$15&amp;analysismethod6)</f>
        <v xml:space="preserve">Review of Grievances Related to Access; 
</v>
      </c>
      <c r="BQ21" s="251" t="str">
        <f>IF(ISNUMBER(FIND(analysismethod6,'III_Plan comp 438.68 {Plan 1}'!J$15)),"",'III_Plan comp 438.68 {Plan 1}'!J$15&amp;analysismethod6)</f>
        <v xml:space="preserve">Review of Grievances Related to Access; 
</v>
      </c>
      <c r="BR21" s="251" t="str">
        <f>IF(ISNUMBER(FIND(analysismethod6,'III_Plan comp 438.68 {Plan 1}'!K$15)),"",'III_Plan comp 438.68 {Plan 1}'!K$15&amp;analysismethod6)</f>
        <v xml:space="preserve">Review of Grievances Related to Access; 
</v>
      </c>
      <c r="BS21" s="251" t="str">
        <f>IF(ISNUMBER(FIND(analysismethod6,'III_Plan comp 438.68 {Plan 1}'!L$15)),"",'III_Plan comp 438.68 {Plan 1}'!L$15&amp;analysismethod6)</f>
        <v xml:space="preserve">Review of Grievances Related to Access; 
</v>
      </c>
      <c r="BT21" s="251" t="str">
        <f>IF(ISNUMBER(FIND(analysismethod6,'III_Plan comp 438.68 {Plan 1}'!M$15)),"",'III_Plan comp 438.68 {Plan 1}'!M$15&amp;analysismethod6)</f>
        <v xml:space="preserve">Review of Grievances Related to Access; 
</v>
      </c>
      <c r="BU21" s="251" t="str">
        <f>IF(ISNUMBER(FIND(analysismethod6,'III_Plan comp 438.68 {Plan 1}'!N$15)),"",'III_Plan comp 438.68 {Plan 1}'!N$15&amp;analysismethod6)</f>
        <v xml:space="preserve">Review of Grievances Related to Access; 
</v>
      </c>
      <c r="BV21" s="251" t="str">
        <f>IF(ISNUMBER(FIND(analysismethod6,'III_Plan comp 438.68 {Plan 1}'!O$15)),"",'III_Plan comp 438.68 {Plan 1}'!O$15&amp;analysismethod6)</f>
        <v xml:space="preserve">Review of Grievances Related to Access; 
</v>
      </c>
      <c r="BW21" s="251" t="str">
        <f>IF(ISNUMBER(FIND(analysismethod6,'III_Plan comp 438.68 {Plan 1}'!P$15)),"",'III_Plan comp 438.68 {Plan 1}'!P$15&amp;analysismethod6)</f>
        <v xml:space="preserve">Review of Grievances Related to Access; 
</v>
      </c>
      <c r="BX21" s="251" t="str">
        <f>IF(ISNUMBER(FIND(analysismethod6,'III_Plan comp 438.68 {Plan 1}'!Q$15)),"",'III_Plan comp 438.68 {Plan 1}'!Q$15&amp;analysismethod6)</f>
        <v xml:space="preserve">Review of Grievances Related to Access; 
</v>
      </c>
      <c r="BY21" s="251" t="str">
        <f>IF(ISNUMBER(FIND(analysismethod6,'III_Plan comp 438.68 {Plan 1}'!R$15)),"",'III_Plan comp 438.68 {Plan 1}'!R$15&amp;analysismethod6)</f>
        <v xml:space="preserve">Review of Grievances Related to Access; 
</v>
      </c>
      <c r="BZ21" s="251" t="str">
        <f>IF(ISNUMBER(FIND(analysismethod6,'III_Plan comp 438.68 {Plan 1}'!S$15)),"",'III_Plan comp 438.68 {Plan 1}'!S$15&amp;analysismethod6)</f>
        <v xml:space="preserve">Review of Grievances Related to Access; 
</v>
      </c>
      <c r="CA21" s="251" t="str">
        <f>IF(ISNUMBER(FIND(analysismethod6,'III_Plan comp 438.68 {Plan 1}'!T$15)),"",'III_Plan comp 438.68 {Plan 1}'!T$15&amp;analysismethod6)</f>
        <v xml:space="preserve">Review of Grievances Related to Access; 
</v>
      </c>
      <c r="CB21" s="251" t="str">
        <f>IF(ISNUMBER(FIND(analysismethod6,'III_Plan comp 438.68 {Plan 1}'!U$15)),"",'III_Plan comp 438.68 {Plan 1}'!U$15&amp;analysismethod6)</f>
        <v xml:space="preserve">Review of Grievances Related to Access; 
</v>
      </c>
      <c r="CC21" s="251" t="str">
        <f>IF(ISNUMBER(FIND(analysismethod6,'III_Plan comp 438.68 {Plan 1}'!V$15)),"",'III_Plan comp 438.68 {Plan 1}'!V$15&amp;analysismethod6)</f>
        <v xml:space="preserve">Review of Grievances Related to Access; 
</v>
      </c>
      <c r="CD21" s="251" t="str">
        <f>IF(ISNUMBER(FIND(analysismethod6,'III_Plan comp 438.68 {Plan 1}'!W$15)),"",'III_Plan comp 438.68 {Plan 1}'!W$15&amp;analysismethod6)</f>
        <v xml:space="preserve">Review of Grievances Related to Access; 
</v>
      </c>
      <c r="CE21" s="251" t="str">
        <f>IF(ISNUMBER(FIND(analysismethod6,'III_Plan comp 438.68 {Plan 1}'!X$15)),"",'III_Plan comp 438.68 {Plan 1}'!X$15&amp;analysismethod6)</f>
        <v xml:space="preserve">Review of Grievances Related to Access; 
</v>
      </c>
      <c r="CF21" s="251" t="str">
        <f>IF(ISNUMBER(FIND(analysismethod6,'III_Plan comp 438.68 {Plan 1}'!Y$15)),"",'III_Plan comp 438.68 {Plan 1}'!Y$15&amp;analysismethod6)</f>
        <v xml:space="preserve">Review of Grievances Related to Access; 
</v>
      </c>
      <c r="CG21" s="251" t="str">
        <f>IF(ISNUMBER(FIND(analysismethod6,'III_Plan comp 438.68 {Plan 1}'!Z$15)),"",'III_Plan comp 438.68 {Plan 1}'!Z$15&amp;analysismethod6)</f>
        <v xml:space="preserve">Review of Grievances Related to Access; 
</v>
      </c>
      <c r="CH21" s="251" t="str">
        <f>IF(ISNUMBER(FIND(analysismethod6,'III_Plan comp 438.68 {Plan 1}'!AA$15)),"",'III_Plan comp 438.68 {Plan 1}'!AA$15&amp;analysismethod6)</f>
        <v xml:space="preserve">Review of Grievances Related to Access; 
</v>
      </c>
      <c r="CI21" s="251" t="str">
        <f>IF(ISNUMBER(FIND(analysismethod6,'III_Plan comp 438.68 {Plan 1}'!AB$15)),"",'III_Plan comp 438.68 {Plan 1}'!AB$15&amp;analysismethod6)</f>
        <v xml:space="preserve">Review of Grievances Related to Access; 
</v>
      </c>
      <c r="CJ21" s="251" t="str">
        <f>IF(ISNUMBER(FIND(analysismethod6,'III_Plan comp 438.68 {Plan 1}'!AC$15)),"",'III_Plan comp 438.68 {Plan 1}'!AC$15&amp;analysismethod6)</f>
        <v xml:space="preserve">Review of Grievances Related to Access; 
</v>
      </c>
      <c r="CK21" s="251" t="str">
        <f>IF(ISNUMBER(FIND(analysismethod6,'III_Plan comp 438.68 {Plan 1}'!AD$15)),"",'III_Plan comp 438.68 {Plan 1}'!AD$15&amp;analysismethod6)</f>
        <v xml:space="preserve">Review of Grievances Related to Access; 
</v>
      </c>
      <c r="CL21" s="251" t="str">
        <f>IF(ISNUMBER(FIND(analysismethod6,'III_Plan comp 438.68 {Plan 1}'!AE$15)),"",'III_Plan comp 438.68 {Plan 1}'!AE$15&amp;analysismethod6)</f>
        <v xml:space="preserve">Review of Grievances Related to Access; 
</v>
      </c>
      <c r="CM21" s="251" t="str">
        <f>IF(ISNUMBER(FIND(analysismethod6,'III_Plan comp 438.68 {Plan 1}'!AF$15)),"",'III_Plan comp 438.68 {Plan 1}'!AF$15&amp;analysismethod6)</f>
        <v xml:space="preserve">Review of Grievances Related to Access; 
</v>
      </c>
      <c r="CN21" s="251" t="str">
        <f>IF(ISNUMBER(FIND(analysismethod6,'III_Plan comp 438.68 {Plan 1}'!AG$15)),"",'III_Plan comp 438.68 {Plan 1}'!AG$15&amp;analysismethod6)</f>
        <v xml:space="preserve">Review of Grievances Related to Access; 
</v>
      </c>
      <c r="CO21" s="251" t="str">
        <f>IF(ISNUMBER(FIND(analysismethod6,'III_Plan comp 438.68 {Plan 1}'!AH$15)),"",'III_Plan comp 438.68 {Plan 1}'!AH$15&amp;analysismethod6)</f>
        <v xml:space="preserve">Review of Grievances Related to Access; 
</v>
      </c>
      <c r="CP21" s="251" t="str">
        <f>IF(ISNUMBER(FIND(analysismethod6,'III_Plan comp 438.68 {Plan 1}'!AI$15)),"",'III_Plan comp 438.68 {Plan 1}'!AI$15&amp;analysismethod6)</f>
        <v xml:space="preserve">Review of Grievances Related to Access; 
</v>
      </c>
      <c r="CQ21" s="251" t="str">
        <f>IF(ISNUMBER(FIND(analysismethod6,'III_Plan comp 438.68 {Plan 1}'!AJ$15)),"",'III_Plan comp 438.68 {Plan 1}'!AJ$15&amp;analysismethod6)</f>
        <v xml:space="preserve">Review of Grievances Related to Access; 
</v>
      </c>
      <c r="CR21" s="251" t="str">
        <f>IF(ISNUMBER(FIND(analysismethod6,'III_Plan comp 438.68 {Plan 1}'!AK$15)),"",'III_Plan comp 438.68 {Plan 1}'!AK$15&amp;analysismethod6)</f>
        <v xml:space="preserve">Review of Grievances Related to Access; 
</v>
      </c>
      <c r="CS21" s="251" t="str">
        <f>IF(ISNUMBER(FIND(analysismethod6,'III_Plan comp 438.68 {Plan 1}'!AL$15)),"",'III_Plan comp 438.68 {Plan 1}'!AL$15&amp;analysismethod6)</f>
        <v xml:space="preserve">Review of Grievances Related to Access; 
</v>
      </c>
      <c r="CT21" s="251" t="str">
        <f>IF(ISNUMBER(FIND(analysismethod6,'III_Plan comp 438.68 {Plan 1}'!AM$15)),"",'III_Plan comp 438.68 {Plan 1}'!AM$15&amp;analysismethod6)</f>
        <v xml:space="preserve">Review of Grievances Related to Access; 
</v>
      </c>
      <c r="CU21" s="251" t="str">
        <f>IF(ISNUMBER(FIND(analysismethod6,'III_Plan comp 438.68 {Plan 1}'!AN$15)),"",'III_Plan comp 438.68 {Plan 1}'!AN$15&amp;analysismethod6)</f>
        <v xml:space="preserve">Review of Grievances Related to Access; 
</v>
      </c>
      <c r="CV21" s="251" t="str">
        <f>IF(ISNUMBER(FIND(analysismethod6,'III_Plan comp 438.68 {Plan 1}'!AO$15)),"",'III_Plan comp 438.68 {Plan 1}'!AO$15&amp;analysismethod6)</f>
        <v xml:space="preserve">Review of Grievances Related to Access; 
</v>
      </c>
      <c r="CW21" s="251" t="str">
        <f>IF(ISNUMBER(FIND(analysismethod6,'III_Plan comp 438.68 {Plan 1}'!AP$15)),"",'III_Plan comp 438.68 {Plan 1}'!AP$15&amp;analysismethod6)</f>
        <v xml:space="preserve">Review of Grievances Related to Access; 
</v>
      </c>
      <c r="CX21" s="251" t="str">
        <f>IF(ISNUMBER(FIND(analysismethod6,'III_Plan comp 438.68 {Plan 1}'!AQ$15)),"",'III_Plan comp 438.68 {Plan 1}'!AQ$15&amp;analysismethod6)</f>
        <v xml:space="preserve">Review of Grievances Related to Access; 
</v>
      </c>
      <c r="CY21" s="251" t="str">
        <f>IF(ISNUMBER(FIND(analysismethod6,'III_Plan comp 438.68 {Plan 1}'!AR$15)),"",'III_Plan comp 438.68 {Plan 1}'!AR$15&amp;analysismethod6)</f>
        <v xml:space="preserve">Review of Grievances Related to Access; 
</v>
      </c>
      <c r="CZ21" s="251" t="str">
        <f>IF(ISNUMBER(FIND(analysismethod6,'III_Plan comp 438.68 {Plan 1}'!AS$15)),"",'III_Plan comp 438.68 {Plan 1}'!AS$15&amp;analysismethod6)</f>
        <v xml:space="preserve">Review of Grievances Related to Access; 
</v>
      </c>
      <c r="DA21" s="251" t="str">
        <f>IF(ISNUMBER(FIND(analysismethod6,'III_Plan comp 438.68 {Plan 1}'!AT$15)),"",'III_Plan comp 438.68 {Plan 1}'!AT$15&amp;analysismethod6)</f>
        <v xml:space="preserve">Review of Grievances Related to Access; 
</v>
      </c>
      <c r="DB21" s="251" t="str">
        <f>IF(ISNUMBER(FIND(analysismethod6,'III_Plan comp 438.68 {Plan 1}'!AU$15)),"",'III_Plan comp 438.68 {Plan 1}'!AU$15&amp;analysismethod6)</f>
        <v xml:space="preserve">Review of Grievances Related to Access; 
</v>
      </c>
      <c r="DC21" s="251" t="str">
        <f>IF(ISNUMBER(FIND(analysismethod6,'III_Plan comp 438.68 {Plan 1}'!AV$15)),"",'III_Plan comp 438.68 {Plan 1}'!AV$15&amp;analysismethod6)</f>
        <v xml:space="preserve">Review of Grievances Related to Access; 
</v>
      </c>
      <c r="DD21" s="251" t="str">
        <f>IF(ISNUMBER(FIND(analysismethod6,'III_Plan comp 438.68 {Plan 1}'!AW$15)),"",'III_Plan comp 438.68 {Plan 1}'!AW$15&amp;analysismethod6)</f>
        <v xml:space="preserve">Review of Grievances Related to Access; 
</v>
      </c>
      <c r="DE21" s="251" t="str">
        <f>IF(ISNUMBER(FIND(analysismethod6,'III_Plan comp 438.68 {Plan 1}'!AX$15)),"",'III_Plan comp 438.68 {Plan 1}'!AX$15&amp;analysismethod6)</f>
        <v xml:space="preserve">Review of Grievances Related to Access; 
</v>
      </c>
      <c r="DF21" s="251" t="str">
        <f>IF(ISNUMBER(FIND(analysismethod6,'III_Plan comp 438.68 {Plan 1}'!AY$15)),"",'III_Plan comp 438.68 {Plan 1}'!AY$15&amp;analysismethod6)</f>
        <v xml:space="preserve">Review of Grievances Related to Access; 
</v>
      </c>
      <c r="DG21" s="251" t="str">
        <f>IF(ISNUMBER(FIND(analysismethod6,'III_Plan comp 438.68 {Plan 1}'!AZ$15)),"",'III_Plan comp 438.68 {Plan 1}'!AZ$15&amp;analysismethod6)</f>
        <v xml:space="preserve">Review of Grievances Related to Access; 
</v>
      </c>
      <c r="DH21" s="251" t="str">
        <f>IF(ISNUMBER(FIND(analysismethod6,'III_Plan comp 438.68 {Plan 1}'!BA$15)),"",'III_Plan comp 438.68 {Plan 1}'!BA$15&amp;analysismethod6)</f>
        <v xml:space="preserve">Review of Grievances Related to Access; 
</v>
      </c>
      <c r="DI21" s="251" t="str">
        <f>IF(ISNUMBER(FIND(analysismethod6,'III_Plan comp 438.68 {Plan 1}'!BB$15)),"",'III_Plan comp 438.68 {Plan 1}'!BB$15&amp;analysismethod6)</f>
        <v xml:space="preserve">Review of Grievances Related to Access; 
</v>
      </c>
      <c r="DJ21" s="251" t="str">
        <f>IF(ISNUMBER(FIND(analysismethod6,'III_Plan comp 438.68 {Plan 1}'!BC$15)),"",'III_Plan comp 438.68 {Plan 1}'!BC$15&amp;analysismethod6)</f>
        <v xml:space="preserve">Review of Grievances Related to Access; 
</v>
      </c>
      <c r="DK21" s="251" t="str">
        <f>IF(ISNUMBER(FIND(analysismethod6,'III_Plan comp 438.68 {Plan 1}'!BD$15)),"",'III_Plan comp 438.68 {Plan 1}'!BD$15&amp;analysismethod6)</f>
        <v xml:space="preserve">Review of Grievances Related to Access; 
</v>
      </c>
      <c r="DL21" s="251" t="str">
        <f>IF(ISNUMBER(FIND(analysismethod6,'III_Plan comp 438.68 {Plan 1}'!BE$15)),"",'III_Plan comp 438.68 {Plan 1}'!BE$15&amp;analysismethod6)</f>
        <v xml:space="preserve">Review of Grievances Related to Access; 
</v>
      </c>
      <c r="DM21" s="251" t="str">
        <f>IF(ISNUMBER(FIND(analysismethod6,'III_Plan comp 438.68 {Plan 1}'!BF$15)),"",'III_Plan comp 438.68 {Plan 1}'!BF$15&amp;analysismethod6)</f>
        <v xml:space="preserve">Review of Grievances Related to Access; 
</v>
      </c>
      <c r="DN21" s="251" t="str">
        <f>IF(ISNUMBER(FIND(analysismethod6,'III_Plan comp 438.68 {Plan 1}'!BG$15)),"",'III_Plan comp 438.68 {Plan 1}'!BG$15&amp;analysismethod6)</f>
        <v xml:space="preserve">Review of Grievances Related to Access; 
</v>
      </c>
      <c r="DO21" s="251" t="str">
        <f>IF(ISNUMBER(FIND(analysismethod6,'III_Plan comp 438.68 {Plan 1}'!BH$15)),"",'III_Plan comp 438.68 {Plan 1}'!BH$15&amp;analysismethod6)</f>
        <v xml:space="preserve">Review of Grievances Related to Access; 
</v>
      </c>
      <c r="DP21" s="251" t="str">
        <f>IF(ISNUMBER(FIND(analysismethod6,'III_Plan comp 438.68 {Plan 1}'!BI$15)),"",'III_Plan comp 438.68 {Plan 1}'!BI$15&amp;analysismethod6)</f>
        <v xml:space="preserve">Review of Grievances Related to Access; 
</v>
      </c>
      <c r="DQ21" s="251" t="str">
        <f>IF(ISNUMBER(FIND(analysismethod6,'III_Plan comp 438.68 {Plan 1}'!BJ$15)),"",'III_Plan comp 438.68 {Plan 1}'!BJ$15&amp;analysismethod6)</f>
        <v xml:space="preserve">Review of Grievances Related to Access; 
</v>
      </c>
      <c r="DR21" s="251" t="str">
        <f>IF(ISNUMBER(FIND(analysismethod6,'III_Plan comp 438.68 {Plan 1}'!BK$15)),"",'III_Plan comp 438.68 {Plan 1}'!BK$15&amp;analysismethod6)</f>
        <v xml:space="preserve">Review of Grievances Related to Access; 
</v>
      </c>
      <c r="DS21" s="251" t="str">
        <f>IF(ISNUMBER(FIND(analysismethod6,'III_Plan comp 438.68 {Plan 1}'!BL$15)),"",'III_Plan comp 438.68 {Plan 1}'!BL$15&amp;analysismethod6)</f>
        <v xml:space="preserve">Review of Grievances Related to Access; 
</v>
      </c>
      <c r="DT21" s="251" t="str">
        <f>IF(ISNUMBER(FIND(analysismethod6,'III_Plan comp 438.68 {Plan 1}'!BM$15)),"",'III_Plan comp 438.68 {Plan 1}'!BM$15&amp;analysismethod6)</f>
        <v xml:space="preserve">Review of Grievances Related to Access; 
</v>
      </c>
      <c r="DU21" s="251" t="str">
        <f>IF(ISNUMBER(FIND(analysismethod6,'III_Plan comp 438.68 {Plan 1}'!BN$15)),"",'III_Plan comp 438.68 {Plan 1}'!BN$15&amp;analysismethod6)</f>
        <v xml:space="preserve">Review of Grievances Related to Access; 
</v>
      </c>
      <c r="DV21" s="251" t="str">
        <f>IF(ISNUMBER(FIND(analysismethod6,'III_Plan comp 438.68 {Plan 1}'!BO$15)),"",'III_Plan comp 438.68 {Plan 1}'!BO$15&amp;analysismethod6)</f>
        <v xml:space="preserve">Review of Grievances Related to Access; 
</v>
      </c>
      <c r="DW21" s="251" t="str">
        <f>IF(ISNUMBER(FIND(analysismethod6,'III_Plan comp 438.68 {Plan 1}'!BP$15)),"",'III_Plan comp 438.68 {Plan 1}'!BP$15&amp;analysismethod6)</f>
        <v xml:space="preserve">Review of Grievances Related to Access; 
</v>
      </c>
      <c r="DX21" s="251" t="str">
        <f>IF(ISNUMBER(FIND(analysismethod6,'III_Plan comp 438.68 {Plan 1}'!BQ$15)),"",'III_Plan comp 438.68 {Plan 1}'!BQ$15&amp;analysismethod6)</f>
        <v xml:space="preserve">Review of Grievances Related to Access; 
</v>
      </c>
      <c r="DY21" s="251" t="str">
        <f>IF(ISNUMBER(FIND(analysismethod6,'III_Plan comp 438.68 {Plan 1}'!BR$15)),"",'III_Plan comp 438.68 {Plan 1}'!BR$15&amp;analysismethod6)</f>
        <v xml:space="preserve">Review of Grievances Related to Access; 
</v>
      </c>
      <c r="DZ21" s="251" t="str">
        <f>IF(ISNUMBER(FIND(analysismethod6,'III_Plan comp 438.68 {Plan 1}'!BS$15)),"",'III_Plan comp 438.68 {Plan 1}'!BS$15&amp;analysismethod6)</f>
        <v xml:space="preserve">Review of Grievances Related to Access; 
</v>
      </c>
      <c r="EA21" s="251" t="str">
        <f>IF(ISNUMBER(FIND(analysismethod6,'III_Plan comp 438.68 {Plan 1}'!BT$15)),"",'III_Plan comp 438.68 {Plan 1}'!BT$15&amp;analysismethod6)</f>
        <v xml:space="preserve">Review of Grievances Related to Access; 
</v>
      </c>
      <c r="EB21" s="251" t="str">
        <f>IF(ISNUMBER(FIND(analysismethod6,'III_Plan comp 438.68 {Plan 1}'!BU$15)),"",'III_Plan comp 438.68 {Plan 1}'!BU$15&amp;analysismethod6)</f>
        <v xml:space="preserve">Review of Grievances Related to Access; 
</v>
      </c>
      <c r="EC21" s="251" t="str">
        <f>IF(ISNUMBER(FIND(analysismethod6,'III_Plan comp 438.68 {Plan 1}'!BV$15)),"",'III_Plan comp 438.68 {Plan 1}'!BV$15&amp;analysismethod6)</f>
        <v xml:space="preserve">Review of Grievances Related to Access; 
</v>
      </c>
      <c r="ED21" s="251" t="str">
        <f>IF(ISNUMBER(FIND(analysismethod6,'III_Plan comp 438.68 {Plan 1}'!BW$15)),"",'III_Plan comp 438.68 {Plan 1}'!BW$15&amp;analysismethod6)</f>
        <v xml:space="preserve">Review of Grievances Related to Access; 
</v>
      </c>
      <c r="EE21" s="251" t="str">
        <f>IF(ISNUMBER(FIND(analysismethod6,'III_Plan comp 438.68 {Plan 1}'!BX$15)),"",'III_Plan comp 438.68 {Plan 1}'!BX$15&amp;analysismethod6)</f>
        <v xml:space="preserve">Review of Grievances Related to Access; 
</v>
      </c>
      <c r="EF21" s="251" t="str">
        <f>IF(ISNUMBER(FIND(analysismethod6,'III_Plan comp 438.68 {Plan 1}'!BY$15)),"",'III_Plan comp 438.68 {Plan 1}'!BY$15&amp;analysismethod6)</f>
        <v xml:space="preserve">Review of Grievances Related to Access; 
</v>
      </c>
      <c r="EG21" s="251" t="str">
        <f>IF(ISNUMBER(FIND(analysismethod6,'III_Plan comp 438.68 {Plan 1}'!BZ$15)),"",'III_Plan comp 438.68 {Plan 1}'!BZ$15&amp;analysismethod6)</f>
        <v xml:space="preserve">Review of Grievances Related to Access; 
</v>
      </c>
      <c r="EH21" s="251" t="str">
        <f>IF(ISNUMBER(FIND(analysismethod6,'III_Plan comp 438.68 {Plan 1}'!CA$15)),"",'III_Plan comp 438.68 {Plan 1}'!CA$15&amp;analysismethod6)</f>
        <v xml:space="preserve">Review of Grievances Related to Access; 
</v>
      </c>
      <c r="EI21" s="251" t="str">
        <f>IF(ISNUMBER(FIND(analysismethod6,'III_Plan comp 438.68 {Plan 1}'!CB$15)),"",'III_Plan comp 438.68 {Plan 1}'!CB$15&amp;analysismethod6)</f>
        <v xml:space="preserve">Review of Grievances Related to Access; 
</v>
      </c>
      <c r="EJ21" s="251" t="str">
        <f>IF(ISNUMBER(FIND(analysismethod6,'III_Plan comp 438.68 {Plan 1}'!CC$15)),"",'III_Plan comp 438.68 {Plan 1}'!CC$15&amp;analysismethod6)</f>
        <v xml:space="preserve">Review of Grievances Related to Access; 
</v>
      </c>
      <c r="EK21" s="251" t="str">
        <f>IF(ISNUMBER(FIND(analysismethod6,'III_Plan comp 438.68 {Plan 1}'!CD$15)),"",'III_Plan comp 438.68 {Plan 1}'!CD$15&amp;analysismethod6)</f>
        <v xml:space="preserve">Review of Grievances Related to Access; 
</v>
      </c>
      <c r="EL21" s="251" t="str">
        <f>IF(ISNUMBER(FIND(analysismethod6,'III_Plan comp 438.68 {Plan 1}'!CE$15)),"",'III_Plan comp 438.68 {Plan 1}'!CE$15&amp;analysismethod6)</f>
        <v xml:space="preserve">Review of Grievances Related to Access; 
</v>
      </c>
      <c r="EM21" s="251" t="str">
        <f>IF(ISNUMBER(FIND(analysismethod6,'III_Plan comp 438.68 {Plan 1}'!CF$15)),"",'III_Plan comp 438.68 {Plan 1}'!CF$15&amp;analysismethod6)</f>
        <v xml:space="preserve">Review of Grievances Related to Access; 
</v>
      </c>
      <c r="EN21" s="251" t="str">
        <f>IF(ISNUMBER(FIND(analysismethod6,'III_Plan comp 438.68 {Plan 1}'!CG$15)),"",'III_Plan comp 438.68 {Plan 1}'!CG$15&amp;analysismethod6)</f>
        <v xml:space="preserve">Review of Grievances Related to Access; 
</v>
      </c>
      <c r="EO21" s="251" t="str">
        <f>IF(ISNUMBER(FIND(analysismethod6,'III_Plan comp 438.68 {Plan 1}'!CH$15)),"",'III_Plan comp 438.68 {Plan 1}'!CH$15&amp;analysismethod6)</f>
        <v xml:space="preserve">Review of Grievances Related to Access; 
</v>
      </c>
      <c r="EP21" s="251" t="str">
        <f>IF(ISNUMBER(FIND(analysismethod6,'III_Plan comp 438.68 {Plan 1}'!CI$15)),"",'III_Plan comp 438.68 {Plan 1}'!CI$15&amp;analysismethod6)</f>
        <v xml:space="preserve">Review of Grievances Related to Access; 
</v>
      </c>
      <c r="EQ21" s="251" t="str">
        <f>IF(ISNUMBER(FIND(analysismethod6,'III_Plan comp 438.68 {Plan 1}'!CJ$15)),"",'III_Plan comp 438.68 {Plan 1}'!CJ$15&amp;analysismethod6)</f>
        <v xml:space="preserve">Review of Grievances Related to Access; 
</v>
      </c>
      <c r="ER21" s="251" t="str">
        <f>IF(ISNUMBER(FIND(analysismethod6,'III_Plan comp 438.68 {Plan 1}'!CK$15)),"",'III_Plan comp 438.68 {Plan 1}'!CK$15&amp;analysismethod6)</f>
        <v xml:space="preserve">Review of Grievances Related to Access; 
</v>
      </c>
      <c r="ES21" s="251" t="str">
        <f>IF(ISNUMBER(FIND(analysismethod6,'III_Plan comp 438.68 {Plan 1}'!CL$15)),"",'III_Plan comp 438.68 {Plan 1}'!CL$15&amp;analysismethod6)</f>
        <v xml:space="preserve">Review of Grievances Related to Access; 
</v>
      </c>
      <c r="ET21" s="251" t="str">
        <f>IF(ISNUMBER(FIND(analysismethod6,'III_Plan comp 438.68 {Plan 1}'!CM$15)),"",'III_Plan comp 438.68 {Plan 1}'!CM$15&amp;analysismethod6)</f>
        <v xml:space="preserve">Review of Grievances Related to Access; 
</v>
      </c>
      <c r="EU21" s="251" t="str">
        <f>IF(ISNUMBER(FIND(analysismethod6,'III_Plan comp 438.68 {Plan 1}'!CN$15)),"",'III_Plan comp 438.68 {Plan 1}'!CN$15&amp;analysismethod6)</f>
        <v xml:space="preserve">Review of Grievances Related to Access; 
</v>
      </c>
      <c r="EV21" s="251" t="str">
        <f>IF(ISNUMBER(FIND(analysismethod6,'III_Plan comp 438.68 {Plan 1}'!CO$15)),"",'III_Plan comp 438.68 {Plan 1}'!CO$15&amp;analysismethod6)</f>
        <v xml:space="preserve">Review of Grievances Related to Access; 
</v>
      </c>
      <c r="EW21" s="251" t="str">
        <f>IF(ISNUMBER(FIND(analysismethod6,'III_Plan comp 438.68 {Plan 1}'!CP$15)),"",'III_Plan comp 438.68 {Plan 1}'!CP$15&amp;analysismethod6)</f>
        <v xml:space="preserve">Review of Grievances Related to Access; 
</v>
      </c>
      <c r="EX21" s="251" t="str">
        <f>IF(ISNUMBER(FIND(analysismethod6,'III_Plan comp 438.68 {Plan 1}'!CQ$15)),"",'III_Plan comp 438.68 {Plan 1}'!CQ$15&amp;analysismethod6)</f>
        <v xml:space="preserve">Review of Grievances Related to Access; 
</v>
      </c>
      <c r="EY21" s="251" t="str">
        <f>IF(ISNUMBER(FIND(analysismethod6,'III_Plan comp 438.68 {Plan 1}'!CR$15)),"",'III_Plan comp 438.68 {Plan 1}'!CR$15&amp;analysismethod6)</f>
        <v xml:space="preserve">Review of Grievances Related to Access; 
</v>
      </c>
      <c r="EZ21" s="251" t="str">
        <f>IF(ISNUMBER(FIND(analysismethod6,'III_Plan comp 438.68 {Plan 1}'!CS$15)),"",'III_Plan comp 438.68 {Plan 1}'!CS$15&amp;analysismethod6)</f>
        <v xml:space="preserve">Review of Grievances Related to Access; 
</v>
      </c>
      <c r="FA21" s="251" t="str">
        <f>IF(ISNUMBER(FIND(analysismethod6,'III_Plan comp 438.68 {Plan 1}'!CT$15)),"",'III_Plan comp 438.68 {Plan 1}'!CT$15&amp;analysismethod6)</f>
        <v xml:space="preserve">Review of Grievances Related to Access; 
</v>
      </c>
      <c r="FB21" s="251" t="str">
        <f>IF(ISNUMBER(FIND(analysismethod6,'III_Plan comp 438.68 {Plan 1}'!CU$15)),"",'III_Plan comp 438.68 {Plan 1}'!CU$15&amp;analysismethod6)</f>
        <v xml:space="preserve">Review of Grievances Related to Access; 
</v>
      </c>
      <c r="FC21" s="251" t="str">
        <f>IF(ISNUMBER(FIND(analysismethod6,'III_Plan comp 438.68 {Plan 1}'!CV$15)),"",'III_Plan comp 438.68 {Plan 1}'!CV$15&amp;analysismethod6)</f>
        <v xml:space="preserve">Review of Grievances Related to Access; 
</v>
      </c>
      <c r="FD21" s="251" t="str">
        <f>IF(ISNUMBER(FIND(analysismethod6,'III_Plan comp 438.68 {Plan 1}'!CW$15)),"",'III_Plan comp 438.68 {Plan 1}'!CW$15&amp;analysismethod6)</f>
        <v xml:space="preserve">Review of Grievances Related to Access; 
</v>
      </c>
      <c r="FE21" s="251" t="str">
        <f>IF(ISNUMBER(FIND(analysismethod6,'III_Plan comp 438.68 {Plan 1}'!CX$15)),"",'III_Plan comp 438.68 {Plan 1}'!CX$15&amp;analysismethod6)</f>
        <v xml:space="preserve">Review of Grievances Related to Access; 
</v>
      </c>
      <c r="FF21" s="251" t="str">
        <f>IF(ISNUMBER(FIND(analysismethod6,'III_Plan comp 438.68 {Plan 1}'!CY$15)),"",'III_Plan comp 438.68 {Plan 1}'!CY$15&amp;analysismethod6)</f>
        <v xml:space="preserve">Review of Grievances Related to Access; 
</v>
      </c>
      <c r="FG21" s="251" t="str">
        <f>IF(ISNUMBER(FIND(analysismethod6,'III_Plan comp 438.68 {Plan 1}'!CZ$15)),"",'III_Plan comp 438.68 {Plan 1}'!CZ$15&amp;analysismethod6)</f>
        <v xml:space="preserve">Review of Grievances Related to Access; 
</v>
      </c>
    </row>
    <row r="22" spans="2:163" x14ac:dyDescent="0.2">
      <c r="B22" s="11" t="s">
        <v>674</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xml:space="preserve">Encounter Data Analysis; 
</v>
      </c>
      <c r="BL22" s="251" t="str">
        <f>IF(ISNUMBER(FIND(analysismethod7,'III_Plan comp 438.68 {Plan 1}'!E$15)),"",'III_Plan comp 438.68 {Plan 1}'!E$15&amp;analysismethod7)</f>
        <v xml:space="preserve">Encounter Data Analysis; 
</v>
      </c>
      <c r="BM22" s="251" t="str">
        <f>IF(ISNUMBER(FIND(analysismethod7,'III_Plan comp 438.68 {Plan 1}'!F$15)),"",'III_Plan comp 438.68 {Plan 1}'!F$15&amp;analysismethod7)</f>
        <v xml:space="preserve">Encounter Data Analysis; 
</v>
      </c>
      <c r="BN22" s="251" t="str">
        <f>IF(ISNUMBER(FIND(analysismethod7,'III_Plan comp 438.68 {Plan 1}'!G$15)),"",'III_Plan comp 438.68 {Plan 1}'!G$15&amp;analysismethod7)</f>
        <v xml:space="preserve">Encounter Data Analysis; 
</v>
      </c>
      <c r="BO22" s="251" t="str">
        <f>IF(ISNUMBER(FIND(analysismethod7,'III_Plan comp 438.68 {Plan 1}'!H$15)),"",'III_Plan comp 438.68 {Plan 1}'!H$15&amp;analysismethod7)</f>
        <v xml:space="preserve">Encounter Data Analysis; 
</v>
      </c>
      <c r="BP22" s="251" t="str">
        <f>IF(ISNUMBER(FIND(analysismethod7,'III_Plan comp 438.68 {Plan 1}'!I$15)),"",'III_Plan comp 438.68 {Plan 1}'!I$15&amp;analysismethod7)</f>
        <v xml:space="preserve">Encounter Data Analysis; 
</v>
      </c>
      <c r="BQ22" s="251" t="str">
        <f>IF(ISNUMBER(FIND(analysismethod7,'III_Plan comp 438.68 {Plan 1}'!J$15)),"",'III_Plan comp 438.68 {Plan 1}'!J$15&amp;analysismethod7)</f>
        <v xml:space="preserve">Encounter Data Analysis; 
</v>
      </c>
      <c r="BR22" s="251" t="str">
        <f>IF(ISNUMBER(FIND(analysismethod7,'III_Plan comp 438.68 {Plan 1}'!K$15)),"",'III_Plan comp 438.68 {Plan 1}'!K$15&amp;analysismethod7)</f>
        <v xml:space="preserve">Encounter Data Analysis; 
</v>
      </c>
      <c r="BS22" s="251" t="str">
        <f>IF(ISNUMBER(FIND(analysismethod7,'III_Plan comp 438.68 {Plan 1}'!L$15)),"",'III_Plan comp 438.68 {Plan 1}'!L$15&amp;analysismethod7)</f>
        <v xml:space="preserve">Encounter Data Analysis; 
</v>
      </c>
      <c r="BT22" s="251" t="str">
        <f>IF(ISNUMBER(FIND(analysismethod7,'III_Plan comp 438.68 {Plan 1}'!M$15)),"",'III_Plan comp 438.68 {Plan 1}'!M$15&amp;analysismethod7)</f>
        <v xml:space="preserve">Encounter Data Analysis; 
</v>
      </c>
      <c r="BU22" s="251" t="str">
        <f>IF(ISNUMBER(FIND(analysismethod7,'III_Plan comp 438.68 {Plan 1}'!N$15)),"",'III_Plan comp 438.68 {Plan 1}'!N$15&amp;analysismethod7)</f>
        <v xml:space="preserve">Encounter Data Analysis; 
</v>
      </c>
      <c r="BV22" s="251" t="str">
        <f>IF(ISNUMBER(FIND(analysismethod7,'III_Plan comp 438.68 {Plan 1}'!O$15)),"",'III_Plan comp 438.68 {Plan 1}'!O$15&amp;analysismethod7)</f>
        <v xml:space="preserve">Encounter Data Analysis; 
</v>
      </c>
      <c r="BW22" s="251" t="str">
        <f>IF(ISNUMBER(FIND(analysismethod7,'III_Plan comp 438.68 {Plan 1}'!P$15)),"",'III_Plan comp 438.68 {Plan 1}'!P$15&amp;analysismethod7)</f>
        <v xml:space="preserve">Encounter Data Analysis; 
</v>
      </c>
      <c r="BX22" s="251" t="str">
        <f>IF(ISNUMBER(FIND(analysismethod7,'III_Plan comp 438.68 {Plan 1}'!Q$15)),"",'III_Plan comp 438.68 {Plan 1}'!Q$15&amp;analysismethod7)</f>
        <v xml:space="preserve">Encounter Data Analysis; 
</v>
      </c>
      <c r="BY22" s="251" t="str">
        <f>IF(ISNUMBER(FIND(analysismethod7,'III_Plan comp 438.68 {Plan 1}'!R$15)),"",'III_Plan comp 438.68 {Plan 1}'!R$15&amp;analysismethod7)</f>
        <v xml:space="preserve">Encounter Data Analysis; 
</v>
      </c>
      <c r="BZ22" s="251" t="str">
        <f>IF(ISNUMBER(FIND(analysismethod7,'III_Plan comp 438.68 {Plan 1}'!S$15)),"",'III_Plan comp 438.68 {Plan 1}'!S$15&amp;analysismethod7)</f>
        <v xml:space="preserve">Encounter Data Analysis; 
</v>
      </c>
      <c r="CA22" s="251" t="str">
        <f>IF(ISNUMBER(FIND(analysismethod7,'III_Plan comp 438.68 {Plan 1}'!T$15)),"",'III_Plan comp 438.68 {Plan 1}'!T$15&amp;analysismethod7)</f>
        <v xml:space="preserve">Encounter Data Analysis; 
</v>
      </c>
      <c r="CB22" s="251" t="str">
        <f>IF(ISNUMBER(FIND(analysismethod7,'III_Plan comp 438.68 {Plan 1}'!U$15)),"",'III_Plan comp 438.68 {Plan 1}'!U$15&amp;analysismethod7)</f>
        <v xml:space="preserve">Encounter Data Analysis; 
</v>
      </c>
      <c r="CC22" s="251" t="str">
        <f>IF(ISNUMBER(FIND(analysismethod7,'III_Plan comp 438.68 {Plan 1}'!V$15)),"",'III_Plan comp 438.68 {Plan 1}'!V$15&amp;analysismethod7)</f>
        <v xml:space="preserve">Encounter Data Analysis; 
</v>
      </c>
      <c r="CD22" s="251" t="str">
        <f>IF(ISNUMBER(FIND(analysismethod7,'III_Plan comp 438.68 {Plan 1}'!W$15)),"",'III_Plan comp 438.68 {Plan 1}'!W$15&amp;analysismethod7)</f>
        <v xml:space="preserve">Encounter Data Analysis; 
</v>
      </c>
      <c r="CE22" s="251" t="str">
        <f>IF(ISNUMBER(FIND(analysismethod7,'III_Plan comp 438.68 {Plan 1}'!X$15)),"",'III_Plan comp 438.68 {Plan 1}'!X$15&amp;analysismethod7)</f>
        <v xml:space="preserve">Encounter Data Analysis; 
</v>
      </c>
      <c r="CF22" s="251" t="str">
        <f>IF(ISNUMBER(FIND(analysismethod7,'III_Plan comp 438.68 {Plan 1}'!Y$15)),"",'III_Plan comp 438.68 {Plan 1}'!Y$15&amp;analysismethod7)</f>
        <v xml:space="preserve">Encounter Data Analysis; 
</v>
      </c>
      <c r="CG22" s="251" t="str">
        <f>IF(ISNUMBER(FIND(analysismethod7,'III_Plan comp 438.68 {Plan 1}'!Z$15)),"",'III_Plan comp 438.68 {Plan 1}'!Z$15&amp;analysismethod7)</f>
        <v xml:space="preserve">Encounter Data Analysis; 
</v>
      </c>
      <c r="CH22" s="251" t="str">
        <f>IF(ISNUMBER(FIND(analysismethod7,'III_Plan comp 438.68 {Plan 1}'!AA$15)),"",'III_Plan comp 438.68 {Plan 1}'!AA$15&amp;analysismethod7)</f>
        <v xml:space="preserve">Encounter Data Analysis; 
</v>
      </c>
      <c r="CI22" s="251" t="str">
        <f>IF(ISNUMBER(FIND(analysismethod7,'III_Plan comp 438.68 {Plan 1}'!AB$15)),"",'III_Plan comp 438.68 {Plan 1}'!AB$15&amp;analysismethod7)</f>
        <v xml:space="preserve">Encounter Data Analysis; 
</v>
      </c>
      <c r="CJ22" s="251" t="str">
        <f>IF(ISNUMBER(FIND(analysismethod7,'III_Plan comp 438.68 {Plan 1}'!AC$15)),"",'III_Plan comp 438.68 {Plan 1}'!AC$15&amp;analysismethod7)</f>
        <v xml:space="preserve">Encounter Data Analysis; 
</v>
      </c>
      <c r="CK22" s="251" t="str">
        <f>IF(ISNUMBER(FIND(analysismethod7,'III_Plan comp 438.68 {Plan 1}'!AD$15)),"",'III_Plan comp 438.68 {Plan 1}'!AD$15&amp;analysismethod7)</f>
        <v xml:space="preserve">Encounter Data Analysis; 
</v>
      </c>
      <c r="CL22" s="251" t="str">
        <f>IF(ISNUMBER(FIND(analysismethod7,'III_Plan comp 438.68 {Plan 1}'!AE$15)),"",'III_Plan comp 438.68 {Plan 1}'!AE$15&amp;analysismethod7)</f>
        <v xml:space="preserve">Encounter Data Analysis; 
</v>
      </c>
      <c r="CM22" s="251" t="str">
        <f>IF(ISNUMBER(FIND(analysismethod7,'III_Plan comp 438.68 {Plan 1}'!AF$15)),"",'III_Plan comp 438.68 {Plan 1}'!AF$15&amp;analysismethod7)</f>
        <v xml:space="preserve">Encounter Data Analysis; 
</v>
      </c>
      <c r="CN22" s="251" t="str">
        <f>IF(ISNUMBER(FIND(analysismethod7,'III_Plan comp 438.68 {Plan 1}'!AG$15)),"",'III_Plan comp 438.68 {Plan 1}'!AG$15&amp;analysismethod7)</f>
        <v xml:space="preserve">Encounter Data Analysis; 
</v>
      </c>
      <c r="CO22" s="251" t="str">
        <f>IF(ISNUMBER(FIND(analysismethod7,'III_Plan comp 438.68 {Plan 1}'!AH$15)),"",'III_Plan comp 438.68 {Plan 1}'!AH$15&amp;analysismethod7)</f>
        <v xml:space="preserve">Encounter Data Analysis; 
</v>
      </c>
      <c r="CP22" s="251" t="str">
        <f>IF(ISNUMBER(FIND(analysismethod7,'III_Plan comp 438.68 {Plan 1}'!AI$15)),"",'III_Plan comp 438.68 {Plan 1}'!AI$15&amp;analysismethod7)</f>
        <v xml:space="preserve">Encounter Data Analysis; 
</v>
      </c>
      <c r="CQ22" s="251" t="str">
        <f>IF(ISNUMBER(FIND(analysismethod7,'III_Plan comp 438.68 {Plan 1}'!AJ$15)),"",'III_Plan comp 438.68 {Plan 1}'!AJ$15&amp;analysismethod7)</f>
        <v xml:space="preserve">Encounter Data Analysis; 
</v>
      </c>
      <c r="CR22" s="251" t="str">
        <f>IF(ISNUMBER(FIND(analysismethod7,'III_Plan comp 438.68 {Plan 1}'!AK$15)),"",'III_Plan comp 438.68 {Plan 1}'!AK$15&amp;analysismethod7)</f>
        <v xml:space="preserve">Encounter Data Analysis; 
</v>
      </c>
      <c r="CS22" s="251" t="str">
        <f>IF(ISNUMBER(FIND(analysismethod7,'III_Plan comp 438.68 {Plan 1}'!AL$15)),"",'III_Plan comp 438.68 {Plan 1}'!AL$15&amp;analysismethod7)</f>
        <v xml:space="preserve">Encounter Data Analysis; 
</v>
      </c>
      <c r="CT22" s="251" t="str">
        <f>IF(ISNUMBER(FIND(analysismethod7,'III_Plan comp 438.68 {Plan 1}'!AM$15)),"",'III_Plan comp 438.68 {Plan 1}'!AM$15&amp;analysismethod7)</f>
        <v xml:space="preserve">Encounter Data Analysis; 
</v>
      </c>
      <c r="CU22" s="251" t="str">
        <f>IF(ISNUMBER(FIND(analysismethod7,'III_Plan comp 438.68 {Plan 1}'!AN$15)),"",'III_Plan comp 438.68 {Plan 1}'!AN$15&amp;analysismethod7)</f>
        <v xml:space="preserve">Encounter Data Analysis; 
</v>
      </c>
      <c r="CV22" s="251" t="str">
        <f>IF(ISNUMBER(FIND(analysismethod7,'III_Plan comp 438.68 {Plan 1}'!AO$15)),"",'III_Plan comp 438.68 {Plan 1}'!AO$15&amp;analysismethod7)</f>
        <v xml:space="preserve">Encounter Data Analysis; 
</v>
      </c>
      <c r="CW22" s="251" t="str">
        <f>IF(ISNUMBER(FIND(analysismethod7,'III_Plan comp 438.68 {Plan 1}'!AP$15)),"",'III_Plan comp 438.68 {Plan 1}'!AP$15&amp;analysismethod7)</f>
        <v xml:space="preserve">Encounter Data Analysis; 
</v>
      </c>
      <c r="CX22" s="251" t="str">
        <f>IF(ISNUMBER(FIND(analysismethod7,'III_Plan comp 438.68 {Plan 1}'!AQ$15)),"",'III_Plan comp 438.68 {Plan 1}'!AQ$15&amp;analysismethod7)</f>
        <v xml:space="preserve">Encounter Data Analysis; 
</v>
      </c>
      <c r="CY22" s="251" t="str">
        <f>IF(ISNUMBER(FIND(analysismethod7,'III_Plan comp 438.68 {Plan 1}'!AR$15)),"",'III_Plan comp 438.68 {Plan 1}'!AR$15&amp;analysismethod7)</f>
        <v xml:space="preserve">Encounter Data Analysis; 
</v>
      </c>
      <c r="CZ22" s="251" t="str">
        <f>IF(ISNUMBER(FIND(analysismethod7,'III_Plan comp 438.68 {Plan 1}'!AS$15)),"",'III_Plan comp 438.68 {Plan 1}'!AS$15&amp;analysismethod7)</f>
        <v xml:space="preserve">Encounter Data Analysis; 
</v>
      </c>
      <c r="DA22" s="251" t="str">
        <f>IF(ISNUMBER(FIND(analysismethod7,'III_Plan comp 438.68 {Plan 1}'!AT$15)),"",'III_Plan comp 438.68 {Plan 1}'!AT$15&amp;analysismethod7)</f>
        <v xml:space="preserve">Encounter Data Analysis; 
</v>
      </c>
      <c r="DB22" s="251" t="str">
        <f>IF(ISNUMBER(FIND(analysismethod7,'III_Plan comp 438.68 {Plan 1}'!AU$15)),"",'III_Plan comp 438.68 {Plan 1}'!AU$15&amp;analysismethod7)</f>
        <v xml:space="preserve">Encounter Data Analysis; 
</v>
      </c>
      <c r="DC22" s="251" t="str">
        <f>IF(ISNUMBER(FIND(analysismethod7,'III_Plan comp 438.68 {Plan 1}'!AV$15)),"",'III_Plan comp 438.68 {Plan 1}'!AV$15&amp;analysismethod7)</f>
        <v xml:space="preserve">Encounter Data Analysis; 
</v>
      </c>
      <c r="DD22" s="251" t="str">
        <f>IF(ISNUMBER(FIND(analysismethod7,'III_Plan comp 438.68 {Plan 1}'!AW$15)),"",'III_Plan comp 438.68 {Plan 1}'!AW$15&amp;analysismethod7)</f>
        <v xml:space="preserve">Encounter Data Analysis; 
</v>
      </c>
      <c r="DE22" s="251" t="str">
        <f>IF(ISNUMBER(FIND(analysismethod7,'III_Plan comp 438.68 {Plan 1}'!AX$15)),"",'III_Plan comp 438.68 {Plan 1}'!AX$15&amp;analysismethod7)</f>
        <v xml:space="preserve">Encounter Data Analysis; 
</v>
      </c>
      <c r="DF22" s="251" t="str">
        <f>IF(ISNUMBER(FIND(analysismethod7,'III_Plan comp 438.68 {Plan 1}'!AY$15)),"",'III_Plan comp 438.68 {Plan 1}'!AY$15&amp;analysismethod7)</f>
        <v xml:space="preserve">Encounter Data Analysis; 
</v>
      </c>
      <c r="DG22" s="251" t="str">
        <f>IF(ISNUMBER(FIND(analysismethod7,'III_Plan comp 438.68 {Plan 1}'!AZ$15)),"",'III_Plan comp 438.68 {Plan 1}'!AZ$15&amp;analysismethod7)</f>
        <v xml:space="preserve">Encounter Data Analysis; 
</v>
      </c>
      <c r="DH22" s="251" t="str">
        <f>IF(ISNUMBER(FIND(analysismethod7,'III_Plan comp 438.68 {Plan 1}'!BA$15)),"",'III_Plan comp 438.68 {Plan 1}'!BA$15&amp;analysismethod7)</f>
        <v xml:space="preserve">Encounter Data Analysis; 
</v>
      </c>
      <c r="DI22" s="251" t="str">
        <f>IF(ISNUMBER(FIND(analysismethod7,'III_Plan comp 438.68 {Plan 1}'!BB$15)),"",'III_Plan comp 438.68 {Plan 1}'!BB$15&amp;analysismethod7)</f>
        <v xml:space="preserve">Encounter Data Analysis; 
</v>
      </c>
      <c r="DJ22" s="251" t="str">
        <f>IF(ISNUMBER(FIND(analysismethod7,'III_Plan comp 438.68 {Plan 1}'!BC$15)),"",'III_Plan comp 438.68 {Plan 1}'!BC$15&amp;analysismethod7)</f>
        <v xml:space="preserve">Encounter Data Analysis; 
</v>
      </c>
      <c r="DK22" s="251" t="str">
        <f>IF(ISNUMBER(FIND(analysismethod7,'III_Plan comp 438.68 {Plan 1}'!BD$15)),"",'III_Plan comp 438.68 {Plan 1}'!BD$15&amp;analysismethod7)</f>
        <v xml:space="preserve">Encounter Data Analysis; 
</v>
      </c>
      <c r="DL22" s="251" t="str">
        <f>IF(ISNUMBER(FIND(analysismethod7,'III_Plan comp 438.68 {Plan 1}'!BE$15)),"",'III_Plan comp 438.68 {Plan 1}'!BE$15&amp;analysismethod7)</f>
        <v xml:space="preserve">Encounter Data Analysis; 
</v>
      </c>
      <c r="DM22" s="251" t="str">
        <f>IF(ISNUMBER(FIND(analysismethod7,'III_Plan comp 438.68 {Plan 1}'!BF$15)),"",'III_Plan comp 438.68 {Plan 1}'!BF$15&amp;analysismethod7)</f>
        <v xml:space="preserve">Encounter Data Analysis; 
</v>
      </c>
      <c r="DN22" s="251" t="str">
        <f>IF(ISNUMBER(FIND(analysismethod7,'III_Plan comp 438.68 {Plan 1}'!BG$15)),"",'III_Plan comp 438.68 {Plan 1}'!BG$15&amp;analysismethod7)</f>
        <v xml:space="preserve">Encounter Data Analysis; 
</v>
      </c>
      <c r="DO22" s="251" t="str">
        <f>IF(ISNUMBER(FIND(analysismethod7,'III_Plan comp 438.68 {Plan 1}'!BH$15)),"",'III_Plan comp 438.68 {Plan 1}'!BH$15&amp;analysismethod7)</f>
        <v xml:space="preserve">Encounter Data Analysis; 
</v>
      </c>
      <c r="DP22" s="251" t="str">
        <f>IF(ISNUMBER(FIND(analysismethod7,'III_Plan comp 438.68 {Plan 1}'!BI$15)),"",'III_Plan comp 438.68 {Plan 1}'!BI$15&amp;analysismethod7)</f>
        <v xml:space="preserve">Encounter Data Analysis; 
</v>
      </c>
      <c r="DQ22" s="251" t="str">
        <f>IF(ISNUMBER(FIND(analysismethod7,'III_Plan comp 438.68 {Plan 1}'!BJ$15)),"",'III_Plan comp 438.68 {Plan 1}'!BJ$15&amp;analysismethod7)</f>
        <v xml:space="preserve">Encounter Data Analysis; 
</v>
      </c>
      <c r="DR22" s="251" t="str">
        <f>IF(ISNUMBER(FIND(analysismethod7,'III_Plan comp 438.68 {Plan 1}'!BK$15)),"",'III_Plan comp 438.68 {Plan 1}'!BK$15&amp;analysismethod7)</f>
        <v xml:space="preserve">Encounter Data Analysis; 
</v>
      </c>
      <c r="DS22" s="251" t="str">
        <f>IF(ISNUMBER(FIND(analysismethod7,'III_Plan comp 438.68 {Plan 1}'!BL$15)),"",'III_Plan comp 438.68 {Plan 1}'!BL$15&amp;analysismethod7)</f>
        <v xml:space="preserve">Encounter Data Analysis; 
</v>
      </c>
      <c r="DT22" s="251" t="str">
        <f>IF(ISNUMBER(FIND(analysismethod7,'III_Plan comp 438.68 {Plan 1}'!BM$15)),"",'III_Plan comp 438.68 {Plan 1}'!BM$15&amp;analysismethod7)</f>
        <v xml:space="preserve">Encounter Data Analysis; 
</v>
      </c>
      <c r="DU22" s="251" t="str">
        <f>IF(ISNUMBER(FIND(analysismethod7,'III_Plan comp 438.68 {Plan 1}'!BN$15)),"",'III_Plan comp 438.68 {Plan 1}'!BN$15&amp;analysismethod7)</f>
        <v xml:space="preserve">Encounter Data Analysis; 
</v>
      </c>
      <c r="DV22" s="251" t="str">
        <f>IF(ISNUMBER(FIND(analysismethod7,'III_Plan comp 438.68 {Plan 1}'!BO$15)),"",'III_Plan comp 438.68 {Plan 1}'!BO$15&amp;analysismethod7)</f>
        <v xml:space="preserve">Encounter Data Analysis; 
</v>
      </c>
      <c r="DW22" s="251" t="str">
        <f>IF(ISNUMBER(FIND(analysismethod7,'III_Plan comp 438.68 {Plan 1}'!BP$15)),"",'III_Plan comp 438.68 {Plan 1}'!BP$15&amp;analysismethod7)</f>
        <v xml:space="preserve">Encounter Data Analysis; 
</v>
      </c>
      <c r="DX22" s="251" t="str">
        <f>IF(ISNUMBER(FIND(analysismethod7,'III_Plan comp 438.68 {Plan 1}'!BQ$15)),"",'III_Plan comp 438.68 {Plan 1}'!BQ$15&amp;analysismethod7)</f>
        <v xml:space="preserve">Encounter Data Analysis; 
</v>
      </c>
      <c r="DY22" s="251" t="str">
        <f>IF(ISNUMBER(FIND(analysismethod7,'III_Plan comp 438.68 {Plan 1}'!BR$15)),"",'III_Plan comp 438.68 {Plan 1}'!BR$15&amp;analysismethod7)</f>
        <v xml:space="preserve">Encounter Data Analysis; 
</v>
      </c>
      <c r="DZ22" s="251" t="str">
        <f>IF(ISNUMBER(FIND(analysismethod7,'III_Plan comp 438.68 {Plan 1}'!BS$15)),"",'III_Plan comp 438.68 {Plan 1}'!BS$15&amp;analysismethod7)</f>
        <v xml:space="preserve">Encounter Data Analysis; 
</v>
      </c>
      <c r="EA22" s="251" t="str">
        <f>IF(ISNUMBER(FIND(analysismethod7,'III_Plan comp 438.68 {Plan 1}'!BT$15)),"",'III_Plan comp 438.68 {Plan 1}'!BT$15&amp;analysismethod7)</f>
        <v xml:space="preserve">Encounter Data Analysis; 
</v>
      </c>
      <c r="EB22" s="251" t="str">
        <f>IF(ISNUMBER(FIND(analysismethod7,'III_Plan comp 438.68 {Plan 1}'!BU$15)),"",'III_Plan comp 438.68 {Plan 1}'!BU$15&amp;analysismethod7)</f>
        <v xml:space="preserve">Encounter Data Analysis; 
</v>
      </c>
      <c r="EC22" s="251" t="str">
        <f>IF(ISNUMBER(FIND(analysismethod7,'III_Plan comp 438.68 {Plan 1}'!BV$15)),"",'III_Plan comp 438.68 {Plan 1}'!BV$15&amp;analysismethod7)</f>
        <v xml:space="preserve">Encounter Data Analysis; 
</v>
      </c>
      <c r="ED22" s="251" t="str">
        <f>IF(ISNUMBER(FIND(analysismethod7,'III_Plan comp 438.68 {Plan 1}'!BW$15)),"",'III_Plan comp 438.68 {Plan 1}'!BW$15&amp;analysismethod7)</f>
        <v xml:space="preserve">Encounter Data Analysis; 
</v>
      </c>
      <c r="EE22" s="251" t="str">
        <f>IF(ISNUMBER(FIND(analysismethod7,'III_Plan comp 438.68 {Plan 1}'!BX$15)),"",'III_Plan comp 438.68 {Plan 1}'!BX$15&amp;analysismethod7)</f>
        <v xml:space="preserve">Encounter Data Analysis; 
</v>
      </c>
      <c r="EF22" s="251" t="str">
        <f>IF(ISNUMBER(FIND(analysismethod7,'III_Plan comp 438.68 {Plan 1}'!BY$15)),"",'III_Plan comp 438.68 {Plan 1}'!BY$15&amp;analysismethod7)</f>
        <v xml:space="preserve">Encounter Data Analysis; 
</v>
      </c>
      <c r="EG22" s="251" t="str">
        <f>IF(ISNUMBER(FIND(analysismethod7,'III_Plan comp 438.68 {Plan 1}'!BZ$15)),"",'III_Plan comp 438.68 {Plan 1}'!BZ$15&amp;analysismethod7)</f>
        <v xml:space="preserve">Encounter Data Analysis; 
</v>
      </c>
      <c r="EH22" s="251" t="str">
        <f>IF(ISNUMBER(FIND(analysismethod7,'III_Plan comp 438.68 {Plan 1}'!CA$15)),"",'III_Plan comp 438.68 {Plan 1}'!CA$15&amp;analysismethod7)</f>
        <v xml:space="preserve">Encounter Data Analysis; 
</v>
      </c>
      <c r="EI22" s="251" t="str">
        <f>IF(ISNUMBER(FIND(analysismethod7,'III_Plan comp 438.68 {Plan 1}'!CB$15)),"",'III_Plan comp 438.68 {Plan 1}'!CB$15&amp;analysismethod7)</f>
        <v xml:space="preserve">Encounter Data Analysis; 
</v>
      </c>
      <c r="EJ22" s="251" t="str">
        <f>IF(ISNUMBER(FIND(analysismethod7,'III_Plan comp 438.68 {Plan 1}'!CC$15)),"",'III_Plan comp 438.68 {Plan 1}'!CC$15&amp;analysismethod7)</f>
        <v xml:space="preserve">Encounter Data Analysis; 
</v>
      </c>
      <c r="EK22" s="251" t="str">
        <f>IF(ISNUMBER(FIND(analysismethod7,'III_Plan comp 438.68 {Plan 1}'!CD$15)),"",'III_Plan comp 438.68 {Plan 1}'!CD$15&amp;analysismethod7)</f>
        <v xml:space="preserve">Encounter Data Analysis; 
</v>
      </c>
      <c r="EL22" s="251" t="str">
        <f>IF(ISNUMBER(FIND(analysismethod7,'III_Plan comp 438.68 {Plan 1}'!CE$15)),"",'III_Plan comp 438.68 {Plan 1}'!CE$15&amp;analysismethod7)</f>
        <v xml:space="preserve">Encounter Data Analysis; 
</v>
      </c>
      <c r="EM22" s="251" t="str">
        <f>IF(ISNUMBER(FIND(analysismethod7,'III_Plan comp 438.68 {Plan 1}'!CF$15)),"",'III_Plan comp 438.68 {Plan 1}'!CF$15&amp;analysismethod7)</f>
        <v xml:space="preserve">Encounter Data Analysis; 
</v>
      </c>
      <c r="EN22" s="251" t="str">
        <f>IF(ISNUMBER(FIND(analysismethod7,'III_Plan comp 438.68 {Plan 1}'!CG$15)),"",'III_Plan comp 438.68 {Plan 1}'!CG$15&amp;analysismethod7)</f>
        <v xml:space="preserve">Encounter Data Analysis; 
</v>
      </c>
      <c r="EO22" s="251" t="str">
        <f>IF(ISNUMBER(FIND(analysismethod7,'III_Plan comp 438.68 {Plan 1}'!CH$15)),"",'III_Plan comp 438.68 {Plan 1}'!CH$15&amp;analysismethod7)</f>
        <v xml:space="preserve">Encounter Data Analysis; 
</v>
      </c>
      <c r="EP22" s="251" t="str">
        <f>IF(ISNUMBER(FIND(analysismethod7,'III_Plan comp 438.68 {Plan 1}'!CI$15)),"",'III_Plan comp 438.68 {Plan 1}'!CI$15&amp;analysismethod7)</f>
        <v xml:space="preserve">Encounter Data Analysis; 
</v>
      </c>
      <c r="EQ22" s="251" t="str">
        <f>IF(ISNUMBER(FIND(analysismethod7,'III_Plan comp 438.68 {Plan 1}'!CJ$15)),"",'III_Plan comp 438.68 {Plan 1}'!CJ$15&amp;analysismethod7)</f>
        <v xml:space="preserve">Encounter Data Analysis; 
</v>
      </c>
      <c r="ER22" s="251" t="str">
        <f>IF(ISNUMBER(FIND(analysismethod7,'III_Plan comp 438.68 {Plan 1}'!CK$15)),"",'III_Plan comp 438.68 {Plan 1}'!CK$15&amp;analysismethod7)</f>
        <v xml:space="preserve">Encounter Data Analysis; 
</v>
      </c>
      <c r="ES22" s="251" t="str">
        <f>IF(ISNUMBER(FIND(analysismethod7,'III_Plan comp 438.68 {Plan 1}'!CL$15)),"",'III_Plan comp 438.68 {Plan 1}'!CL$15&amp;analysismethod7)</f>
        <v xml:space="preserve">Encounter Data Analysis; 
</v>
      </c>
      <c r="ET22" s="251" t="str">
        <f>IF(ISNUMBER(FIND(analysismethod7,'III_Plan comp 438.68 {Plan 1}'!CM$15)),"",'III_Plan comp 438.68 {Plan 1}'!CM$15&amp;analysismethod7)</f>
        <v xml:space="preserve">Encounter Data Analysis; 
</v>
      </c>
      <c r="EU22" s="251" t="str">
        <f>IF(ISNUMBER(FIND(analysismethod7,'III_Plan comp 438.68 {Plan 1}'!CN$15)),"",'III_Plan comp 438.68 {Plan 1}'!CN$15&amp;analysismethod7)</f>
        <v xml:space="preserve">Encounter Data Analysis; 
</v>
      </c>
      <c r="EV22" s="251" t="str">
        <f>IF(ISNUMBER(FIND(analysismethod7,'III_Plan comp 438.68 {Plan 1}'!CO$15)),"",'III_Plan comp 438.68 {Plan 1}'!CO$15&amp;analysismethod7)</f>
        <v xml:space="preserve">Encounter Data Analysis; 
</v>
      </c>
      <c r="EW22" s="251" t="str">
        <f>IF(ISNUMBER(FIND(analysismethod7,'III_Plan comp 438.68 {Plan 1}'!CP$15)),"",'III_Plan comp 438.68 {Plan 1}'!CP$15&amp;analysismethod7)</f>
        <v xml:space="preserve">Encounter Data Analysis; 
</v>
      </c>
      <c r="EX22" s="251" t="str">
        <f>IF(ISNUMBER(FIND(analysismethod7,'III_Plan comp 438.68 {Plan 1}'!CQ$15)),"",'III_Plan comp 438.68 {Plan 1}'!CQ$15&amp;analysismethod7)</f>
        <v xml:space="preserve">Encounter Data Analysis; 
</v>
      </c>
      <c r="EY22" s="251" t="str">
        <f>IF(ISNUMBER(FIND(analysismethod7,'III_Plan comp 438.68 {Plan 1}'!CR$15)),"",'III_Plan comp 438.68 {Plan 1}'!CR$15&amp;analysismethod7)</f>
        <v xml:space="preserve">Encounter Data Analysis; 
</v>
      </c>
      <c r="EZ22" s="251" t="str">
        <f>IF(ISNUMBER(FIND(analysismethod7,'III_Plan comp 438.68 {Plan 1}'!CS$15)),"",'III_Plan comp 438.68 {Plan 1}'!CS$15&amp;analysismethod7)</f>
        <v xml:space="preserve">Encounter Data Analysis; 
</v>
      </c>
      <c r="FA22" s="251" t="str">
        <f>IF(ISNUMBER(FIND(analysismethod7,'III_Plan comp 438.68 {Plan 1}'!CT$15)),"",'III_Plan comp 438.68 {Plan 1}'!CT$15&amp;analysismethod7)</f>
        <v xml:space="preserve">Encounter Data Analysis; 
</v>
      </c>
      <c r="FB22" s="251" t="str">
        <f>IF(ISNUMBER(FIND(analysismethod7,'III_Plan comp 438.68 {Plan 1}'!CU$15)),"",'III_Plan comp 438.68 {Plan 1}'!CU$15&amp;analysismethod7)</f>
        <v xml:space="preserve">Encounter Data Analysis; 
</v>
      </c>
      <c r="FC22" s="251" t="str">
        <f>IF(ISNUMBER(FIND(analysismethod7,'III_Plan comp 438.68 {Plan 1}'!CV$15)),"",'III_Plan comp 438.68 {Plan 1}'!CV$15&amp;analysismethod7)</f>
        <v xml:space="preserve">Encounter Data Analysis; 
</v>
      </c>
      <c r="FD22" s="251" t="str">
        <f>IF(ISNUMBER(FIND(analysismethod7,'III_Plan comp 438.68 {Plan 1}'!CW$15)),"",'III_Plan comp 438.68 {Plan 1}'!CW$15&amp;analysismethod7)</f>
        <v xml:space="preserve">Encounter Data Analysis; 
</v>
      </c>
      <c r="FE22" s="251" t="str">
        <f>IF(ISNUMBER(FIND(analysismethod7,'III_Plan comp 438.68 {Plan 1}'!CX$15)),"",'III_Plan comp 438.68 {Plan 1}'!CX$15&amp;analysismethod7)</f>
        <v xml:space="preserve">Encounter Data Analysis; 
</v>
      </c>
      <c r="FF22" s="251" t="str">
        <f>IF(ISNUMBER(FIND(analysismethod7,'III_Plan comp 438.68 {Plan 1}'!CY$15)),"",'III_Plan comp 438.68 {Plan 1}'!CY$15&amp;analysismethod7)</f>
        <v xml:space="preserve">Encounter Data Analysis; 
</v>
      </c>
      <c r="FG22" s="251" t="str">
        <f>IF(ISNUMBER(FIND(analysismethod7,'III_Plan comp 438.68 {Plan 1}'!CZ$15)),"",'III_Plan comp 438.68 {Plan 1}'!CZ$15&amp;analysismethod7)</f>
        <v xml:space="preserve">Encounter Data Analysis; 
</v>
      </c>
    </row>
    <row r="23" spans="2:163" x14ac:dyDescent="0.2">
      <c r="B23" s="11" t="s">
        <v>675</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c>
      <c r="BL23" s="251" t="str">
        <f>IF(ISNUMBER(FIND(analysismethod8,'III_Plan comp 438.68 {Plan 1}'!E$15)),"",'III_Plan comp 438.68 {Plan 1}'!E$15&amp;analysismethod8)</f>
        <v/>
      </c>
      <c r="BM23" s="251" t="str">
        <f>IF(ISNUMBER(FIND(analysismethod8,'III_Plan comp 438.68 {Plan 1}'!F$15)),"",'III_Plan comp 438.68 {Plan 1}'!F$15&amp;analysismethod8)</f>
        <v/>
      </c>
      <c r="BN23" s="251" t="str">
        <f>IF(ISNUMBER(FIND(analysismethod8,'III_Plan comp 438.68 {Plan 1}'!G$15)),"",'III_Plan comp 438.68 {Plan 1}'!G$15&amp;analysismethod8)</f>
        <v/>
      </c>
      <c r="BO23" s="251" t="str">
        <f>IF(ISNUMBER(FIND(analysismethod8,'III_Plan comp 438.68 {Plan 1}'!H$15)),"",'III_Plan comp 438.68 {Plan 1}'!H$15&amp;analysismethod8)</f>
        <v/>
      </c>
      <c r="BP23" s="251" t="str">
        <f>IF(ISNUMBER(FIND(analysismethod8,'III_Plan comp 438.68 {Plan 1}'!I$15)),"",'III_Plan comp 438.68 {Plan 1}'!I$15&amp;analysismethod8)</f>
        <v/>
      </c>
      <c r="BQ23" s="251" t="str">
        <f>IF(ISNUMBER(FIND(analysismethod8,'III_Plan comp 438.68 {Plan 1}'!J$15)),"",'III_Plan comp 438.68 {Plan 1}'!J$15&amp;analysismethod8)</f>
        <v/>
      </c>
      <c r="BR23" s="251" t="str">
        <f>IF(ISNUMBER(FIND(analysismethod8,'III_Plan comp 438.68 {Plan 1}'!K$15)),"",'III_Plan comp 438.68 {Plan 1}'!K$15&amp;analysismethod8)</f>
        <v/>
      </c>
      <c r="BS23" s="251" t="str">
        <f>IF(ISNUMBER(FIND(analysismethod8,'III_Plan comp 438.68 {Plan 1}'!L$15)),"",'III_Plan comp 438.68 {Plan 1}'!L$15&amp;analysismethod8)</f>
        <v/>
      </c>
      <c r="BT23" s="251" t="str">
        <f>IF(ISNUMBER(FIND(analysismethod8,'III_Plan comp 438.68 {Plan 1}'!M$15)),"",'III_Plan comp 438.68 {Plan 1}'!M$15&amp;analysismethod8)</f>
        <v/>
      </c>
      <c r="BU23" s="251" t="str">
        <f>IF(ISNUMBER(FIND(analysismethod8,'III_Plan comp 438.68 {Plan 1}'!N$15)),"",'III_Plan comp 438.68 {Plan 1}'!N$15&amp;analysismethod8)</f>
        <v/>
      </c>
      <c r="BV23" s="251" t="str">
        <f>IF(ISNUMBER(FIND(analysismethod8,'III_Plan comp 438.68 {Plan 1}'!O$15)),"",'III_Plan comp 438.68 {Plan 1}'!O$15&amp;analysismethod8)</f>
        <v/>
      </c>
      <c r="BW23" s="251" t="str">
        <f>IF(ISNUMBER(FIND(analysismethod8,'III_Plan comp 438.68 {Plan 1}'!P$15)),"",'III_Plan comp 438.68 {Plan 1}'!P$15&amp;analysismethod8)</f>
        <v/>
      </c>
      <c r="BX23" s="251" t="str">
        <f>IF(ISNUMBER(FIND(analysismethod8,'III_Plan comp 438.68 {Plan 1}'!Q$15)),"",'III_Plan comp 438.68 {Plan 1}'!Q$15&amp;analysismethod8)</f>
        <v/>
      </c>
      <c r="BY23" s="251" t="str">
        <f>IF(ISNUMBER(FIND(analysismethod8,'III_Plan comp 438.68 {Plan 1}'!R$15)),"",'III_Plan comp 438.68 {Plan 1}'!R$15&amp;analysismethod8)</f>
        <v/>
      </c>
      <c r="BZ23" s="251" t="str">
        <f>IF(ISNUMBER(FIND(analysismethod8,'III_Plan comp 438.68 {Plan 1}'!S$15)),"",'III_Plan comp 438.68 {Plan 1}'!S$15&amp;analysismethod8)</f>
        <v/>
      </c>
      <c r="CA23" s="251" t="str">
        <f>IF(ISNUMBER(FIND(analysismethod8,'III_Plan comp 438.68 {Plan 1}'!T$15)),"",'III_Plan comp 438.68 {Plan 1}'!T$15&amp;analysismethod8)</f>
        <v/>
      </c>
      <c r="CB23" s="251" t="str">
        <f>IF(ISNUMBER(FIND(analysismethod8,'III_Plan comp 438.68 {Plan 1}'!U$15)),"",'III_Plan comp 438.68 {Plan 1}'!U$15&amp;analysismethod8)</f>
        <v/>
      </c>
      <c r="CC23" s="251" t="str">
        <f>IF(ISNUMBER(FIND(analysismethod8,'III_Plan comp 438.68 {Plan 1}'!V$15)),"",'III_Plan comp 438.68 {Plan 1}'!V$15&amp;analysismethod8)</f>
        <v/>
      </c>
      <c r="CD23" s="251" t="str">
        <f>IF(ISNUMBER(FIND(analysismethod8,'III_Plan comp 438.68 {Plan 1}'!W$15)),"",'III_Plan comp 438.68 {Plan 1}'!W$15&amp;analysismethod8)</f>
        <v/>
      </c>
      <c r="CE23" s="251" t="str">
        <f>IF(ISNUMBER(FIND(analysismethod8,'III_Plan comp 438.68 {Plan 1}'!X$15)),"",'III_Plan comp 438.68 {Plan 1}'!X$15&amp;analysismethod8)</f>
        <v/>
      </c>
      <c r="CF23" s="251" t="str">
        <f>IF(ISNUMBER(FIND(analysismethod8,'III_Plan comp 438.68 {Plan 1}'!Y$15)),"",'III_Plan comp 438.68 {Plan 1}'!Y$15&amp;analysismethod8)</f>
        <v/>
      </c>
      <c r="CG23" s="251" t="str">
        <f>IF(ISNUMBER(FIND(analysismethod8,'III_Plan comp 438.68 {Plan 1}'!Z$15)),"",'III_Plan comp 438.68 {Plan 1}'!Z$15&amp;analysismethod8)</f>
        <v/>
      </c>
      <c r="CH23" s="251" t="str">
        <f>IF(ISNUMBER(FIND(analysismethod8,'III_Plan comp 438.68 {Plan 1}'!AA$15)),"",'III_Plan comp 438.68 {Plan 1}'!AA$15&amp;analysismethod8)</f>
        <v/>
      </c>
      <c r="CI23" s="251" t="str">
        <f>IF(ISNUMBER(FIND(analysismethod8,'III_Plan comp 438.68 {Plan 1}'!AB$15)),"",'III_Plan comp 438.68 {Plan 1}'!AB$15&amp;analysismethod8)</f>
        <v/>
      </c>
      <c r="CJ23" s="251" t="str">
        <f>IF(ISNUMBER(FIND(analysismethod8,'III_Plan comp 438.68 {Plan 1}'!AC$15)),"",'III_Plan comp 438.68 {Plan 1}'!AC$15&amp;analysismethod8)</f>
        <v/>
      </c>
      <c r="CK23" s="251" t="str">
        <f>IF(ISNUMBER(FIND(analysismethod8,'III_Plan comp 438.68 {Plan 1}'!AD$15)),"",'III_Plan comp 438.68 {Plan 1}'!AD$15&amp;analysismethod8)</f>
        <v/>
      </c>
      <c r="CL23" s="251" t="str">
        <f>IF(ISNUMBER(FIND(analysismethod8,'III_Plan comp 438.68 {Plan 1}'!AE$15)),"",'III_Plan comp 438.68 {Plan 1}'!AE$15&amp;analysismethod8)</f>
        <v/>
      </c>
      <c r="CM23" s="251" t="str">
        <f>IF(ISNUMBER(FIND(analysismethod8,'III_Plan comp 438.68 {Plan 1}'!AF$15)),"",'III_Plan comp 438.68 {Plan 1}'!AF$15&amp;analysismethod8)</f>
        <v/>
      </c>
      <c r="CN23" s="251" t="str">
        <f>IF(ISNUMBER(FIND(analysismethod8,'III_Plan comp 438.68 {Plan 1}'!AG$15)),"",'III_Plan comp 438.68 {Plan 1}'!AG$15&amp;analysismethod8)</f>
        <v/>
      </c>
      <c r="CO23" s="251" t="str">
        <f>IF(ISNUMBER(FIND(analysismethod8,'III_Plan comp 438.68 {Plan 1}'!AH$15)),"",'III_Plan comp 438.68 {Plan 1}'!AH$15&amp;analysismethod8)</f>
        <v/>
      </c>
      <c r="CP23" s="251" t="str">
        <f>IF(ISNUMBER(FIND(analysismethod8,'III_Plan comp 438.68 {Plan 1}'!AI$15)),"",'III_Plan comp 438.68 {Plan 1}'!AI$15&amp;analysismethod8)</f>
        <v/>
      </c>
      <c r="CQ23" s="251" t="str">
        <f>IF(ISNUMBER(FIND(analysismethod8,'III_Plan comp 438.68 {Plan 1}'!AJ$15)),"",'III_Plan comp 438.68 {Plan 1}'!AJ$15&amp;analysismethod8)</f>
        <v/>
      </c>
      <c r="CR23" s="251" t="str">
        <f>IF(ISNUMBER(FIND(analysismethod8,'III_Plan comp 438.68 {Plan 1}'!AK$15)),"",'III_Plan comp 438.68 {Plan 1}'!AK$15&amp;analysismethod8)</f>
        <v/>
      </c>
      <c r="CS23" s="251" t="str">
        <f>IF(ISNUMBER(FIND(analysismethod8,'III_Plan comp 438.68 {Plan 1}'!AL$15)),"",'III_Plan comp 438.68 {Plan 1}'!AL$15&amp;analysismethod8)</f>
        <v/>
      </c>
      <c r="CT23" s="251" t="str">
        <f>IF(ISNUMBER(FIND(analysismethod8,'III_Plan comp 438.68 {Plan 1}'!AM$15)),"",'III_Plan comp 438.68 {Plan 1}'!AM$15&amp;analysismethod8)</f>
        <v/>
      </c>
      <c r="CU23" s="251" t="str">
        <f>IF(ISNUMBER(FIND(analysismethod8,'III_Plan comp 438.68 {Plan 1}'!AN$15)),"",'III_Plan comp 438.68 {Plan 1}'!AN$15&amp;analysismethod8)</f>
        <v/>
      </c>
      <c r="CV23" s="251" t="str">
        <f>IF(ISNUMBER(FIND(analysismethod8,'III_Plan comp 438.68 {Plan 1}'!AO$15)),"",'III_Plan comp 438.68 {Plan 1}'!AO$15&amp;analysismethod8)</f>
        <v/>
      </c>
      <c r="CW23" s="251" t="str">
        <f>IF(ISNUMBER(FIND(analysismethod8,'III_Plan comp 438.68 {Plan 1}'!AP$15)),"",'III_Plan comp 438.68 {Plan 1}'!AP$15&amp;analysismethod8)</f>
        <v/>
      </c>
      <c r="CX23" s="251" t="str">
        <f>IF(ISNUMBER(FIND(analysismethod8,'III_Plan comp 438.68 {Plan 1}'!AQ$15)),"",'III_Plan comp 438.68 {Plan 1}'!AQ$15&amp;analysismethod8)</f>
        <v/>
      </c>
      <c r="CY23" s="251" t="str">
        <f>IF(ISNUMBER(FIND(analysismethod8,'III_Plan comp 438.68 {Plan 1}'!AR$15)),"",'III_Plan comp 438.68 {Plan 1}'!AR$15&amp;analysismethod8)</f>
        <v/>
      </c>
      <c r="CZ23" s="251" t="str">
        <f>IF(ISNUMBER(FIND(analysismethod8,'III_Plan comp 438.68 {Plan 1}'!AS$15)),"",'III_Plan comp 438.68 {Plan 1}'!AS$15&amp;analysismethod8)</f>
        <v/>
      </c>
      <c r="DA23" s="251" t="str">
        <f>IF(ISNUMBER(FIND(analysismethod8,'III_Plan comp 438.68 {Plan 1}'!AT$15)),"",'III_Plan comp 438.68 {Plan 1}'!AT$15&amp;analysismethod8)</f>
        <v/>
      </c>
      <c r="DB23" s="251" t="str">
        <f>IF(ISNUMBER(FIND(analysismethod8,'III_Plan comp 438.68 {Plan 1}'!AU$15)),"",'III_Plan comp 438.68 {Plan 1}'!AU$15&amp;analysismethod8)</f>
        <v/>
      </c>
      <c r="DC23" s="251" t="str">
        <f>IF(ISNUMBER(FIND(analysismethod8,'III_Plan comp 438.68 {Plan 1}'!AV$15)),"",'III_Plan comp 438.68 {Plan 1}'!AV$15&amp;analysismethod8)</f>
        <v/>
      </c>
      <c r="DD23" s="251" t="str">
        <f>IF(ISNUMBER(FIND(analysismethod8,'III_Plan comp 438.68 {Plan 1}'!AW$15)),"",'III_Plan comp 438.68 {Plan 1}'!AW$15&amp;analysismethod8)</f>
        <v/>
      </c>
      <c r="DE23" s="251" t="str">
        <f>IF(ISNUMBER(FIND(analysismethod8,'III_Plan comp 438.68 {Plan 1}'!AX$15)),"",'III_Plan comp 438.68 {Plan 1}'!AX$15&amp;analysismethod8)</f>
        <v/>
      </c>
      <c r="DF23" s="251" t="str">
        <f>IF(ISNUMBER(FIND(analysismethod8,'III_Plan comp 438.68 {Plan 1}'!AY$15)),"",'III_Plan comp 438.68 {Plan 1}'!AY$15&amp;analysismethod8)</f>
        <v/>
      </c>
      <c r="DG23" s="251" t="str">
        <f>IF(ISNUMBER(FIND(analysismethod8,'III_Plan comp 438.68 {Plan 1}'!AZ$15)),"",'III_Plan comp 438.68 {Plan 1}'!AZ$15&amp;analysismethod8)</f>
        <v/>
      </c>
      <c r="DH23" s="251" t="str">
        <f>IF(ISNUMBER(FIND(analysismethod8,'III_Plan comp 438.68 {Plan 1}'!BA$15)),"",'III_Plan comp 438.68 {Plan 1}'!BA$15&amp;analysismethod8)</f>
        <v/>
      </c>
      <c r="DI23" s="251" t="str">
        <f>IF(ISNUMBER(FIND(analysismethod8,'III_Plan comp 438.68 {Plan 1}'!BB$15)),"",'III_Plan comp 438.68 {Plan 1}'!BB$15&amp;analysismethod8)</f>
        <v/>
      </c>
      <c r="DJ23" s="251" t="str">
        <f>IF(ISNUMBER(FIND(analysismethod8,'III_Plan comp 438.68 {Plan 1}'!BC$15)),"",'III_Plan comp 438.68 {Plan 1}'!BC$15&amp;analysismethod8)</f>
        <v/>
      </c>
      <c r="DK23" s="251" t="str">
        <f>IF(ISNUMBER(FIND(analysismethod8,'III_Plan comp 438.68 {Plan 1}'!BD$15)),"",'III_Plan comp 438.68 {Plan 1}'!BD$15&amp;analysismethod8)</f>
        <v/>
      </c>
      <c r="DL23" s="251" t="str">
        <f>IF(ISNUMBER(FIND(analysismethod8,'III_Plan comp 438.68 {Plan 1}'!BE$15)),"",'III_Plan comp 438.68 {Plan 1}'!BE$15&amp;analysismethod8)</f>
        <v/>
      </c>
      <c r="DM23" s="251" t="str">
        <f>IF(ISNUMBER(FIND(analysismethod8,'III_Plan comp 438.68 {Plan 1}'!BF$15)),"",'III_Plan comp 438.68 {Plan 1}'!BF$15&amp;analysismethod8)</f>
        <v/>
      </c>
      <c r="DN23" s="251" t="str">
        <f>IF(ISNUMBER(FIND(analysismethod8,'III_Plan comp 438.68 {Plan 1}'!BG$15)),"",'III_Plan comp 438.68 {Plan 1}'!BG$15&amp;analysismethod8)</f>
        <v/>
      </c>
      <c r="DO23" s="251" t="str">
        <f>IF(ISNUMBER(FIND(analysismethod8,'III_Plan comp 438.68 {Plan 1}'!BH$15)),"",'III_Plan comp 438.68 {Plan 1}'!BH$15&amp;analysismethod8)</f>
        <v/>
      </c>
      <c r="DP23" s="251" t="str">
        <f>IF(ISNUMBER(FIND(analysismethod8,'III_Plan comp 438.68 {Plan 1}'!BI$15)),"",'III_Plan comp 438.68 {Plan 1}'!BI$15&amp;analysismethod8)</f>
        <v/>
      </c>
      <c r="DQ23" s="251" t="str">
        <f>IF(ISNUMBER(FIND(analysismethod8,'III_Plan comp 438.68 {Plan 1}'!BJ$15)),"",'III_Plan comp 438.68 {Plan 1}'!BJ$15&amp;analysismethod8)</f>
        <v/>
      </c>
      <c r="DR23" s="251" t="str">
        <f>IF(ISNUMBER(FIND(analysismethod8,'III_Plan comp 438.68 {Plan 1}'!BK$15)),"",'III_Plan comp 438.68 {Plan 1}'!BK$15&amp;analysismethod8)</f>
        <v/>
      </c>
      <c r="DS23" s="251" t="str">
        <f>IF(ISNUMBER(FIND(analysismethod8,'III_Plan comp 438.68 {Plan 1}'!BL$15)),"",'III_Plan comp 438.68 {Plan 1}'!BL$15&amp;analysismethod8)</f>
        <v/>
      </c>
      <c r="DT23" s="251" t="str">
        <f>IF(ISNUMBER(FIND(analysismethod8,'III_Plan comp 438.68 {Plan 1}'!BM$15)),"",'III_Plan comp 438.68 {Plan 1}'!BM$15&amp;analysismethod8)</f>
        <v/>
      </c>
      <c r="DU23" s="251" t="str">
        <f>IF(ISNUMBER(FIND(analysismethod8,'III_Plan comp 438.68 {Plan 1}'!BN$15)),"",'III_Plan comp 438.68 {Plan 1}'!BN$15&amp;analysismethod8)</f>
        <v/>
      </c>
      <c r="DV23" s="251" t="str">
        <f>IF(ISNUMBER(FIND(analysismethod8,'III_Plan comp 438.68 {Plan 1}'!BO$15)),"",'III_Plan comp 438.68 {Plan 1}'!BO$15&amp;analysismethod8)</f>
        <v/>
      </c>
      <c r="DW23" s="251" t="str">
        <f>IF(ISNUMBER(FIND(analysismethod8,'III_Plan comp 438.68 {Plan 1}'!BP$15)),"",'III_Plan comp 438.68 {Plan 1}'!BP$15&amp;analysismethod8)</f>
        <v/>
      </c>
      <c r="DX23" s="251" t="str">
        <f>IF(ISNUMBER(FIND(analysismethod8,'III_Plan comp 438.68 {Plan 1}'!BQ$15)),"",'III_Plan comp 438.68 {Plan 1}'!BQ$15&amp;analysismethod8)</f>
        <v/>
      </c>
      <c r="DY23" s="251" t="str">
        <f>IF(ISNUMBER(FIND(analysismethod8,'III_Plan comp 438.68 {Plan 1}'!BR$15)),"",'III_Plan comp 438.68 {Plan 1}'!BR$15&amp;analysismethod8)</f>
        <v/>
      </c>
      <c r="DZ23" s="251" t="str">
        <f>IF(ISNUMBER(FIND(analysismethod8,'III_Plan comp 438.68 {Plan 1}'!BS$15)),"",'III_Plan comp 438.68 {Plan 1}'!BS$15&amp;analysismethod8)</f>
        <v/>
      </c>
      <c r="EA23" s="251" t="str">
        <f>IF(ISNUMBER(FIND(analysismethod8,'III_Plan comp 438.68 {Plan 1}'!BT$15)),"",'III_Plan comp 438.68 {Plan 1}'!BT$15&amp;analysismethod8)</f>
        <v/>
      </c>
      <c r="EB23" s="251" t="str">
        <f>IF(ISNUMBER(FIND(analysismethod8,'III_Plan comp 438.68 {Plan 1}'!BU$15)),"",'III_Plan comp 438.68 {Plan 1}'!BU$15&amp;analysismethod8)</f>
        <v/>
      </c>
      <c r="EC23" s="251" t="str">
        <f>IF(ISNUMBER(FIND(analysismethod8,'III_Plan comp 438.68 {Plan 1}'!BV$15)),"",'III_Plan comp 438.68 {Plan 1}'!BV$15&amp;analysismethod8)</f>
        <v/>
      </c>
      <c r="ED23" s="251" t="str">
        <f>IF(ISNUMBER(FIND(analysismethod8,'III_Plan comp 438.68 {Plan 1}'!BW$15)),"",'III_Plan comp 438.68 {Plan 1}'!BW$15&amp;analysismethod8)</f>
        <v/>
      </c>
      <c r="EE23" s="251" t="str">
        <f>IF(ISNUMBER(FIND(analysismethod8,'III_Plan comp 438.68 {Plan 1}'!BX$15)),"",'III_Plan comp 438.68 {Plan 1}'!BX$15&amp;analysismethod8)</f>
        <v/>
      </c>
      <c r="EF23" s="251" t="str">
        <f>IF(ISNUMBER(FIND(analysismethod8,'III_Plan comp 438.68 {Plan 1}'!BY$15)),"",'III_Plan comp 438.68 {Plan 1}'!BY$15&amp;analysismethod8)</f>
        <v/>
      </c>
      <c r="EG23" s="251" t="str">
        <f>IF(ISNUMBER(FIND(analysismethod8,'III_Plan comp 438.68 {Plan 1}'!BZ$15)),"",'III_Plan comp 438.68 {Plan 1}'!BZ$15&amp;analysismethod8)</f>
        <v/>
      </c>
      <c r="EH23" s="251" t="str">
        <f>IF(ISNUMBER(FIND(analysismethod8,'III_Plan comp 438.68 {Plan 1}'!CA$15)),"",'III_Plan comp 438.68 {Plan 1}'!CA$15&amp;analysismethod8)</f>
        <v/>
      </c>
      <c r="EI23" s="251" t="str">
        <f>IF(ISNUMBER(FIND(analysismethod8,'III_Plan comp 438.68 {Plan 1}'!CB$15)),"",'III_Plan comp 438.68 {Plan 1}'!CB$15&amp;analysismethod8)</f>
        <v/>
      </c>
      <c r="EJ23" s="251" t="str">
        <f>IF(ISNUMBER(FIND(analysismethod8,'III_Plan comp 438.68 {Plan 1}'!CC$15)),"",'III_Plan comp 438.68 {Plan 1}'!CC$15&amp;analysismethod8)</f>
        <v/>
      </c>
      <c r="EK23" s="251" t="str">
        <f>IF(ISNUMBER(FIND(analysismethod8,'III_Plan comp 438.68 {Plan 1}'!CD$15)),"",'III_Plan comp 438.68 {Plan 1}'!CD$15&amp;analysismethod8)</f>
        <v/>
      </c>
      <c r="EL23" s="251" t="str">
        <f>IF(ISNUMBER(FIND(analysismethod8,'III_Plan comp 438.68 {Plan 1}'!CE$15)),"",'III_Plan comp 438.68 {Plan 1}'!CE$15&amp;analysismethod8)</f>
        <v/>
      </c>
      <c r="EM23" s="251" t="str">
        <f>IF(ISNUMBER(FIND(analysismethod8,'III_Plan comp 438.68 {Plan 1}'!CF$15)),"",'III_Plan comp 438.68 {Plan 1}'!CF$15&amp;analysismethod8)</f>
        <v/>
      </c>
      <c r="EN23" s="251" t="str">
        <f>IF(ISNUMBER(FIND(analysismethod8,'III_Plan comp 438.68 {Plan 1}'!CG$15)),"",'III_Plan comp 438.68 {Plan 1}'!CG$15&amp;analysismethod8)</f>
        <v/>
      </c>
      <c r="EO23" s="251" t="str">
        <f>IF(ISNUMBER(FIND(analysismethod8,'III_Plan comp 438.68 {Plan 1}'!CH$15)),"",'III_Plan comp 438.68 {Plan 1}'!CH$15&amp;analysismethod8)</f>
        <v/>
      </c>
      <c r="EP23" s="251" t="str">
        <f>IF(ISNUMBER(FIND(analysismethod8,'III_Plan comp 438.68 {Plan 1}'!CI$15)),"",'III_Plan comp 438.68 {Plan 1}'!CI$15&amp;analysismethod8)</f>
        <v/>
      </c>
      <c r="EQ23" s="251" t="str">
        <f>IF(ISNUMBER(FIND(analysismethod8,'III_Plan comp 438.68 {Plan 1}'!CJ$15)),"",'III_Plan comp 438.68 {Plan 1}'!CJ$15&amp;analysismethod8)</f>
        <v/>
      </c>
      <c r="ER23" s="251" t="str">
        <f>IF(ISNUMBER(FIND(analysismethod8,'III_Plan comp 438.68 {Plan 1}'!CK$15)),"",'III_Plan comp 438.68 {Plan 1}'!CK$15&amp;analysismethod8)</f>
        <v/>
      </c>
      <c r="ES23" s="251" t="str">
        <f>IF(ISNUMBER(FIND(analysismethod8,'III_Plan comp 438.68 {Plan 1}'!CL$15)),"",'III_Plan comp 438.68 {Plan 1}'!CL$15&amp;analysismethod8)</f>
        <v/>
      </c>
      <c r="ET23" s="251" t="str">
        <f>IF(ISNUMBER(FIND(analysismethod8,'III_Plan comp 438.68 {Plan 1}'!CM$15)),"",'III_Plan comp 438.68 {Plan 1}'!CM$15&amp;analysismethod8)</f>
        <v/>
      </c>
      <c r="EU23" s="251" t="str">
        <f>IF(ISNUMBER(FIND(analysismethod8,'III_Plan comp 438.68 {Plan 1}'!CN$15)),"",'III_Plan comp 438.68 {Plan 1}'!CN$15&amp;analysismethod8)</f>
        <v/>
      </c>
      <c r="EV23" s="251" t="str">
        <f>IF(ISNUMBER(FIND(analysismethod8,'III_Plan comp 438.68 {Plan 1}'!CO$15)),"",'III_Plan comp 438.68 {Plan 1}'!CO$15&amp;analysismethod8)</f>
        <v/>
      </c>
      <c r="EW23" s="251" t="str">
        <f>IF(ISNUMBER(FIND(analysismethod8,'III_Plan comp 438.68 {Plan 1}'!CP$15)),"",'III_Plan comp 438.68 {Plan 1}'!CP$15&amp;analysismethod8)</f>
        <v/>
      </c>
      <c r="EX23" s="251" t="str">
        <f>IF(ISNUMBER(FIND(analysismethod8,'III_Plan comp 438.68 {Plan 1}'!CQ$15)),"",'III_Plan comp 438.68 {Plan 1}'!CQ$15&amp;analysismethod8)</f>
        <v/>
      </c>
      <c r="EY23" s="251" t="str">
        <f>IF(ISNUMBER(FIND(analysismethod8,'III_Plan comp 438.68 {Plan 1}'!CR$15)),"",'III_Plan comp 438.68 {Plan 1}'!CR$15&amp;analysismethod8)</f>
        <v/>
      </c>
      <c r="EZ23" s="251" t="str">
        <f>IF(ISNUMBER(FIND(analysismethod8,'III_Plan comp 438.68 {Plan 1}'!CS$15)),"",'III_Plan comp 438.68 {Plan 1}'!CS$15&amp;analysismethod8)</f>
        <v/>
      </c>
      <c r="FA23" s="251" t="str">
        <f>IF(ISNUMBER(FIND(analysismethod8,'III_Plan comp 438.68 {Plan 1}'!CT$15)),"",'III_Plan comp 438.68 {Plan 1}'!CT$15&amp;analysismethod8)</f>
        <v/>
      </c>
      <c r="FB23" s="251" t="str">
        <f>IF(ISNUMBER(FIND(analysismethod8,'III_Plan comp 438.68 {Plan 1}'!CU$15)),"",'III_Plan comp 438.68 {Plan 1}'!CU$15&amp;analysismethod8)</f>
        <v/>
      </c>
      <c r="FC23" s="251" t="str">
        <f>IF(ISNUMBER(FIND(analysismethod8,'III_Plan comp 438.68 {Plan 1}'!CV$15)),"",'III_Plan comp 438.68 {Plan 1}'!CV$15&amp;analysismethod8)</f>
        <v/>
      </c>
      <c r="FD23" s="251" t="str">
        <f>IF(ISNUMBER(FIND(analysismethod8,'III_Plan comp 438.68 {Plan 1}'!CW$15)),"",'III_Plan comp 438.68 {Plan 1}'!CW$15&amp;analysismethod8)</f>
        <v/>
      </c>
      <c r="FE23" s="251" t="str">
        <f>IF(ISNUMBER(FIND(analysismethod8,'III_Plan comp 438.68 {Plan 1}'!CX$15)),"",'III_Plan comp 438.68 {Plan 1}'!CX$15&amp;analysismethod8)</f>
        <v/>
      </c>
      <c r="FF23" s="251" t="str">
        <f>IF(ISNUMBER(FIND(analysismethod8,'III_Plan comp 438.68 {Plan 1}'!CY$15)),"",'III_Plan comp 438.68 {Plan 1}'!CY$15&amp;analysismethod8)</f>
        <v/>
      </c>
      <c r="FG23" s="251" t="str">
        <f>IF(ISNUMBER(FIND(analysismethod8,'III_Plan comp 438.68 {Plan 1}'!CZ$15)),"",'III_Plan comp 438.68 {Plan 1}'!CZ$15&amp;analysismethod8)</f>
        <v/>
      </c>
    </row>
    <row r="24" spans="2:163" x14ac:dyDescent="0.2">
      <c r="B24" s="11" t="s">
        <v>676</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c>
      <c r="BL24" s="251" t="str">
        <f>IF(ISNUMBER(FIND(analysismethod9,'III_Plan comp 438.68 {Plan 1}'!E$15)),"",'III_Plan comp 438.68 {Plan 1}'!E$15&amp;analysismethod9)</f>
        <v/>
      </c>
      <c r="BM24" s="251" t="str">
        <f>IF(ISNUMBER(FIND(analysismethod9,'III_Plan comp 438.68 {Plan 1}'!F$15)),"",'III_Plan comp 438.68 {Plan 1}'!F$15&amp;analysismethod9)</f>
        <v/>
      </c>
      <c r="BN24" s="251" t="str">
        <f>IF(ISNUMBER(FIND(analysismethod9,'III_Plan comp 438.68 {Plan 1}'!G$15)),"",'III_Plan comp 438.68 {Plan 1}'!G$15&amp;analysismethod9)</f>
        <v/>
      </c>
      <c r="BO24" s="251" t="str">
        <f>IF(ISNUMBER(FIND(analysismethod9,'III_Plan comp 438.68 {Plan 1}'!H$15)),"",'III_Plan comp 438.68 {Plan 1}'!H$15&amp;analysismethod9)</f>
        <v/>
      </c>
      <c r="BP24" s="251" t="str">
        <f>IF(ISNUMBER(FIND(analysismethod9,'III_Plan comp 438.68 {Plan 1}'!I$15)),"",'III_Plan comp 438.68 {Plan 1}'!I$15&amp;analysismethod9)</f>
        <v/>
      </c>
      <c r="BQ24" s="251" t="str">
        <f>IF(ISNUMBER(FIND(analysismethod9,'III_Plan comp 438.68 {Plan 1}'!J$15)),"",'III_Plan comp 438.68 {Plan 1}'!J$15&amp;analysismethod9)</f>
        <v/>
      </c>
      <c r="BR24" s="251" t="str">
        <f>IF(ISNUMBER(FIND(analysismethod9,'III_Plan comp 438.68 {Plan 1}'!K$15)),"",'III_Plan comp 438.68 {Plan 1}'!K$15&amp;analysismethod9)</f>
        <v/>
      </c>
      <c r="BS24" s="251" t="str">
        <f>IF(ISNUMBER(FIND(analysismethod9,'III_Plan comp 438.68 {Plan 1}'!L$15)),"",'III_Plan comp 438.68 {Plan 1}'!L$15&amp;analysismethod9)</f>
        <v/>
      </c>
      <c r="BT24" s="251" t="str">
        <f>IF(ISNUMBER(FIND(analysismethod9,'III_Plan comp 438.68 {Plan 1}'!M$15)),"",'III_Plan comp 438.68 {Plan 1}'!M$15&amp;analysismethod9)</f>
        <v/>
      </c>
      <c r="BU24" s="251" t="str">
        <f>IF(ISNUMBER(FIND(analysismethod9,'III_Plan comp 438.68 {Plan 1}'!N$15)),"",'III_Plan comp 438.68 {Plan 1}'!N$15&amp;analysismethod9)</f>
        <v/>
      </c>
      <c r="BV24" s="251" t="str">
        <f>IF(ISNUMBER(FIND(analysismethod9,'III_Plan comp 438.68 {Plan 1}'!O$15)),"",'III_Plan comp 438.68 {Plan 1}'!O$15&amp;analysismethod9)</f>
        <v/>
      </c>
      <c r="BW24" s="251" t="str">
        <f>IF(ISNUMBER(FIND(analysismethod9,'III_Plan comp 438.68 {Plan 1}'!P$15)),"",'III_Plan comp 438.68 {Plan 1}'!P$15&amp;analysismethod9)</f>
        <v/>
      </c>
      <c r="BX24" s="251" t="str">
        <f>IF(ISNUMBER(FIND(analysismethod9,'III_Plan comp 438.68 {Plan 1}'!Q$15)),"",'III_Plan comp 438.68 {Plan 1}'!Q$15&amp;analysismethod9)</f>
        <v/>
      </c>
      <c r="BY24" s="251" t="str">
        <f>IF(ISNUMBER(FIND(analysismethod9,'III_Plan comp 438.68 {Plan 1}'!R$15)),"",'III_Plan comp 438.68 {Plan 1}'!R$15&amp;analysismethod9)</f>
        <v/>
      </c>
      <c r="BZ24" s="251" t="str">
        <f>IF(ISNUMBER(FIND(analysismethod9,'III_Plan comp 438.68 {Plan 1}'!S$15)),"",'III_Plan comp 438.68 {Plan 1}'!S$15&amp;analysismethod9)</f>
        <v/>
      </c>
      <c r="CA24" s="251" t="str">
        <f>IF(ISNUMBER(FIND(analysismethod9,'III_Plan comp 438.68 {Plan 1}'!T$15)),"",'III_Plan comp 438.68 {Plan 1}'!T$15&amp;analysismethod9)</f>
        <v/>
      </c>
      <c r="CB24" s="251" t="str">
        <f>IF(ISNUMBER(FIND(analysismethod9,'III_Plan comp 438.68 {Plan 1}'!U$15)),"",'III_Plan comp 438.68 {Plan 1}'!U$15&amp;analysismethod9)</f>
        <v/>
      </c>
      <c r="CC24" s="251" t="str">
        <f>IF(ISNUMBER(FIND(analysismethod9,'III_Plan comp 438.68 {Plan 1}'!V$15)),"",'III_Plan comp 438.68 {Plan 1}'!V$15&amp;analysismethod9)</f>
        <v/>
      </c>
      <c r="CD24" s="251" t="str">
        <f>IF(ISNUMBER(FIND(analysismethod9,'III_Plan comp 438.68 {Plan 1}'!W$15)),"",'III_Plan comp 438.68 {Plan 1}'!W$15&amp;analysismethod9)</f>
        <v/>
      </c>
      <c r="CE24" s="251" t="str">
        <f>IF(ISNUMBER(FIND(analysismethod9,'III_Plan comp 438.68 {Plan 1}'!X$15)),"",'III_Plan comp 438.68 {Plan 1}'!X$15&amp;analysismethod9)</f>
        <v/>
      </c>
      <c r="CF24" s="251" t="str">
        <f>IF(ISNUMBER(FIND(analysismethod9,'III_Plan comp 438.68 {Plan 1}'!Y$15)),"",'III_Plan comp 438.68 {Plan 1}'!Y$15&amp;analysismethod9)</f>
        <v/>
      </c>
      <c r="CG24" s="251" t="str">
        <f>IF(ISNUMBER(FIND(analysismethod9,'III_Plan comp 438.68 {Plan 1}'!Z$15)),"",'III_Plan comp 438.68 {Plan 1}'!Z$15&amp;analysismethod9)</f>
        <v/>
      </c>
      <c r="CH24" s="251" t="str">
        <f>IF(ISNUMBER(FIND(analysismethod9,'III_Plan comp 438.68 {Plan 1}'!AA$15)),"",'III_Plan comp 438.68 {Plan 1}'!AA$15&amp;analysismethod9)</f>
        <v/>
      </c>
      <c r="CI24" s="251" t="str">
        <f>IF(ISNUMBER(FIND(analysismethod9,'III_Plan comp 438.68 {Plan 1}'!AB$15)),"",'III_Plan comp 438.68 {Plan 1}'!AB$15&amp;analysismethod9)</f>
        <v/>
      </c>
      <c r="CJ24" s="251" t="str">
        <f>IF(ISNUMBER(FIND(analysismethod9,'III_Plan comp 438.68 {Plan 1}'!AC$15)),"",'III_Plan comp 438.68 {Plan 1}'!AC$15&amp;analysismethod9)</f>
        <v/>
      </c>
      <c r="CK24" s="251" t="str">
        <f>IF(ISNUMBER(FIND(analysismethod9,'III_Plan comp 438.68 {Plan 1}'!AD$15)),"",'III_Plan comp 438.68 {Plan 1}'!AD$15&amp;analysismethod9)</f>
        <v/>
      </c>
      <c r="CL24" s="251" t="str">
        <f>IF(ISNUMBER(FIND(analysismethod9,'III_Plan comp 438.68 {Plan 1}'!AE$15)),"",'III_Plan comp 438.68 {Plan 1}'!AE$15&amp;analysismethod9)</f>
        <v/>
      </c>
      <c r="CM24" s="251" t="str">
        <f>IF(ISNUMBER(FIND(analysismethod9,'III_Plan comp 438.68 {Plan 1}'!AF$15)),"",'III_Plan comp 438.68 {Plan 1}'!AF$15&amp;analysismethod9)</f>
        <v/>
      </c>
      <c r="CN24" s="251" t="str">
        <f>IF(ISNUMBER(FIND(analysismethod9,'III_Plan comp 438.68 {Plan 1}'!AG$15)),"",'III_Plan comp 438.68 {Plan 1}'!AG$15&amp;analysismethod9)</f>
        <v/>
      </c>
      <c r="CO24" s="251" t="str">
        <f>IF(ISNUMBER(FIND(analysismethod9,'III_Plan comp 438.68 {Plan 1}'!AH$15)),"",'III_Plan comp 438.68 {Plan 1}'!AH$15&amp;analysismethod9)</f>
        <v/>
      </c>
      <c r="CP24" s="251" t="str">
        <f>IF(ISNUMBER(FIND(analysismethod9,'III_Plan comp 438.68 {Plan 1}'!AI$15)),"",'III_Plan comp 438.68 {Plan 1}'!AI$15&amp;analysismethod9)</f>
        <v/>
      </c>
      <c r="CQ24" s="251" t="str">
        <f>IF(ISNUMBER(FIND(analysismethod9,'III_Plan comp 438.68 {Plan 1}'!AJ$15)),"",'III_Plan comp 438.68 {Plan 1}'!AJ$15&amp;analysismethod9)</f>
        <v/>
      </c>
      <c r="CR24" s="251" t="str">
        <f>IF(ISNUMBER(FIND(analysismethod9,'III_Plan comp 438.68 {Plan 1}'!AK$15)),"",'III_Plan comp 438.68 {Plan 1}'!AK$15&amp;analysismethod9)</f>
        <v/>
      </c>
      <c r="CS24" s="251" t="str">
        <f>IF(ISNUMBER(FIND(analysismethod9,'III_Plan comp 438.68 {Plan 1}'!AL$15)),"",'III_Plan comp 438.68 {Plan 1}'!AL$15&amp;analysismethod9)</f>
        <v/>
      </c>
      <c r="CT24" s="251" t="str">
        <f>IF(ISNUMBER(FIND(analysismethod9,'III_Plan comp 438.68 {Plan 1}'!AM$15)),"",'III_Plan comp 438.68 {Plan 1}'!AM$15&amp;analysismethod9)</f>
        <v/>
      </c>
      <c r="CU24" s="251" t="str">
        <f>IF(ISNUMBER(FIND(analysismethod9,'III_Plan comp 438.68 {Plan 1}'!AN$15)),"",'III_Plan comp 438.68 {Plan 1}'!AN$15&amp;analysismethod9)</f>
        <v/>
      </c>
      <c r="CV24" s="251" t="str">
        <f>IF(ISNUMBER(FIND(analysismethod9,'III_Plan comp 438.68 {Plan 1}'!AO$15)),"",'III_Plan comp 438.68 {Plan 1}'!AO$15&amp;analysismethod9)</f>
        <v/>
      </c>
      <c r="CW24" s="251" t="str">
        <f>IF(ISNUMBER(FIND(analysismethod9,'III_Plan comp 438.68 {Plan 1}'!AP$15)),"",'III_Plan comp 438.68 {Plan 1}'!AP$15&amp;analysismethod9)</f>
        <v/>
      </c>
      <c r="CX24" s="251" t="str">
        <f>IF(ISNUMBER(FIND(analysismethod9,'III_Plan comp 438.68 {Plan 1}'!AQ$15)),"",'III_Plan comp 438.68 {Plan 1}'!AQ$15&amp;analysismethod9)</f>
        <v/>
      </c>
      <c r="CY24" s="251" t="str">
        <f>IF(ISNUMBER(FIND(analysismethod9,'III_Plan comp 438.68 {Plan 1}'!AR$15)),"",'III_Plan comp 438.68 {Plan 1}'!AR$15&amp;analysismethod9)</f>
        <v/>
      </c>
      <c r="CZ24" s="251" t="str">
        <f>IF(ISNUMBER(FIND(analysismethod9,'III_Plan comp 438.68 {Plan 1}'!AS$15)),"",'III_Plan comp 438.68 {Plan 1}'!AS$15&amp;analysismethod9)</f>
        <v/>
      </c>
      <c r="DA24" s="251" t="str">
        <f>IF(ISNUMBER(FIND(analysismethod9,'III_Plan comp 438.68 {Plan 1}'!AT$15)),"",'III_Plan comp 438.68 {Plan 1}'!AT$15&amp;analysismethod9)</f>
        <v/>
      </c>
      <c r="DB24" s="251" t="str">
        <f>IF(ISNUMBER(FIND(analysismethod9,'III_Plan comp 438.68 {Plan 1}'!AU$15)),"",'III_Plan comp 438.68 {Plan 1}'!AU$15&amp;analysismethod9)</f>
        <v/>
      </c>
      <c r="DC24" s="251" t="str">
        <f>IF(ISNUMBER(FIND(analysismethod9,'III_Plan comp 438.68 {Plan 1}'!AV$15)),"",'III_Plan comp 438.68 {Plan 1}'!AV$15&amp;analysismethod9)</f>
        <v/>
      </c>
      <c r="DD24" s="251" t="str">
        <f>IF(ISNUMBER(FIND(analysismethod9,'III_Plan comp 438.68 {Plan 1}'!AW$15)),"",'III_Plan comp 438.68 {Plan 1}'!AW$15&amp;analysismethod9)</f>
        <v/>
      </c>
      <c r="DE24" s="251" t="str">
        <f>IF(ISNUMBER(FIND(analysismethod9,'III_Plan comp 438.68 {Plan 1}'!AX$15)),"",'III_Plan comp 438.68 {Plan 1}'!AX$15&amp;analysismethod9)</f>
        <v/>
      </c>
      <c r="DF24" s="251" t="str">
        <f>IF(ISNUMBER(FIND(analysismethod9,'III_Plan comp 438.68 {Plan 1}'!AY$15)),"",'III_Plan comp 438.68 {Plan 1}'!AY$15&amp;analysismethod9)</f>
        <v/>
      </c>
      <c r="DG24" s="251" t="str">
        <f>IF(ISNUMBER(FIND(analysismethod9,'III_Plan comp 438.68 {Plan 1}'!AZ$15)),"",'III_Plan comp 438.68 {Plan 1}'!AZ$15&amp;analysismethod9)</f>
        <v/>
      </c>
      <c r="DH24" s="251" t="str">
        <f>IF(ISNUMBER(FIND(analysismethod9,'III_Plan comp 438.68 {Plan 1}'!BA$15)),"",'III_Plan comp 438.68 {Plan 1}'!BA$15&amp;analysismethod9)</f>
        <v/>
      </c>
      <c r="DI24" s="251" t="str">
        <f>IF(ISNUMBER(FIND(analysismethod9,'III_Plan comp 438.68 {Plan 1}'!BB$15)),"",'III_Plan comp 438.68 {Plan 1}'!BB$15&amp;analysismethod9)</f>
        <v/>
      </c>
      <c r="DJ24" s="251" t="str">
        <f>IF(ISNUMBER(FIND(analysismethod9,'III_Plan comp 438.68 {Plan 1}'!BC$15)),"",'III_Plan comp 438.68 {Plan 1}'!BC$15&amp;analysismethod9)</f>
        <v/>
      </c>
      <c r="DK24" s="251" t="str">
        <f>IF(ISNUMBER(FIND(analysismethod9,'III_Plan comp 438.68 {Plan 1}'!BD$15)),"",'III_Plan comp 438.68 {Plan 1}'!BD$15&amp;analysismethod9)</f>
        <v/>
      </c>
      <c r="DL24" s="251" t="str">
        <f>IF(ISNUMBER(FIND(analysismethod9,'III_Plan comp 438.68 {Plan 1}'!BE$15)),"",'III_Plan comp 438.68 {Plan 1}'!BE$15&amp;analysismethod9)</f>
        <v/>
      </c>
      <c r="DM24" s="251" t="str">
        <f>IF(ISNUMBER(FIND(analysismethod9,'III_Plan comp 438.68 {Plan 1}'!BF$15)),"",'III_Plan comp 438.68 {Plan 1}'!BF$15&amp;analysismethod9)</f>
        <v/>
      </c>
      <c r="DN24" s="251" t="str">
        <f>IF(ISNUMBER(FIND(analysismethod9,'III_Plan comp 438.68 {Plan 1}'!BG$15)),"",'III_Plan comp 438.68 {Plan 1}'!BG$15&amp;analysismethod9)</f>
        <v/>
      </c>
      <c r="DO24" s="251" t="str">
        <f>IF(ISNUMBER(FIND(analysismethod9,'III_Plan comp 438.68 {Plan 1}'!BH$15)),"",'III_Plan comp 438.68 {Plan 1}'!BH$15&amp;analysismethod9)</f>
        <v/>
      </c>
      <c r="DP24" s="251" t="str">
        <f>IF(ISNUMBER(FIND(analysismethod9,'III_Plan comp 438.68 {Plan 1}'!BI$15)),"",'III_Plan comp 438.68 {Plan 1}'!BI$15&amp;analysismethod9)</f>
        <v/>
      </c>
      <c r="DQ24" s="251" t="str">
        <f>IF(ISNUMBER(FIND(analysismethod9,'III_Plan comp 438.68 {Plan 1}'!BJ$15)),"",'III_Plan comp 438.68 {Plan 1}'!BJ$15&amp;analysismethod9)</f>
        <v/>
      </c>
      <c r="DR24" s="251" t="str">
        <f>IF(ISNUMBER(FIND(analysismethod9,'III_Plan comp 438.68 {Plan 1}'!BK$15)),"",'III_Plan comp 438.68 {Plan 1}'!BK$15&amp;analysismethod9)</f>
        <v/>
      </c>
      <c r="DS24" s="251" t="str">
        <f>IF(ISNUMBER(FIND(analysismethod9,'III_Plan comp 438.68 {Plan 1}'!BL$15)),"",'III_Plan comp 438.68 {Plan 1}'!BL$15&amp;analysismethod9)</f>
        <v/>
      </c>
      <c r="DT24" s="251" t="str">
        <f>IF(ISNUMBER(FIND(analysismethod9,'III_Plan comp 438.68 {Plan 1}'!BM$15)),"",'III_Plan comp 438.68 {Plan 1}'!BM$15&amp;analysismethod9)</f>
        <v/>
      </c>
      <c r="DU24" s="251" t="str">
        <f>IF(ISNUMBER(FIND(analysismethod9,'III_Plan comp 438.68 {Plan 1}'!BN$15)),"",'III_Plan comp 438.68 {Plan 1}'!BN$15&amp;analysismethod9)</f>
        <v/>
      </c>
      <c r="DV24" s="251" t="str">
        <f>IF(ISNUMBER(FIND(analysismethod9,'III_Plan comp 438.68 {Plan 1}'!BO$15)),"",'III_Plan comp 438.68 {Plan 1}'!BO$15&amp;analysismethod9)</f>
        <v/>
      </c>
      <c r="DW24" s="251" t="str">
        <f>IF(ISNUMBER(FIND(analysismethod9,'III_Plan comp 438.68 {Plan 1}'!BP$15)),"",'III_Plan comp 438.68 {Plan 1}'!BP$15&amp;analysismethod9)</f>
        <v/>
      </c>
      <c r="DX24" s="251" t="str">
        <f>IF(ISNUMBER(FIND(analysismethod9,'III_Plan comp 438.68 {Plan 1}'!BQ$15)),"",'III_Plan comp 438.68 {Plan 1}'!BQ$15&amp;analysismethod9)</f>
        <v/>
      </c>
      <c r="DY24" s="251" t="str">
        <f>IF(ISNUMBER(FIND(analysismethod9,'III_Plan comp 438.68 {Plan 1}'!BR$15)),"",'III_Plan comp 438.68 {Plan 1}'!BR$15&amp;analysismethod9)</f>
        <v/>
      </c>
      <c r="DZ24" s="251" t="str">
        <f>IF(ISNUMBER(FIND(analysismethod9,'III_Plan comp 438.68 {Plan 1}'!BS$15)),"",'III_Plan comp 438.68 {Plan 1}'!BS$15&amp;analysismethod9)</f>
        <v/>
      </c>
      <c r="EA24" s="251" t="str">
        <f>IF(ISNUMBER(FIND(analysismethod9,'III_Plan comp 438.68 {Plan 1}'!BT$15)),"",'III_Plan comp 438.68 {Plan 1}'!BT$15&amp;analysismethod9)</f>
        <v/>
      </c>
      <c r="EB24" s="251" t="str">
        <f>IF(ISNUMBER(FIND(analysismethod9,'III_Plan comp 438.68 {Plan 1}'!BU$15)),"",'III_Plan comp 438.68 {Plan 1}'!BU$15&amp;analysismethod9)</f>
        <v/>
      </c>
      <c r="EC24" s="251" t="str">
        <f>IF(ISNUMBER(FIND(analysismethod9,'III_Plan comp 438.68 {Plan 1}'!BV$15)),"",'III_Plan comp 438.68 {Plan 1}'!BV$15&amp;analysismethod9)</f>
        <v/>
      </c>
      <c r="ED24" s="251" t="str">
        <f>IF(ISNUMBER(FIND(analysismethod9,'III_Plan comp 438.68 {Plan 1}'!BW$15)),"",'III_Plan comp 438.68 {Plan 1}'!BW$15&amp;analysismethod9)</f>
        <v/>
      </c>
      <c r="EE24" s="251" t="str">
        <f>IF(ISNUMBER(FIND(analysismethod9,'III_Plan comp 438.68 {Plan 1}'!BX$15)),"",'III_Plan comp 438.68 {Plan 1}'!BX$15&amp;analysismethod9)</f>
        <v/>
      </c>
      <c r="EF24" s="251" t="str">
        <f>IF(ISNUMBER(FIND(analysismethod9,'III_Plan comp 438.68 {Plan 1}'!BY$15)),"",'III_Plan comp 438.68 {Plan 1}'!BY$15&amp;analysismethod9)</f>
        <v/>
      </c>
      <c r="EG24" s="251" t="str">
        <f>IF(ISNUMBER(FIND(analysismethod9,'III_Plan comp 438.68 {Plan 1}'!BZ$15)),"",'III_Plan comp 438.68 {Plan 1}'!BZ$15&amp;analysismethod9)</f>
        <v/>
      </c>
      <c r="EH24" s="251" t="str">
        <f>IF(ISNUMBER(FIND(analysismethod9,'III_Plan comp 438.68 {Plan 1}'!CA$15)),"",'III_Plan comp 438.68 {Plan 1}'!CA$15&amp;analysismethod9)</f>
        <v/>
      </c>
      <c r="EI24" s="251" t="str">
        <f>IF(ISNUMBER(FIND(analysismethod9,'III_Plan comp 438.68 {Plan 1}'!CB$15)),"",'III_Plan comp 438.68 {Plan 1}'!CB$15&amp;analysismethod9)</f>
        <v/>
      </c>
      <c r="EJ24" s="251" t="str">
        <f>IF(ISNUMBER(FIND(analysismethod9,'III_Plan comp 438.68 {Plan 1}'!CC$15)),"",'III_Plan comp 438.68 {Plan 1}'!CC$15&amp;analysismethod9)</f>
        <v/>
      </c>
      <c r="EK24" s="251" t="str">
        <f>IF(ISNUMBER(FIND(analysismethod9,'III_Plan comp 438.68 {Plan 1}'!CD$15)),"",'III_Plan comp 438.68 {Plan 1}'!CD$15&amp;analysismethod9)</f>
        <v/>
      </c>
      <c r="EL24" s="251" t="str">
        <f>IF(ISNUMBER(FIND(analysismethod9,'III_Plan comp 438.68 {Plan 1}'!CE$15)),"",'III_Plan comp 438.68 {Plan 1}'!CE$15&amp;analysismethod9)</f>
        <v/>
      </c>
      <c r="EM24" s="251" t="str">
        <f>IF(ISNUMBER(FIND(analysismethod9,'III_Plan comp 438.68 {Plan 1}'!CF$15)),"",'III_Plan comp 438.68 {Plan 1}'!CF$15&amp;analysismethod9)</f>
        <v/>
      </c>
      <c r="EN24" s="251" t="str">
        <f>IF(ISNUMBER(FIND(analysismethod9,'III_Plan comp 438.68 {Plan 1}'!CG$15)),"",'III_Plan comp 438.68 {Plan 1}'!CG$15&amp;analysismethod9)</f>
        <v/>
      </c>
      <c r="EO24" s="251" t="str">
        <f>IF(ISNUMBER(FIND(analysismethod9,'III_Plan comp 438.68 {Plan 1}'!CH$15)),"",'III_Plan comp 438.68 {Plan 1}'!CH$15&amp;analysismethod9)</f>
        <v/>
      </c>
      <c r="EP24" s="251" t="str">
        <f>IF(ISNUMBER(FIND(analysismethod9,'III_Plan comp 438.68 {Plan 1}'!CI$15)),"",'III_Plan comp 438.68 {Plan 1}'!CI$15&amp;analysismethod9)</f>
        <v/>
      </c>
      <c r="EQ24" s="251" t="str">
        <f>IF(ISNUMBER(FIND(analysismethod9,'III_Plan comp 438.68 {Plan 1}'!CJ$15)),"",'III_Plan comp 438.68 {Plan 1}'!CJ$15&amp;analysismethod9)</f>
        <v/>
      </c>
      <c r="ER24" s="251" t="str">
        <f>IF(ISNUMBER(FIND(analysismethod9,'III_Plan comp 438.68 {Plan 1}'!CK$15)),"",'III_Plan comp 438.68 {Plan 1}'!CK$15&amp;analysismethod9)</f>
        <v/>
      </c>
      <c r="ES24" s="251" t="str">
        <f>IF(ISNUMBER(FIND(analysismethod9,'III_Plan comp 438.68 {Plan 1}'!CL$15)),"",'III_Plan comp 438.68 {Plan 1}'!CL$15&amp;analysismethod9)</f>
        <v/>
      </c>
      <c r="ET24" s="251" t="str">
        <f>IF(ISNUMBER(FIND(analysismethod9,'III_Plan comp 438.68 {Plan 1}'!CM$15)),"",'III_Plan comp 438.68 {Plan 1}'!CM$15&amp;analysismethod9)</f>
        <v/>
      </c>
      <c r="EU24" s="251" t="str">
        <f>IF(ISNUMBER(FIND(analysismethod9,'III_Plan comp 438.68 {Plan 1}'!CN$15)),"",'III_Plan comp 438.68 {Plan 1}'!CN$15&amp;analysismethod9)</f>
        <v/>
      </c>
      <c r="EV24" s="251" t="str">
        <f>IF(ISNUMBER(FIND(analysismethod9,'III_Plan comp 438.68 {Plan 1}'!CO$15)),"",'III_Plan comp 438.68 {Plan 1}'!CO$15&amp;analysismethod9)</f>
        <v/>
      </c>
      <c r="EW24" s="251" t="str">
        <f>IF(ISNUMBER(FIND(analysismethod9,'III_Plan comp 438.68 {Plan 1}'!CP$15)),"",'III_Plan comp 438.68 {Plan 1}'!CP$15&amp;analysismethod9)</f>
        <v/>
      </c>
      <c r="EX24" s="251" t="str">
        <f>IF(ISNUMBER(FIND(analysismethod9,'III_Plan comp 438.68 {Plan 1}'!CQ$15)),"",'III_Plan comp 438.68 {Plan 1}'!CQ$15&amp;analysismethod9)</f>
        <v/>
      </c>
      <c r="EY24" s="251" t="str">
        <f>IF(ISNUMBER(FIND(analysismethod9,'III_Plan comp 438.68 {Plan 1}'!CR$15)),"",'III_Plan comp 438.68 {Plan 1}'!CR$15&amp;analysismethod9)</f>
        <v/>
      </c>
      <c r="EZ24" s="251" t="str">
        <f>IF(ISNUMBER(FIND(analysismethod9,'III_Plan comp 438.68 {Plan 1}'!CS$15)),"",'III_Plan comp 438.68 {Plan 1}'!CS$15&amp;analysismethod9)</f>
        <v/>
      </c>
      <c r="FA24" s="251" t="str">
        <f>IF(ISNUMBER(FIND(analysismethod9,'III_Plan comp 438.68 {Plan 1}'!CT$15)),"",'III_Plan comp 438.68 {Plan 1}'!CT$15&amp;analysismethod9)</f>
        <v/>
      </c>
      <c r="FB24" s="251" t="str">
        <f>IF(ISNUMBER(FIND(analysismethod9,'III_Plan comp 438.68 {Plan 1}'!CU$15)),"",'III_Plan comp 438.68 {Plan 1}'!CU$15&amp;analysismethod9)</f>
        <v/>
      </c>
      <c r="FC24" s="251" t="str">
        <f>IF(ISNUMBER(FIND(analysismethod9,'III_Plan comp 438.68 {Plan 1}'!CV$15)),"",'III_Plan comp 438.68 {Plan 1}'!CV$15&amp;analysismethod9)</f>
        <v/>
      </c>
      <c r="FD24" s="251" t="str">
        <f>IF(ISNUMBER(FIND(analysismethod9,'III_Plan comp 438.68 {Plan 1}'!CW$15)),"",'III_Plan comp 438.68 {Plan 1}'!CW$15&amp;analysismethod9)</f>
        <v/>
      </c>
      <c r="FE24" s="251" t="str">
        <f>IF(ISNUMBER(FIND(analysismethod9,'III_Plan comp 438.68 {Plan 1}'!CX$15)),"",'III_Plan comp 438.68 {Plan 1}'!CX$15&amp;analysismethod9)</f>
        <v/>
      </c>
      <c r="FF24" s="251" t="str">
        <f>IF(ISNUMBER(FIND(analysismethod9,'III_Plan comp 438.68 {Plan 1}'!CY$15)),"",'III_Plan comp 438.68 {Plan 1}'!CY$15&amp;analysismethod9)</f>
        <v/>
      </c>
      <c r="FG24" s="251" t="str">
        <f>IF(ISNUMBER(FIND(analysismethod9,'III_Plan comp 438.68 {Plan 1}'!CZ$15)),"",'III_Plan comp 438.68 {Plan 1}'!CZ$15&amp;analysismethod9)</f>
        <v/>
      </c>
    </row>
    <row r="25" spans="2:163" ht="15" thickBot="1" x14ac:dyDescent="0.25">
      <c r="B25" s="11" t="s">
        <v>677</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c>
      <c r="BL25" s="254" t="str">
        <f>IF(ISNUMBER(FIND(analysismethod10,'III_Plan comp 438.68 {Plan 1}'!E$15)),"",'III_Plan comp 438.68 {Plan 1}'!E$15&amp;analysismethod10)</f>
        <v/>
      </c>
      <c r="BM25" s="254" t="str">
        <f>IF(ISNUMBER(FIND(analysismethod10,'III_Plan comp 438.68 {Plan 1}'!F$15)),"",'III_Plan comp 438.68 {Plan 1}'!F$15&amp;analysismethod10)</f>
        <v/>
      </c>
      <c r="BN25" s="254" t="str">
        <f>IF(ISNUMBER(FIND(analysismethod10,'III_Plan comp 438.68 {Plan 1}'!G$15)),"",'III_Plan comp 438.68 {Plan 1}'!G$15&amp;analysismethod10)</f>
        <v/>
      </c>
      <c r="BO25" s="254" t="str">
        <f>IF(ISNUMBER(FIND(analysismethod10,'III_Plan comp 438.68 {Plan 1}'!H$15)),"",'III_Plan comp 438.68 {Plan 1}'!H$15&amp;analysismethod10)</f>
        <v/>
      </c>
      <c r="BP25" s="254" t="str">
        <f>IF(ISNUMBER(FIND(analysismethod10,'III_Plan comp 438.68 {Plan 1}'!I$15)),"",'III_Plan comp 438.68 {Plan 1}'!I$15&amp;analysismethod10)</f>
        <v/>
      </c>
      <c r="BQ25" s="254" t="str">
        <f>IF(ISNUMBER(FIND(analysismethod10,'III_Plan comp 438.68 {Plan 1}'!J$15)),"",'III_Plan comp 438.68 {Plan 1}'!J$15&amp;analysismethod10)</f>
        <v/>
      </c>
      <c r="BR25" s="254" t="str">
        <f>IF(ISNUMBER(FIND(analysismethod10,'III_Plan comp 438.68 {Plan 1}'!K$15)),"",'III_Plan comp 438.68 {Plan 1}'!K$15&amp;analysismethod10)</f>
        <v/>
      </c>
      <c r="BS25" s="254" t="str">
        <f>IF(ISNUMBER(FIND(analysismethod10,'III_Plan comp 438.68 {Plan 1}'!L$15)),"",'III_Plan comp 438.68 {Plan 1}'!L$15&amp;analysismethod10)</f>
        <v/>
      </c>
      <c r="BT25" s="254" t="str">
        <f>IF(ISNUMBER(FIND(analysismethod10,'III_Plan comp 438.68 {Plan 1}'!M$15)),"",'III_Plan comp 438.68 {Plan 1}'!M$15&amp;analysismethod10)</f>
        <v/>
      </c>
      <c r="BU25" s="254" t="str">
        <f>IF(ISNUMBER(FIND(analysismethod10,'III_Plan comp 438.68 {Plan 1}'!N$15)),"",'III_Plan comp 438.68 {Plan 1}'!N$15&amp;analysismethod10)</f>
        <v/>
      </c>
      <c r="BV25" s="254" t="str">
        <f>IF(ISNUMBER(FIND(analysismethod10,'III_Plan comp 438.68 {Plan 1}'!O$15)),"",'III_Plan comp 438.68 {Plan 1}'!O$15&amp;analysismethod10)</f>
        <v/>
      </c>
      <c r="BW25" s="254" t="str">
        <f>IF(ISNUMBER(FIND(analysismethod10,'III_Plan comp 438.68 {Plan 1}'!P$15)),"",'III_Plan comp 438.68 {Plan 1}'!P$15&amp;analysismethod10)</f>
        <v/>
      </c>
      <c r="BX25" s="254" t="str">
        <f>IF(ISNUMBER(FIND(analysismethod10,'III_Plan comp 438.68 {Plan 1}'!Q$15)),"",'III_Plan comp 438.68 {Plan 1}'!Q$15&amp;analysismethod10)</f>
        <v/>
      </c>
      <c r="BY25" s="254" t="str">
        <f>IF(ISNUMBER(FIND(analysismethod10,'III_Plan comp 438.68 {Plan 1}'!R$15)),"",'III_Plan comp 438.68 {Plan 1}'!R$15&amp;analysismethod10)</f>
        <v/>
      </c>
      <c r="BZ25" s="254" t="str">
        <f>IF(ISNUMBER(FIND(analysismethod10,'III_Plan comp 438.68 {Plan 1}'!S$15)),"",'III_Plan comp 438.68 {Plan 1}'!S$15&amp;analysismethod10)</f>
        <v/>
      </c>
      <c r="CA25" s="254" t="str">
        <f>IF(ISNUMBER(FIND(analysismethod10,'III_Plan comp 438.68 {Plan 1}'!T$15)),"",'III_Plan comp 438.68 {Plan 1}'!T$15&amp;analysismethod10)</f>
        <v/>
      </c>
      <c r="CB25" s="254" t="str">
        <f>IF(ISNUMBER(FIND(analysismethod10,'III_Plan comp 438.68 {Plan 1}'!U$15)),"",'III_Plan comp 438.68 {Plan 1}'!U$15&amp;analysismethod10)</f>
        <v/>
      </c>
      <c r="CC25" s="254" t="str">
        <f>IF(ISNUMBER(FIND(analysismethod10,'III_Plan comp 438.68 {Plan 1}'!V$15)),"",'III_Plan comp 438.68 {Plan 1}'!V$15&amp;analysismethod10)</f>
        <v/>
      </c>
      <c r="CD25" s="254" t="str">
        <f>IF(ISNUMBER(FIND(analysismethod10,'III_Plan comp 438.68 {Plan 1}'!W$15)),"",'III_Plan comp 438.68 {Plan 1}'!W$15&amp;analysismethod10)</f>
        <v/>
      </c>
      <c r="CE25" s="254" t="str">
        <f>IF(ISNUMBER(FIND(analysismethod10,'III_Plan comp 438.68 {Plan 1}'!X$15)),"",'III_Plan comp 438.68 {Plan 1}'!X$15&amp;analysismethod10)</f>
        <v/>
      </c>
      <c r="CF25" s="254" t="str">
        <f>IF(ISNUMBER(FIND(analysismethod10,'III_Plan comp 438.68 {Plan 1}'!Y$15)),"",'III_Plan comp 438.68 {Plan 1}'!Y$15&amp;analysismethod10)</f>
        <v/>
      </c>
      <c r="CG25" s="254" t="str">
        <f>IF(ISNUMBER(FIND(analysismethod10,'III_Plan comp 438.68 {Plan 1}'!Z$15)),"",'III_Plan comp 438.68 {Plan 1}'!Z$15&amp;analysismethod10)</f>
        <v/>
      </c>
      <c r="CH25" s="254" t="str">
        <f>IF(ISNUMBER(FIND(analysismethod10,'III_Plan comp 438.68 {Plan 1}'!AA$15)),"",'III_Plan comp 438.68 {Plan 1}'!AA$15&amp;analysismethod10)</f>
        <v/>
      </c>
      <c r="CI25" s="254" t="str">
        <f>IF(ISNUMBER(FIND(analysismethod10,'III_Plan comp 438.68 {Plan 1}'!AB$15)),"",'III_Plan comp 438.68 {Plan 1}'!AB$15&amp;analysismethod10)</f>
        <v/>
      </c>
      <c r="CJ25" s="254" t="str">
        <f>IF(ISNUMBER(FIND(analysismethod10,'III_Plan comp 438.68 {Plan 1}'!AC$15)),"",'III_Plan comp 438.68 {Plan 1}'!AC$15&amp;analysismethod10)</f>
        <v/>
      </c>
      <c r="CK25" s="254" t="str">
        <f>IF(ISNUMBER(FIND(analysismethod10,'III_Plan comp 438.68 {Plan 1}'!AD$15)),"",'III_Plan comp 438.68 {Plan 1}'!AD$15&amp;analysismethod10)</f>
        <v/>
      </c>
      <c r="CL25" s="254" t="str">
        <f>IF(ISNUMBER(FIND(analysismethod10,'III_Plan comp 438.68 {Plan 1}'!AE$15)),"",'III_Plan comp 438.68 {Plan 1}'!AE$15&amp;analysismethod10)</f>
        <v/>
      </c>
      <c r="CM25" s="254" t="str">
        <f>IF(ISNUMBER(FIND(analysismethod10,'III_Plan comp 438.68 {Plan 1}'!AF$15)),"",'III_Plan comp 438.68 {Plan 1}'!AF$15&amp;analysismethod10)</f>
        <v/>
      </c>
      <c r="CN25" s="254" t="str">
        <f>IF(ISNUMBER(FIND(analysismethod10,'III_Plan comp 438.68 {Plan 1}'!AG$15)),"",'III_Plan comp 438.68 {Plan 1}'!AG$15&amp;analysismethod10)</f>
        <v/>
      </c>
      <c r="CO25" s="254" t="str">
        <f>IF(ISNUMBER(FIND(analysismethod10,'III_Plan comp 438.68 {Plan 1}'!AH$15)),"",'III_Plan comp 438.68 {Plan 1}'!AH$15&amp;analysismethod10)</f>
        <v/>
      </c>
      <c r="CP25" s="254" t="str">
        <f>IF(ISNUMBER(FIND(analysismethod10,'III_Plan comp 438.68 {Plan 1}'!AI$15)),"",'III_Plan comp 438.68 {Plan 1}'!AI$15&amp;analysismethod10)</f>
        <v/>
      </c>
      <c r="CQ25" s="254" t="str">
        <f>IF(ISNUMBER(FIND(analysismethod10,'III_Plan comp 438.68 {Plan 1}'!AJ$15)),"",'III_Plan comp 438.68 {Plan 1}'!AJ$15&amp;analysismethod10)</f>
        <v/>
      </c>
      <c r="CR25" s="254" t="str">
        <f>IF(ISNUMBER(FIND(analysismethod10,'III_Plan comp 438.68 {Plan 1}'!AK$15)),"",'III_Plan comp 438.68 {Plan 1}'!AK$15&amp;analysismethod10)</f>
        <v/>
      </c>
      <c r="CS25" s="254" t="str">
        <f>IF(ISNUMBER(FIND(analysismethod10,'III_Plan comp 438.68 {Plan 1}'!AL$15)),"",'III_Plan comp 438.68 {Plan 1}'!AL$15&amp;analysismethod10)</f>
        <v/>
      </c>
      <c r="CT25" s="254" t="str">
        <f>IF(ISNUMBER(FIND(analysismethod10,'III_Plan comp 438.68 {Plan 1}'!AM$15)),"",'III_Plan comp 438.68 {Plan 1}'!AM$15&amp;analysismethod10)</f>
        <v/>
      </c>
      <c r="CU25" s="254" t="str">
        <f>IF(ISNUMBER(FIND(analysismethod10,'III_Plan comp 438.68 {Plan 1}'!AN$15)),"",'III_Plan comp 438.68 {Plan 1}'!AN$15&amp;analysismethod10)</f>
        <v/>
      </c>
      <c r="CV25" s="254" t="str">
        <f>IF(ISNUMBER(FIND(analysismethod10,'III_Plan comp 438.68 {Plan 1}'!AO$15)),"",'III_Plan comp 438.68 {Plan 1}'!AO$15&amp;analysismethod10)</f>
        <v/>
      </c>
      <c r="CW25" s="254" t="str">
        <f>IF(ISNUMBER(FIND(analysismethod10,'III_Plan comp 438.68 {Plan 1}'!AP$15)),"",'III_Plan comp 438.68 {Plan 1}'!AP$15&amp;analysismethod10)</f>
        <v/>
      </c>
      <c r="CX25" s="254" t="str">
        <f>IF(ISNUMBER(FIND(analysismethod10,'III_Plan comp 438.68 {Plan 1}'!AQ$15)),"",'III_Plan comp 438.68 {Plan 1}'!AQ$15&amp;analysismethod10)</f>
        <v/>
      </c>
      <c r="CY25" s="254" t="str">
        <f>IF(ISNUMBER(FIND(analysismethod10,'III_Plan comp 438.68 {Plan 1}'!AR$15)),"",'III_Plan comp 438.68 {Plan 1}'!AR$15&amp;analysismethod10)</f>
        <v/>
      </c>
      <c r="CZ25" s="254" t="str">
        <f>IF(ISNUMBER(FIND(analysismethod10,'III_Plan comp 438.68 {Plan 1}'!AS$15)),"",'III_Plan comp 438.68 {Plan 1}'!AS$15&amp;analysismethod10)</f>
        <v/>
      </c>
      <c r="DA25" s="254" t="str">
        <f>IF(ISNUMBER(FIND(analysismethod10,'III_Plan comp 438.68 {Plan 1}'!AT$15)),"",'III_Plan comp 438.68 {Plan 1}'!AT$15&amp;analysismethod10)</f>
        <v/>
      </c>
      <c r="DB25" s="254" t="str">
        <f>IF(ISNUMBER(FIND(analysismethod10,'III_Plan comp 438.68 {Plan 1}'!AU$15)),"",'III_Plan comp 438.68 {Plan 1}'!AU$15&amp;analysismethod10)</f>
        <v/>
      </c>
      <c r="DC25" s="254" t="str">
        <f>IF(ISNUMBER(FIND(analysismethod10,'III_Plan comp 438.68 {Plan 1}'!AV$15)),"",'III_Plan comp 438.68 {Plan 1}'!AV$15&amp;analysismethod10)</f>
        <v/>
      </c>
      <c r="DD25" s="254" t="str">
        <f>IF(ISNUMBER(FIND(analysismethod10,'III_Plan comp 438.68 {Plan 1}'!AW$15)),"",'III_Plan comp 438.68 {Plan 1}'!AW$15&amp;analysismethod10)</f>
        <v/>
      </c>
      <c r="DE25" s="254" t="str">
        <f>IF(ISNUMBER(FIND(analysismethod10,'III_Plan comp 438.68 {Plan 1}'!AX$15)),"",'III_Plan comp 438.68 {Plan 1}'!AX$15&amp;analysismethod10)</f>
        <v/>
      </c>
      <c r="DF25" s="254" t="str">
        <f>IF(ISNUMBER(FIND(analysismethod10,'III_Plan comp 438.68 {Plan 1}'!AY$15)),"",'III_Plan comp 438.68 {Plan 1}'!AY$15&amp;analysismethod10)</f>
        <v/>
      </c>
      <c r="DG25" s="254" t="str">
        <f>IF(ISNUMBER(FIND(analysismethod10,'III_Plan comp 438.68 {Plan 1}'!AZ$15)),"",'III_Plan comp 438.68 {Plan 1}'!AZ$15&amp;analysismethod10)</f>
        <v/>
      </c>
      <c r="DH25" s="254" t="str">
        <f>IF(ISNUMBER(FIND(analysismethod10,'III_Plan comp 438.68 {Plan 1}'!BA$15)),"",'III_Plan comp 438.68 {Plan 1}'!BA$15&amp;analysismethod10)</f>
        <v/>
      </c>
      <c r="DI25" s="254" t="str">
        <f>IF(ISNUMBER(FIND(analysismethod10,'III_Plan comp 438.68 {Plan 1}'!BB$15)),"",'III_Plan comp 438.68 {Plan 1}'!BB$15&amp;analysismethod10)</f>
        <v/>
      </c>
      <c r="DJ25" s="254" t="str">
        <f>IF(ISNUMBER(FIND(analysismethod10,'III_Plan comp 438.68 {Plan 1}'!BC$15)),"",'III_Plan comp 438.68 {Plan 1}'!BC$15&amp;analysismethod10)</f>
        <v/>
      </c>
      <c r="DK25" s="254" t="str">
        <f>IF(ISNUMBER(FIND(analysismethod10,'III_Plan comp 438.68 {Plan 1}'!BD$15)),"",'III_Plan comp 438.68 {Plan 1}'!BD$15&amp;analysismethod10)</f>
        <v/>
      </c>
      <c r="DL25" s="254" t="str">
        <f>IF(ISNUMBER(FIND(analysismethod10,'III_Plan comp 438.68 {Plan 1}'!BE$15)),"",'III_Plan comp 438.68 {Plan 1}'!BE$15&amp;analysismethod10)</f>
        <v/>
      </c>
      <c r="DM25" s="254" t="str">
        <f>IF(ISNUMBER(FIND(analysismethod10,'III_Plan comp 438.68 {Plan 1}'!BF$15)),"",'III_Plan comp 438.68 {Plan 1}'!BF$15&amp;analysismethod10)</f>
        <v/>
      </c>
      <c r="DN25" s="254" t="str">
        <f>IF(ISNUMBER(FIND(analysismethod10,'III_Plan comp 438.68 {Plan 1}'!BG$15)),"",'III_Plan comp 438.68 {Plan 1}'!BG$15&amp;analysismethod10)</f>
        <v/>
      </c>
      <c r="DO25" s="254" t="str">
        <f>IF(ISNUMBER(FIND(analysismethod10,'III_Plan comp 438.68 {Plan 1}'!BH$15)),"",'III_Plan comp 438.68 {Plan 1}'!BH$15&amp;analysismethod10)</f>
        <v/>
      </c>
      <c r="DP25" s="254" t="str">
        <f>IF(ISNUMBER(FIND(analysismethod10,'III_Plan comp 438.68 {Plan 1}'!BI$15)),"",'III_Plan comp 438.68 {Plan 1}'!BI$15&amp;analysismethod10)</f>
        <v/>
      </c>
      <c r="DQ25" s="254" t="str">
        <f>IF(ISNUMBER(FIND(analysismethod10,'III_Plan comp 438.68 {Plan 1}'!BJ$15)),"",'III_Plan comp 438.68 {Plan 1}'!BJ$15&amp;analysismethod10)</f>
        <v/>
      </c>
      <c r="DR25" s="254" t="str">
        <f>IF(ISNUMBER(FIND(analysismethod10,'III_Plan comp 438.68 {Plan 1}'!BK$15)),"",'III_Plan comp 438.68 {Plan 1}'!BK$15&amp;analysismethod10)</f>
        <v/>
      </c>
      <c r="DS25" s="254" t="str">
        <f>IF(ISNUMBER(FIND(analysismethod10,'III_Plan comp 438.68 {Plan 1}'!BL$15)),"",'III_Plan comp 438.68 {Plan 1}'!BL$15&amp;analysismethod10)</f>
        <v/>
      </c>
      <c r="DT25" s="254" t="str">
        <f>IF(ISNUMBER(FIND(analysismethod10,'III_Plan comp 438.68 {Plan 1}'!BM$15)),"",'III_Plan comp 438.68 {Plan 1}'!BM$15&amp;analysismethod10)</f>
        <v/>
      </c>
      <c r="DU25" s="254" t="str">
        <f>IF(ISNUMBER(FIND(analysismethod10,'III_Plan comp 438.68 {Plan 1}'!BN$15)),"",'III_Plan comp 438.68 {Plan 1}'!BN$15&amp;analysismethod10)</f>
        <v/>
      </c>
      <c r="DV25" s="254" t="str">
        <f>IF(ISNUMBER(FIND(analysismethod10,'III_Plan comp 438.68 {Plan 1}'!BO$15)),"",'III_Plan comp 438.68 {Plan 1}'!BO$15&amp;analysismethod10)</f>
        <v/>
      </c>
      <c r="DW25" s="254" t="str">
        <f>IF(ISNUMBER(FIND(analysismethod10,'III_Plan comp 438.68 {Plan 1}'!BP$15)),"",'III_Plan comp 438.68 {Plan 1}'!BP$15&amp;analysismethod10)</f>
        <v/>
      </c>
      <c r="DX25" s="254" t="str">
        <f>IF(ISNUMBER(FIND(analysismethod10,'III_Plan comp 438.68 {Plan 1}'!BQ$15)),"",'III_Plan comp 438.68 {Plan 1}'!BQ$15&amp;analysismethod10)</f>
        <v/>
      </c>
      <c r="DY25" s="254" t="str">
        <f>IF(ISNUMBER(FIND(analysismethod10,'III_Plan comp 438.68 {Plan 1}'!BR$15)),"",'III_Plan comp 438.68 {Plan 1}'!BR$15&amp;analysismethod10)</f>
        <v/>
      </c>
      <c r="DZ25" s="254" t="str">
        <f>IF(ISNUMBER(FIND(analysismethod10,'III_Plan comp 438.68 {Plan 1}'!BS$15)),"",'III_Plan comp 438.68 {Plan 1}'!BS$15&amp;analysismethod10)</f>
        <v/>
      </c>
      <c r="EA25" s="254" t="str">
        <f>IF(ISNUMBER(FIND(analysismethod10,'III_Plan comp 438.68 {Plan 1}'!BT$15)),"",'III_Plan comp 438.68 {Plan 1}'!BT$15&amp;analysismethod10)</f>
        <v/>
      </c>
      <c r="EB25" s="254" t="str">
        <f>IF(ISNUMBER(FIND(analysismethod10,'III_Plan comp 438.68 {Plan 1}'!BU$15)),"",'III_Plan comp 438.68 {Plan 1}'!BU$15&amp;analysismethod10)</f>
        <v/>
      </c>
      <c r="EC25" s="254" t="str">
        <f>IF(ISNUMBER(FIND(analysismethod10,'III_Plan comp 438.68 {Plan 1}'!BV$15)),"",'III_Plan comp 438.68 {Plan 1}'!BV$15&amp;analysismethod10)</f>
        <v/>
      </c>
      <c r="ED25" s="254" t="str">
        <f>IF(ISNUMBER(FIND(analysismethod10,'III_Plan comp 438.68 {Plan 1}'!BW$15)),"",'III_Plan comp 438.68 {Plan 1}'!BW$15&amp;analysismethod10)</f>
        <v/>
      </c>
      <c r="EE25" s="254" t="str">
        <f>IF(ISNUMBER(FIND(analysismethod10,'III_Plan comp 438.68 {Plan 1}'!BX$15)),"",'III_Plan comp 438.68 {Plan 1}'!BX$15&amp;analysismethod10)</f>
        <v/>
      </c>
      <c r="EF25" s="254" t="str">
        <f>IF(ISNUMBER(FIND(analysismethod10,'III_Plan comp 438.68 {Plan 1}'!BY$15)),"",'III_Plan comp 438.68 {Plan 1}'!BY$15&amp;analysismethod10)</f>
        <v/>
      </c>
      <c r="EG25" s="254" t="str">
        <f>IF(ISNUMBER(FIND(analysismethod10,'III_Plan comp 438.68 {Plan 1}'!BZ$15)),"",'III_Plan comp 438.68 {Plan 1}'!BZ$15&amp;analysismethod10)</f>
        <v/>
      </c>
      <c r="EH25" s="254" t="str">
        <f>IF(ISNUMBER(FIND(analysismethod10,'III_Plan comp 438.68 {Plan 1}'!CA$15)),"",'III_Plan comp 438.68 {Plan 1}'!CA$15&amp;analysismethod10)</f>
        <v/>
      </c>
      <c r="EI25" s="254" t="str">
        <f>IF(ISNUMBER(FIND(analysismethod10,'III_Plan comp 438.68 {Plan 1}'!CB$15)),"",'III_Plan comp 438.68 {Plan 1}'!CB$15&amp;analysismethod10)</f>
        <v/>
      </c>
      <c r="EJ25" s="254" t="str">
        <f>IF(ISNUMBER(FIND(analysismethod10,'III_Plan comp 438.68 {Plan 1}'!CC$15)),"",'III_Plan comp 438.68 {Plan 1}'!CC$15&amp;analysismethod10)</f>
        <v/>
      </c>
      <c r="EK25" s="254" t="str">
        <f>IF(ISNUMBER(FIND(analysismethod10,'III_Plan comp 438.68 {Plan 1}'!CD$15)),"",'III_Plan comp 438.68 {Plan 1}'!CD$15&amp;analysismethod10)</f>
        <v/>
      </c>
      <c r="EL25" s="254" t="str">
        <f>IF(ISNUMBER(FIND(analysismethod10,'III_Plan comp 438.68 {Plan 1}'!CE$15)),"",'III_Plan comp 438.68 {Plan 1}'!CE$15&amp;analysismethod10)</f>
        <v/>
      </c>
      <c r="EM25" s="254" t="str">
        <f>IF(ISNUMBER(FIND(analysismethod10,'III_Plan comp 438.68 {Plan 1}'!CF$15)),"",'III_Plan comp 438.68 {Plan 1}'!CF$15&amp;analysismethod10)</f>
        <v/>
      </c>
      <c r="EN25" s="254" t="str">
        <f>IF(ISNUMBER(FIND(analysismethod10,'III_Plan comp 438.68 {Plan 1}'!CG$15)),"",'III_Plan comp 438.68 {Plan 1}'!CG$15&amp;analysismethod10)</f>
        <v/>
      </c>
      <c r="EO25" s="254" t="str">
        <f>IF(ISNUMBER(FIND(analysismethod10,'III_Plan comp 438.68 {Plan 1}'!CH$15)),"",'III_Plan comp 438.68 {Plan 1}'!CH$15&amp;analysismethod10)</f>
        <v/>
      </c>
      <c r="EP25" s="254" t="str">
        <f>IF(ISNUMBER(FIND(analysismethod10,'III_Plan comp 438.68 {Plan 1}'!CI$15)),"",'III_Plan comp 438.68 {Plan 1}'!CI$15&amp;analysismethod10)</f>
        <v/>
      </c>
      <c r="EQ25" s="254" t="str">
        <f>IF(ISNUMBER(FIND(analysismethod10,'III_Plan comp 438.68 {Plan 1}'!CJ$15)),"",'III_Plan comp 438.68 {Plan 1}'!CJ$15&amp;analysismethod10)</f>
        <v/>
      </c>
      <c r="ER25" s="254" t="str">
        <f>IF(ISNUMBER(FIND(analysismethod10,'III_Plan comp 438.68 {Plan 1}'!CK$15)),"",'III_Plan comp 438.68 {Plan 1}'!CK$15&amp;analysismethod10)</f>
        <v/>
      </c>
      <c r="ES25" s="254" t="str">
        <f>IF(ISNUMBER(FIND(analysismethod10,'III_Plan comp 438.68 {Plan 1}'!CL$15)),"",'III_Plan comp 438.68 {Plan 1}'!CL$15&amp;analysismethod10)</f>
        <v/>
      </c>
      <c r="ET25" s="254" t="str">
        <f>IF(ISNUMBER(FIND(analysismethod10,'III_Plan comp 438.68 {Plan 1}'!CM$15)),"",'III_Plan comp 438.68 {Plan 1}'!CM$15&amp;analysismethod10)</f>
        <v/>
      </c>
      <c r="EU25" s="254" t="str">
        <f>IF(ISNUMBER(FIND(analysismethod10,'III_Plan comp 438.68 {Plan 1}'!CN$15)),"",'III_Plan comp 438.68 {Plan 1}'!CN$15&amp;analysismethod10)</f>
        <v/>
      </c>
      <c r="EV25" s="254" t="str">
        <f>IF(ISNUMBER(FIND(analysismethod10,'III_Plan comp 438.68 {Plan 1}'!CO$15)),"",'III_Plan comp 438.68 {Plan 1}'!CO$15&amp;analysismethod10)</f>
        <v/>
      </c>
      <c r="EW25" s="254" t="str">
        <f>IF(ISNUMBER(FIND(analysismethod10,'III_Plan comp 438.68 {Plan 1}'!CP$15)),"",'III_Plan comp 438.68 {Plan 1}'!CP$15&amp;analysismethod10)</f>
        <v/>
      </c>
      <c r="EX25" s="254" t="str">
        <f>IF(ISNUMBER(FIND(analysismethod10,'III_Plan comp 438.68 {Plan 1}'!CQ$15)),"",'III_Plan comp 438.68 {Plan 1}'!CQ$15&amp;analysismethod10)</f>
        <v/>
      </c>
      <c r="EY25" s="254" t="str">
        <f>IF(ISNUMBER(FIND(analysismethod10,'III_Plan comp 438.68 {Plan 1}'!CR$15)),"",'III_Plan comp 438.68 {Plan 1}'!CR$15&amp;analysismethod10)</f>
        <v/>
      </c>
      <c r="EZ25" s="254" t="str">
        <f>IF(ISNUMBER(FIND(analysismethod10,'III_Plan comp 438.68 {Plan 1}'!CS$15)),"",'III_Plan comp 438.68 {Plan 1}'!CS$15&amp;analysismethod10)</f>
        <v/>
      </c>
      <c r="FA25" s="254" t="str">
        <f>IF(ISNUMBER(FIND(analysismethod10,'III_Plan comp 438.68 {Plan 1}'!CT$15)),"",'III_Plan comp 438.68 {Plan 1}'!CT$15&amp;analysismethod10)</f>
        <v/>
      </c>
      <c r="FB25" s="254" t="str">
        <f>IF(ISNUMBER(FIND(analysismethod10,'III_Plan comp 438.68 {Plan 1}'!CU$15)),"",'III_Plan comp 438.68 {Plan 1}'!CU$15&amp;analysismethod10)</f>
        <v/>
      </c>
      <c r="FC25" s="254" t="str">
        <f>IF(ISNUMBER(FIND(analysismethod10,'III_Plan comp 438.68 {Plan 1}'!CV$15)),"",'III_Plan comp 438.68 {Plan 1}'!CV$15&amp;analysismethod10)</f>
        <v/>
      </c>
      <c r="FD25" s="254" t="str">
        <f>IF(ISNUMBER(FIND(analysismethod10,'III_Plan comp 438.68 {Plan 1}'!CW$15)),"",'III_Plan comp 438.68 {Plan 1}'!CW$15&amp;analysismethod10)</f>
        <v/>
      </c>
      <c r="FE25" s="254" t="str">
        <f>IF(ISNUMBER(FIND(analysismethod10,'III_Plan comp 438.68 {Plan 1}'!CX$15)),"",'III_Plan comp 438.68 {Plan 1}'!CX$15&amp;analysismethod10)</f>
        <v/>
      </c>
      <c r="FF25" s="254" t="str">
        <f>IF(ISNUMBER(FIND(analysismethod10,'III_Plan comp 438.68 {Plan 1}'!CY$15)),"",'III_Plan comp 438.68 {Plan 1}'!CY$15&amp;analysismethod10)</f>
        <v/>
      </c>
      <c r="FG25" s="254" t="str">
        <f>IF(ISNUMBER(FIND(analysismethod10,'III_Plan comp 438.68 {Plan 1}'!CZ$15)),"",'III_Plan comp 438.68 {Plan 1}'!CZ$15&amp;analysismethod10)</f>
        <v/>
      </c>
    </row>
    <row r="26" spans="2:163" ht="15" thickTop="1" x14ac:dyDescent="0.2">
      <c r="B26" s="11" t="s">
        <v>678</v>
      </c>
      <c r="C26" s="11"/>
      <c r="D26" s="11"/>
      <c r="E26" s="11"/>
      <c r="F26" s="11"/>
      <c r="G26" s="11"/>
      <c r="J26" s="92"/>
      <c r="K26" s="91"/>
      <c r="L26" s="91"/>
      <c r="M26" s="91"/>
      <c r="N26" s="91"/>
      <c r="O26" s="91"/>
      <c r="P26" s="91"/>
      <c r="Q26" s="91"/>
      <c r="R26" s="91"/>
      <c r="S26" s="91"/>
      <c r="T26" s="91"/>
      <c r="BK26" s="13"/>
      <c r="BL26" s="13"/>
    </row>
    <row r="27" spans="2:163" ht="15" thickBot="1" x14ac:dyDescent="0.25">
      <c r="B27" s="11" t="s">
        <v>679</v>
      </c>
      <c r="C27" s="11"/>
      <c r="D27" s="11"/>
      <c r="E27" s="11"/>
      <c r="F27" s="11"/>
      <c r="G27" s="11"/>
      <c r="J27" s="92"/>
      <c r="K27" s="91"/>
      <c r="L27" s="91"/>
      <c r="M27" s="91"/>
      <c r="N27" s="91"/>
      <c r="O27" s="91"/>
      <c r="P27" s="91"/>
      <c r="Q27" s="91"/>
      <c r="R27" s="91"/>
      <c r="S27" s="91"/>
      <c r="T27" s="91"/>
      <c r="BK27" s="13"/>
      <c r="BL27" s="13"/>
    </row>
    <row r="28" spans="2:163" ht="15.75" thickTop="1" x14ac:dyDescent="0.25">
      <c r="B28" s="11" t="s">
        <v>680</v>
      </c>
      <c r="C28" s="11"/>
      <c r="D28" s="11"/>
      <c r="E28" s="11"/>
      <c r="F28" s="11"/>
      <c r="G28" s="11"/>
      <c r="J28" s="92"/>
      <c r="K28" s="91"/>
      <c r="L28" s="91"/>
      <c r="M28" s="91"/>
      <c r="N28" s="91"/>
      <c r="O28" s="91"/>
      <c r="P28" s="91"/>
      <c r="Q28" s="91"/>
      <c r="R28" s="91"/>
      <c r="S28" s="91"/>
      <c r="T28" s="91"/>
      <c r="BJ28" s="268" t="s">
        <v>104</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x14ac:dyDescent="0.2">
      <c r="B29" s="11" t="s">
        <v>681</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xml:space="preserve">Plan Provider Directory Review; 
</v>
      </c>
      <c r="BL29" s="251" t="str">
        <f>IF(ISNUMBER(FIND(analysismethod2,'III_Plan comp 438.68 {Plan 2}'!E$15)),"",'III_Plan comp 438.68 {Plan 2}'!E$15&amp;analysismethod2)</f>
        <v xml:space="preserve">Plan Provider Directory Review; 
</v>
      </c>
      <c r="BM29" s="251" t="str">
        <f>IF(ISNUMBER(FIND(analysismethod2,'III_Plan comp 438.68 {Plan 2}'!F$15)),"",'III_Plan comp 438.68 {Plan 2}'!F$15&amp;analysismethod2)</f>
        <v xml:space="preserve">Plan Provider Directory Review; 
</v>
      </c>
      <c r="BN29" s="251" t="str">
        <f>IF(ISNUMBER(FIND(analysismethod2,'III_Plan comp 438.68 {Plan 2}'!G$15)),"",'III_Plan comp 438.68 {Plan 2}'!G$15&amp;analysismethod2)</f>
        <v xml:space="preserve">Plan Provider Directory Review; 
</v>
      </c>
      <c r="BO29" s="251" t="str">
        <f>IF(ISNUMBER(FIND(analysismethod2,'III_Plan comp 438.68 {Plan 2}'!H$15)),"",'III_Plan comp 438.68 {Plan 2}'!H$15&amp;analysismethod2)</f>
        <v xml:space="preserve">Plan Provider Directory Review; 
</v>
      </c>
      <c r="BP29" s="251" t="str">
        <f>IF(ISNUMBER(FIND(analysismethod2,'III_Plan comp 438.68 {Plan 2}'!I$15)),"",'III_Plan comp 438.68 {Plan 2}'!I$15&amp;analysismethod2)</f>
        <v xml:space="preserve">Plan Provider Directory Review; 
</v>
      </c>
      <c r="BQ29" s="251" t="str">
        <f>IF(ISNUMBER(FIND(analysismethod2,'III_Plan comp 438.68 {Plan 2}'!J$15)),"",'III_Plan comp 438.68 {Plan 2}'!J$15&amp;analysismethod2)</f>
        <v xml:space="preserve">Plan Provider Directory Review; 
</v>
      </c>
      <c r="BR29" s="251" t="str">
        <f>IF(ISNUMBER(FIND(analysismethod2,'III_Plan comp 438.68 {Plan 2}'!K$15)),"",'III_Plan comp 438.68 {Plan 2}'!K$15&amp;analysismethod2)</f>
        <v xml:space="preserve">Plan Provider Directory Review; 
</v>
      </c>
      <c r="BS29" s="251" t="str">
        <f>IF(ISNUMBER(FIND(analysismethod2,'III_Plan comp 438.68 {Plan 2}'!L$15)),"",'III_Plan comp 438.68 {Plan 2}'!L$15&amp;analysismethod2)</f>
        <v xml:space="preserve">Plan Provider Directory Review; 
</v>
      </c>
      <c r="BT29" s="251" t="str">
        <f>IF(ISNUMBER(FIND(analysismethod2,'III_Plan comp 438.68 {Plan 2}'!M$15)),"",'III_Plan comp 438.68 {Plan 2}'!M$15&amp;analysismethod2)</f>
        <v xml:space="preserve">Plan Provider Directory Review; 
</v>
      </c>
      <c r="BU29" s="251" t="str">
        <f>IF(ISNUMBER(FIND(analysismethod2,'III_Plan comp 438.68 {Plan 2}'!N$15)),"",'III_Plan comp 438.68 {Plan 2}'!N$15&amp;analysismethod2)</f>
        <v xml:space="preserve">Plan Provider Directory Review; 
</v>
      </c>
      <c r="BV29" s="251" t="str">
        <f>IF(ISNUMBER(FIND(analysismethod2,'III_Plan comp 438.68 {Plan 2}'!O$15)),"",'III_Plan comp 438.68 {Plan 2}'!O$15&amp;analysismethod2)</f>
        <v xml:space="preserve">Plan Provider Directory Review; 
</v>
      </c>
      <c r="BW29" s="251" t="str">
        <f>IF(ISNUMBER(FIND(analysismethod2,'III_Plan comp 438.68 {Plan 2}'!P$15)),"",'III_Plan comp 438.68 {Plan 2}'!P$15&amp;analysismethod2)</f>
        <v xml:space="preserve">Plan Provider Directory Review; 
</v>
      </c>
      <c r="BX29" s="251" t="str">
        <f>IF(ISNUMBER(FIND(analysismethod2,'III_Plan comp 438.68 {Plan 2}'!Q$15)),"",'III_Plan comp 438.68 {Plan 2}'!Q$15&amp;analysismethod2)</f>
        <v xml:space="preserve">Plan Provider Directory Review; 
</v>
      </c>
      <c r="BY29" s="251" t="str">
        <f>IF(ISNUMBER(FIND(analysismethod2,'III_Plan comp 438.68 {Plan 2}'!R$15)),"",'III_Plan comp 438.68 {Plan 2}'!R$15&amp;analysismethod2)</f>
        <v xml:space="preserve">Plan Provider Directory Review; 
</v>
      </c>
      <c r="BZ29" s="251" t="str">
        <f>IF(ISNUMBER(FIND(analysismethod2,'III_Plan comp 438.68 {Plan 2}'!S$15)),"",'III_Plan comp 438.68 {Plan 2}'!S$15&amp;analysismethod2)</f>
        <v xml:space="preserve">Plan Provider Directory Review; 
</v>
      </c>
      <c r="CA29" s="251" t="str">
        <f>IF(ISNUMBER(FIND(analysismethod2,'III_Plan comp 438.68 {Plan 2}'!T$15)),"",'III_Plan comp 438.68 {Plan 2}'!T$15&amp;analysismethod2)</f>
        <v xml:space="preserve">Plan Provider Directory Review; 
</v>
      </c>
      <c r="CB29" s="251" t="str">
        <f>IF(ISNUMBER(FIND(analysismethod2,'III_Plan comp 438.68 {Plan 2}'!U$15)),"",'III_Plan comp 438.68 {Plan 2}'!U$15&amp;analysismethod2)</f>
        <v xml:space="preserve">Plan Provider Directory Review; 
</v>
      </c>
      <c r="CC29" s="251" t="str">
        <f>IF(ISNUMBER(FIND(analysismethod2,'III_Plan comp 438.68 {Plan 2}'!V$15)),"",'III_Plan comp 438.68 {Plan 2}'!V$15&amp;analysismethod2)</f>
        <v xml:space="preserve">Plan Provider Directory Review; 
</v>
      </c>
      <c r="CD29" s="251" t="str">
        <f>IF(ISNUMBER(FIND(analysismethod2,'III_Plan comp 438.68 {Plan 2}'!W$15)),"",'III_Plan comp 438.68 {Plan 2}'!W$15&amp;analysismethod2)</f>
        <v xml:space="preserve">Plan Provider Directory Review; 
</v>
      </c>
      <c r="CE29" s="251" t="str">
        <f>IF(ISNUMBER(FIND(analysismethod2,'III_Plan comp 438.68 {Plan 2}'!X$15)),"",'III_Plan comp 438.68 {Plan 2}'!X$15&amp;analysismethod2)</f>
        <v xml:space="preserve">Plan Provider Directory Review; 
</v>
      </c>
      <c r="CF29" s="251" t="str">
        <f>IF(ISNUMBER(FIND(analysismethod2,'III_Plan comp 438.68 {Plan 2}'!Y$15)),"",'III_Plan comp 438.68 {Plan 2}'!Y$15&amp;analysismethod2)</f>
        <v xml:space="preserve">Plan Provider Directory Review; 
</v>
      </c>
      <c r="CG29" s="251" t="str">
        <f>IF(ISNUMBER(FIND(analysismethod2,'III_Plan comp 438.68 {Plan 2}'!Z$15)),"",'III_Plan comp 438.68 {Plan 2}'!Z$15&amp;analysismethod2)</f>
        <v xml:space="preserve">Plan Provider Directory Review; 
</v>
      </c>
      <c r="CH29" s="251" t="str">
        <f>IF(ISNUMBER(FIND(analysismethod2,'III_Plan comp 438.68 {Plan 2}'!AA$15)),"",'III_Plan comp 438.68 {Plan 2}'!AA$15&amp;analysismethod2)</f>
        <v xml:space="preserve">Plan Provider Directory Review; 
</v>
      </c>
      <c r="CI29" s="251" t="str">
        <f>IF(ISNUMBER(FIND(analysismethod2,'III_Plan comp 438.68 {Plan 2}'!AB$15)),"",'III_Plan comp 438.68 {Plan 2}'!AB$15&amp;analysismethod2)</f>
        <v xml:space="preserve">Plan Provider Directory Review; 
</v>
      </c>
      <c r="CJ29" s="251" t="str">
        <f>IF(ISNUMBER(FIND(analysismethod2,'III_Plan comp 438.68 {Plan 2}'!AC$15)),"",'III_Plan comp 438.68 {Plan 2}'!AC$15&amp;analysismethod2)</f>
        <v xml:space="preserve">Plan Provider Directory Review; 
</v>
      </c>
      <c r="CK29" s="251" t="str">
        <f>IF(ISNUMBER(FIND(analysismethod2,'III_Plan comp 438.68 {Plan 2}'!AD$15)),"",'III_Plan comp 438.68 {Plan 2}'!AD$15&amp;analysismethod2)</f>
        <v xml:space="preserve">Plan Provider Directory Review; 
</v>
      </c>
      <c r="CL29" s="251" t="str">
        <f>IF(ISNUMBER(FIND(analysismethod2,'III_Plan comp 438.68 {Plan 2}'!AE$15)),"",'III_Plan comp 438.68 {Plan 2}'!AE$15&amp;analysismethod2)</f>
        <v xml:space="preserve">Plan Provider Directory Review; 
</v>
      </c>
      <c r="CM29" s="251" t="str">
        <f>IF(ISNUMBER(FIND(analysismethod2,'III_Plan comp 438.68 {Plan 2}'!AF$15)),"",'III_Plan comp 438.68 {Plan 2}'!AF$15&amp;analysismethod2)</f>
        <v xml:space="preserve">Plan Provider Directory Review; 
</v>
      </c>
      <c r="CN29" s="251" t="str">
        <f>IF(ISNUMBER(FIND(analysismethod2,'III_Plan comp 438.68 {Plan 2}'!AG$15)),"",'III_Plan comp 438.68 {Plan 2}'!AG$15&amp;analysismethod2)</f>
        <v xml:space="preserve">Plan Provider Directory Review; 
</v>
      </c>
      <c r="CO29" s="251" t="str">
        <f>IF(ISNUMBER(FIND(analysismethod2,'III_Plan comp 438.68 {Plan 2}'!AH$15)),"",'III_Plan comp 438.68 {Plan 2}'!AH$15&amp;analysismethod2)</f>
        <v xml:space="preserve">Plan Provider Directory Review; 
</v>
      </c>
      <c r="CP29" s="251" t="str">
        <f>IF(ISNUMBER(FIND(analysismethod2,'III_Plan comp 438.68 {Plan 2}'!AI$15)),"",'III_Plan comp 438.68 {Plan 2}'!AI$15&amp;analysismethod2)</f>
        <v xml:space="preserve">Plan Provider Directory Review; 
</v>
      </c>
      <c r="CQ29" s="251" t="str">
        <f>IF(ISNUMBER(FIND(analysismethod2,'III_Plan comp 438.68 {Plan 2}'!AJ$15)),"",'III_Plan comp 438.68 {Plan 2}'!AJ$15&amp;analysismethod2)</f>
        <v xml:space="preserve">Plan Provider Directory Review; 
</v>
      </c>
      <c r="CR29" s="251" t="str">
        <f>IF(ISNUMBER(FIND(analysismethod2,'III_Plan comp 438.68 {Plan 2}'!AK$15)),"",'III_Plan comp 438.68 {Plan 2}'!AK$15&amp;analysismethod2)</f>
        <v xml:space="preserve">Plan Provider Directory Review; 
</v>
      </c>
      <c r="CS29" s="251" t="str">
        <f>IF(ISNUMBER(FIND(analysismethod2,'III_Plan comp 438.68 {Plan 2}'!AL$15)),"",'III_Plan comp 438.68 {Plan 2}'!AL$15&amp;analysismethod2)</f>
        <v xml:space="preserve">Plan Provider Directory Review; 
</v>
      </c>
      <c r="CT29" s="251" t="str">
        <f>IF(ISNUMBER(FIND(analysismethod2,'III_Plan comp 438.68 {Plan 2}'!AM$15)),"",'III_Plan comp 438.68 {Plan 2}'!AM$15&amp;analysismethod2)</f>
        <v xml:space="preserve">Plan Provider Directory Review; 
</v>
      </c>
      <c r="CU29" s="251" t="str">
        <f>IF(ISNUMBER(FIND(analysismethod2,'III_Plan comp 438.68 {Plan 2}'!AN$15)),"",'III_Plan comp 438.68 {Plan 2}'!AN$15&amp;analysismethod2)</f>
        <v xml:space="preserve">Plan Provider Directory Review; 
</v>
      </c>
      <c r="CV29" s="251" t="str">
        <f>IF(ISNUMBER(FIND(analysismethod2,'III_Plan comp 438.68 {Plan 2}'!AO$15)),"",'III_Plan comp 438.68 {Plan 2}'!AO$15&amp;analysismethod2)</f>
        <v xml:space="preserve">Plan Provider Directory Review; 
</v>
      </c>
      <c r="CW29" s="251" t="str">
        <f>IF(ISNUMBER(FIND(analysismethod2,'III_Plan comp 438.68 {Plan 2}'!AP$15)),"",'III_Plan comp 438.68 {Plan 2}'!AP$15&amp;analysismethod2)</f>
        <v xml:space="preserve">Plan Provider Directory Review; 
</v>
      </c>
      <c r="CX29" s="251" t="str">
        <f>IF(ISNUMBER(FIND(analysismethod2,'III_Plan comp 438.68 {Plan 2}'!AQ$15)),"",'III_Plan comp 438.68 {Plan 2}'!AQ$15&amp;analysismethod2)</f>
        <v xml:space="preserve">Plan Provider Directory Review; 
</v>
      </c>
      <c r="CY29" s="251" t="str">
        <f>IF(ISNUMBER(FIND(analysismethod2,'III_Plan comp 438.68 {Plan 2}'!AR$15)),"",'III_Plan comp 438.68 {Plan 2}'!AR$15&amp;analysismethod2)</f>
        <v xml:space="preserve">Plan Provider Directory Review; 
</v>
      </c>
      <c r="CZ29" s="251" t="str">
        <f>IF(ISNUMBER(FIND(analysismethod2,'III_Plan comp 438.68 {Plan 2}'!AS$15)),"",'III_Plan comp 438.68 {Plan 2}'!AS$15&amp;analysismethod2)</f>
        <v xml:space="preserve">Plan Provider Directory Review; 
</v>
      </c>
      <c r="DA29" s="251" t="str">
        <f>IF(ISNUMBER(FIND(analysismethod2,'III_Plan comp 438.68 {Plan 2}'!AT$15)),"",'III_Plan comp 438.68 {Plan 2}'!AT$15&amp;analysismethod2)</f>
        <v xml:space="preserve">Plan Provider Directory Review; 
</v>
      </c>
      <c r="DB29" s="251" t="str">
        <f>IF(ISNUMBER(FIND(analysismethod2,'III_Plan comp 438.68 {Plan 2}'!AU$15)),"",'III_Plan comp 438.68 {Plan 2}'!AU$15&amp;analysismethod2)</f>
        <v xml:space="preserve">Plan Provider Directory Review; 
</v>
      </c>
      <c r="DC29" s="251" t="str">
        <f>IF(ISNUMBER(FIND(analysismethod2,'III_Plan comp 438.68 {Plan 2}'!AV$15)),"",'III_Plan comp 438.68 {Plan 2}'!AV$15&amp;analysismethod2)</f>
        <v xml:space="preserve">Plan Provider Directory Review; 
</v>
      </c>
      <c r="DD29" s="251" t="str">
        <f>IF(ISNUMBER(FIND(analysismethod2,'III_Plan comp 438.68 {Plan 2}'!AW$15)),"",'III_Plan comp 438.68 {Plan 2}'!AW$15&amp;analysismethod2)</f>
        <v xml:space="preserve">Plan Provider Directory Review; 
</v>
      </c>
      <c r="DE29" s="251" t="str">
        <f>IF(ISNUMBER(FIND(analysismethod2,'III_Plan comp 438.68 {Plan 2}'!AX$15)),"",'III_Plan comp 438.68 {Plan 2}'!AX$15&amp;analysismethod2)</f>
        <v xml:space="preserve">Plan Provider Directory Review; 
</v>
      </c>
      <c r="DF29" s="251" t="str">
        <f>IF(ISNUMBER(FIND(analysismethod2,'III_Plan comp 438.68 {Plan 2}'!AY$15)),"",'III_Plan comp 438.68 {Plan 2}'!AY$15&amp;analysismethod2)</f>
        <v xml:space="preserve">Plan Provider Directory Review; 
</v>
      </c>
      <c r="DG29" s="251" t="str">
        <f>IF(ISNUMBER(FIND(analysismethod2,'III_Plan comp 438.68 {Plan 2}'!AZ$15)),"",'III_Plan comp 438.68 {Plan 2}'!AZ$15&amp;analysismethod2)</f>
        <v xml:space="preserve">Plan Provider Directory Review; 
</v>
      </c>
      <c r="DH29" s="251" t="str">
        <f>IF(ISNUMBER(FIND(analysismethod2,'III_Plan comp 438.68 {Plan 2}'!BA$15)),"",'III_Plan comp 438.68 {Plan 2}'!BA$15&amp;analysismethod2)</f>
        <v xml:space="preserve">Plan Provider Directory Review; 
</v>
      </c>
      <c r="DI29" s="251" t="str">
        <f>IF(ISNUMBER(FIND(analysismethod2,'III_Plan comp 438.68 {Plan 2}'!BB$15)),"",'III_Plan comp 438.68 {Plan 2}'!BB$15&amp;analysismethod2)</f>
        <v xml:space="preserve">Plan Provider Directory Review; 
</v>
      </c>
      <c r="DJ29" s="251" t="str">
        <f>IF(ISNUMBER(FIND(analysismethod2,'III_Plan comp 438.68 {Plan 2}'!BC$15)),"",'III_Plan comp 438.68 {Plan 2}'!BC$15&amp;analysismethod2)</f>
        <v xml:space="preserve">Plan Provider Directory Review; 
</v>
      </c>
      <c r="DK29" s="251" t="str">
        <f>IF(ISNUMBER(FIND(analysismethod2,'III_Plan comp 438.68 {Plan 2}'!BD$15)),"",'III_Plan comp 438.68 {Plan 2}'!BD$15&amp;analysismethod2)</f>
        <v xml:space="preserve">Plan Provider Directory Review; 
</v>
      </c>
      <c r="DL29" s="251" t="str">
        <f>IF(ISNUMBER(FIND(analysismethod2,'III_Plan comp 438.68 {Plan 2}'!BE$15)),"",'III_Plan comp 438.68 {Plan 2}'!BE$15&amp;analysismethod2)</f>
        <v xml:space="preserve">Plan Provider Directory Review; 
</v>
      </c>
      <c r="DM29" s="251" t="str">
        <f>IF(ISNUMBER(FIND(analysismethod2,'III_Plan comp 438.68 {Plan 2}'!BF$15)),"",'III_Plan comp 438.68 {Plan 2}'!BF$15&amp;analysismethod2)</f>
        <v xml:space="preserve">Plan Provider Directory Review; 
</v>
      </c>
      <c r="DN29" s="251" t="str">
        <f>IF(ISNUMBER(FIND(analysismethod2,'III_Plan comp 438.68 {Plan 2}'!BG$15)),"",'III_Plan comp 438.68 {Plan 2}'!BG$15&amp;analysismethod2)</f>
        <v xml:space="preserve">Plan Provider Directory Review; 
</v>
      </c>
      <c r="DO29" s="251" t="str">
        <f>IF(ISNUMBER(FIND(analysismethod2,'III_Plan comp 438.68 {Plan 2}'!BH$15)),"",'III_Plan comp 438.68 {Plan 2}'!BH$15&amp;analysismethod2)</f>
        <v xml:space="preserve">Plan Provider Directory Review; 
</v>
      </c>
      <c r="DP29" s="251" t="str">
        <f>IF(ISNUMBER(FIND(analysismethod2,'III_Plan comp 438.68 {Plan 2}'!BI$15)),"",'III_Plan comp 438.68 {Plan 2}'!BI$15&amp;analysismethod2)</f>
        <v xml:space="preserve">Plan Provider Directory Review; 
</v>
      </c>
      <c r="DQ29" s="251" t="str">
        <f>IF(ISNUMBER(FIND(analysismethod2,'III_Plan comp 438.68 {Plan 2}'!BJ$15)),"",'III_Plan comp 438.68 {Plan 2}'!BJ$15&amp;analysismethod2)</f>
        <v xml:space="preserve">Plan Provider Directory Review; 
</v>
      </c>
      <c r="DR29" s="251" t="str">
        <f>IF(ISNUMBER(FIND(analysismethod2,'III_Plan comp 438.68 {Plan 2}'!BK$15)),"",'III_Plan comp 438.68 {Plan 2}'!BK$15&amp;analysismethod2)</f>
        <v xml:space="preserve">Plan Provider Directory Review; 
</v>
      </c>
      <c r="DS29" s="251" t="str">
        <f>IF(ISNUMBER(FIND(analysismethod2,'III_Plan comp 438.68 {Plan 2}'!BL$15)),"",'III_Plan comp 438.68 {Plan 2}'!BL$15&amp;analysismethod2)</f>
        <v xml:space="preserve">Plan Provider Directory Review; 
</v>
      </c>
      <c r="DT29" s="251" t="str">
        <f>IF(ISNUMBER(FIND(analysismethod2,'III_Plan comp 438.68 {Plan 2}'!BM$15)),"",'III_Plan comp 438.68 {Plan 2}'!BM$15&amp;analysismethod2)</f>
        <v xml:space="preserve">Plan Provider Directory Review; 
</v>
      </c>
      <c r="DU29" s="251" t="str">
        <f>IF(ISNUMBER(FIND(analysismethod2,'III_Plan comp 438.68 {Plan 2}'!BN$15)),"",'III_Plan comp 438.68 {Plan 2}'!BN$15&amp;analysismethod2)</f>
        <v xml:space="preserve">Plan Provider Directory Review; 
</v>
      </c>
      <c r="DV29" s="251" t="str">
        <f>IF(ISNUMBER(FIND(analysismethod2,'III_Plan comp 438.68 {Plan 2}'!BO$15)),"",'III_Plan comp 438.68 {Plan 2}'!BO$15&amp;analysismethod2)</f>
        <v xml:space="preserve">Plan Provider Directory Review; 
</v>
      </c>
      <c r="DW29" s="251" t="str">
        <f>IF(ISNUMBER(FIND(analysismethod2,'III_Plan comp 438.68 {Plan 2}'!BP$15)),"",'III_Plan comp 438.68 {Plan 2}'!BP$15&amp;analysismethod2)</f>
        <v xml:space="preserve">Plan Provider Directory Review; 
</v>
      </c>
      <c r="DX29" s="251" t="str">
        <f>IF(ISNUMBER(FIND(analysismethod2,'III_Plan comp 438.68 {Plan 2}'!BQ$15)),"",'III_Plan comp 438.68 {Plan 2}'!BQ$15&amp;analysismethod2)</f>
        <v xml:space="preserve">Plan Provider Directory Review; 
</v>
      </c>
      <c r="DY29" s="251" t="str">
        <f>IF(ISNUMBER(FIND(analysismethod2,'III_Plan comp 438.68 {Plan 2}'!BR$15)),"",'III_Plan comp 438.68 {Plan 2}'!BR$15&amp;analysismethod2)</f>
        <v xml:space="preserve">Plan Provider Directory Review; 
</v>
      </c>
      <c r="DZ29" s="251" t="str">
        <f>IF(ISNUMBER(FIND(analysismethod2,'III_Plan comp 438.68 {Plan 2}'!BS$15)),"",'III_Plan comp 438.68 {Plan 2}'!BS$15&amp;analysismethod2)</f>
        <v xml:space="preserve">Plan Provider Directory Review; 
</v>
      </c>
      <c r="EA29" s="251" t="str">
        <f>IF(ISNUMBER(FIND(analysismethod2,'III_Plan comp 438.68 {Plan 2}'!BT$15)),"",'III_Plan comp 438.68 {Plan 2}'!BT$15&amp;analysismethod2)</f>
        <v xml:space="preserve">Plan Provider Directory Review; 
</v>
      </c>
      <c r="EB29" s="251" t="str">
        <f>IF(ISNUMBER(FIND(analysismethod2,'III_Plan comp 438.68 {Plan 2}'!BU$15)),"",'III_Plan comp 438.68 {Plan 2}'!BU$15&amp;analysismethod2)</f>
        <v xml:space="preserve">Plan Provider Directory Review; 
</v>
      </c>
      <c r="EC29" s="251" t="str">
        <f>IF(ISNUMBER(FIND(analysismethod2,'III_Plan comp 438.68 {Plan 2}'!BV$15)),"",'III_Plan comp 438.68 {Plan 2}'!BV$15&amp;analysismethod2)</f>
        <v xml:space="preserve">Plan Provider Directory Review; 
</v>
      </c>
      <c r="ED29" s="251" t="str">
        <f>IF(ISNUMBER(FIND(analysismethod2,'III_Plan comp 438.68 {Plan 2}'!BW$15)),"",'III_Plan comp 438.68 {Plan 2}'!BW$15&amp;analysismethod2)</f>
        <v xml:space="preserve">Plan Provider Directory Review; 
</v>
      </c>
      <c r="EE29" s="251" t="str">
        <f>IF(ISNUMBER(FIND(analysismethod2,'III_Plan comp 438.68 {Plan 2}'!BX$15)),"",'III_Plan comp 438.68 {Plan 2}'!BX$15&amp;analysismethod2)</f>
        <v xml:space="preserve">Plan Provider Directory Review; 
</v>
      </c>
      <c r="EF29" s="251" t="str">
        <f>IF(ISNUMBER(FIND(analysismethod2,'III_Plan comp 438.68 {Plan 2}'!BY$15)),"",'III_Plan comp 438.68 {Plan 2}'!BY$15&amp;analysismethod2)</f>
        <v xml:space="preserve">Plan Provider Directory Review; 
</v>
      </c>
      <c r="EG29" s="251" t="str">
        <f>IF(ISNUMBER(FIND(analysismethod2,'III_Plan comp 438.68 {Plan 2}'!BZ$15)),"",'III_Plan comp 438.68 {Plan 2}'!BZ$15&amp;analysismethod2)</f>
        <v xml:space="preserve">Plan Provider Directory Review; 
</v>
      </c>
      <c r="EH29" s="251" t="str">
        <f>IF(ISNUMBER(FIND(analysismethod2,'III_Plan comp 438.68 {Plan 2}'!CA$15)),"",'III_Plan comp 438.68 {Plan 2}'!CA$15&amp;analysismethod2)</f>
        <v xml:space="preserve">Plan Provider Directory Review; 
</v>
      </c>
      <c r="EI29" s="251" t="str">
        <f>IF(ISNUMBER(FIND(analysismethod2,'III_Plan comp 438.68 {Plan 2}'!CB$15)),"",'III_Plan comp 438.68 {Plan 2}'!CB$15&amp;analysismethod2)</f>
        <v xml:space="preserve">Plan Provider Directory Review; 
</v>
      </c>
      <c r="EJ29" s="251" t="str">
        <f>IF(ISNUMBER(FIND(analysismethod2,'III_Plan comp 438.68 {Plan 2}'!CC$15)),"",'III_Plan comp 438.68 {Plan 2}'!CC$15&amp;analysismethod2)</f>
        <v xml:space="preserve">Plan Provider Directory Review; 
</v>
      </c>
      <c r="EK29" s="251" t="str">
        <f>IF(ISNUMBER(FIND(analysismethod2,'III_Plan comp 438.68 {Plan 2}'!CD$15)),"",'III_Plan comp 438.68 {Plan 2}'!CD$15&amp;analysismethod2)</f>
        <v xml:space="preserve">Plan Provider Directory Review; 
</v>
      </c>
      <c r="EL29" s="251" t="str">
        <f>IF(ISNUMBER(FIND(analysismethod2,'III_Plan comp 438.68 {Plan 2}'!CE$15)),"",'III_Plan comp 438.68 {Plan 2}'!CE$15&amp;analysismethod2)</f>
        <v xml:space="preserve">Plan Provider Directory Review; 
</v>
      </c>
      <c r="EM29" s="251" t="str">
        <f>IF(ISNUMBER(FIND(analysismethod2,'III_Plan comp 438.68 {Plan 2}'!CF$15)),"",'III_Plan comp 438.68 {Plan 2}'!CF$15&amp;analysismethod2)</f>
        <v xml:space="preserve">Plan Provider Directory Review; 
</v>
      </c>
      <c r="EN29" s="251" t="str">
        <f>IF(ISNUMBER(FIND(analysismethod2,'III_Plan comp 438.68 {Plan 2}'!CG$15)),"",'III_Plan comp 438.68 {Plan 2}'!CG$15&amp;analysismethod2)</f>
        <v xml:space="preserve">Plan Provider Directory Review; 
</v>
      </c>
      <c r="EO29" s="251" t="str">
        <f>IF(ISNUMBER(FIND(analysismethod2,'III_Plan comp 438.68 {Plan 2}'!CH$15)),"",'III_Plan comp 438.68 {Plan 2}'!CH$15&amp;analysismethod2)</f>
        <v xml:space="preserve">Plan Provider Directory Review; 
</v>
      </c>
      <c r="EP29" s="251" t="str">
        <f>IF(ISNUMBER(FIND(analysismethod2,'III_Plan comp 438.68 {Plan 2}'!CI$15)),"",'III_Plan comp 438.68 {Plan 2}'!CI$15&amp;analysismethod2)</f>
        <v xml:space="preserve">Plan Provider Directory Review; 
</v>
      </c>
      <c r="EQ29" s="251" t="str">
        <f>IF(ISNUMBER(FIND(analysismethod2,'III_Plan comp 438.68 {Plan 2}'!CJ$15)),"",'III_Plan comp 438.68 {Plan 2}'!CJ$15&amp;analysismethod2)</f>
        <v xml:space="preserve">Plan Provider Directory Review; 
</v>
      </c>
      <c r="ER29" s="251" t="str">
        <f>IF(ISNUMBER(FIND(analysismethod2,'III_Plan comp 438.68 {Plan 2}'!CK$15)),"",'III_Plan comp 438.68 {Plan 2}'!CK$15&amp;analysismethod2)</f>
        <v xml:space="preserve">Plan Provider Directory Review; 
</v>
      </c>
      <c r="ES29" s="251" t="str">
        <f>IF(ISNUMBER(FIND(analysismethod2,'III_Plan comp 438.68 {Plan 2}'!CL$15)),"",'III_Plan comp 438.68 {Plan 2}'!CL$15&amp;analysismethod2)</f>
        <v xml:space="preserve">Plan Provider Directory Review; 
</v>
      </c>
      <c r="ET29" s="251" t="str">
        <f>IF(ISNUMBER(FIND(analysismethod2,'III_Plan comp 438.68 {Plan 2}'!CM$15)),"",'III_Plan comp 438.68 {Plan 2}'!CM$15&amp;analysismethod2)</f>
        <v xml:space="preserve">Plan Provider Directory Review; 
</v>
      </c>
      <c r="EU29" s="251" t="str">
        <f>IF(ISNUMBER(FIND(analysismethod2,'III_Plan comp 438.68 {Plan 2}'!CN$15)),"",'III_Plan comp 438.68 {Plan 2}'!CN$15&amp;analysismethod2)</f>
        <v xml:space="preserve">Plan Provider Directory Review; 
</v>
      </c>
      <c r="EV29" s="251" t="str">
        <f>IF(ISNUMBER(FIND(analysismethod2,'III_Plan comp 438.68 {Plan 2}'!CO$15)),"",'III_Plan comp 438.68 {Plan 2}'!CO$15&amp;analysismethod2)</f>
        <v xml:space="preserve">Plan Provider Directory Review; 
</v>
      </c>
      <c r="EW29" s="251" t="str">
        <f>IF(ISNUMBER(FIND(analysismethod2,'III_Plan comp 438.68 {Plan 2}'!CP$15)),"",'III_Plan comp 438.68 {Plan 2}'!CP$15&amp;analysismethod2)</f>
        <v xml:space="preserve">Plan Provider Directory Review; 
</v>
      </c>
      <c r="EX29" s="251" t="str">
        <f>IF(ISNUMBER(FIND(analysismethod2,'III_Plan comp 438.68 {Plan 2}'!CQ$15)),"",'III_Plan comp 438.68 {Plan 2}'!CQ$15&amp;analysismethod2)</f>
        <v xml:space="preserve">Plan Provider Directory Review; 
</v>
      </c>
      <c r="EY29" s="251" t="str">
        <f>IF(ISNUMBER(FIND(analysismethod2,'III_Plan comp 438.68 {Plan 2}'!CR$15)),"",'III_Plan comp 438.68 {Plan 2}'!CR$15&amp;analysismethod2)</f>
        <v xml:space="preserve">Plan Provider Directory Review; 
</v>
      </c>
      <c r="EZ29" s="251" t="str">
        <f>IF(ISNUMBER(FIND(analysismethod2,'III_Plan comp 438.68 {Plan 2}'!CS$15)),"",'III_Plan comp 438.68 {Plan 2}'!CS$15&amp;analysismethod2)</f>
        <v xml:space="preserve">Plan Provider Directory Review; 
</v>
      </c>
      <c r="FA29" s="251" t="str">
        <f>IF(ISNUMBER(FIND(analysismethod2,'III_Plan comp 438.68 {Plan 2}'!CT$15)),"",'III_Plan comp 438.68 {Plan 2}'!CT$15&amp;analysismethod2)</f>
        <v xml:space="preserve">Plan Provider Directory Review; 
</v>
      </c>
      <c r="FB29" s="251" t="str">
        <f>IF(ISNUMBER(FIND(analysismethod2,'III_Plan comp 438.68 {Plan 2}'!CU$15)),"",'III_Plan comp 438.68 {Plan 2}'!CU$15&amp;analysismethod2)</f>
        <v xml:space="preserve">Plan Provider Directory Review; 
</v>
      </c>
      <c r="FC29" s="251" t="str">
        <f>IF(ISNUMBER(FIND(analysismethod2,'III_Plan comp 438.68 {Plan 2}'!CV$15)),"",'III_Plan comp 438.68 {Plan 2}'!CV$15&amp;analysismethod2)</f>
        <v xml:space="preserve">Plan Provider Directory Review; 
</v>
      </c>
      <c r="FD29" s="251" t="str">
        <f>IF(ISNUMBER(FIND(analysismethod2,'III_Plan comp 438.68 {Plan 2}'!CW$15)),"",'III_Plan comp 438.68 {Plan 2}'!CW$15&amp;analysismethod2)</f>
        <v xml:space="preserve">Plan Provider Directory Review; 
</v>
      </c>
      <c r="FE29" s="251" t="str">
        <f>IF(ISNUMBER(FIND(analysismethod2,'III_Plan comp 438.68 {Plan 2}'!CX$15)),"",'III_Plan comp 438.68 {Plan 2}'!CX$15&amp;analysismethod2)</f>
        <v xml:space="preserve">Plan Provider Directory Review; 
</v>
      </c>
      <c r="FF29" s="251" t="str">
        <f>IF(ISNUMBER(FIND(analysismethod2,'III_Plan comp 438.68 {Plan 2}'!CY$15)),"",'III_Plan comp 438.68 {Plan 2}'!CY$15&amp;analysismethod2)</f>
        <v xml:space="preserve">Plan Provider Directory Review; 
</v>
      </c>
      <c r="FG29" s="251" t="str">
        <f>IF(ISNUMBER(FIND(analysismethod2,'III_Plan comp 438.68 {Plan 2}'!CZ$15)),"",'III_Plan comp 438.68 {Plan 2}'!CZ$15&amp;analysismethod2)</f>
        <v xml:space="preserve">Plan Provider Directory Review; 
</v>
      </c>
    </row>
    <row r="30" spans="2:163" x14ac:dyDescent="0.2">
      <c r="B30" s="11" t="s">
        <v>682</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xml:space="preserve">Secret Shopper: Network Participation; 
</v>
      </c>
      <c r="BL30" s="251" t="str">
        <f>IF(ISNUMBER(FIND(analysismethod3,'III_Plan comp 438.68 {Plan 2}'!E$15)),"",'III_Plan comp 438.68 {Plan 2}'!E$15&amp;analysismethod3)</f>
        <v xml:space="preserve">Secret Shopper: Network Participation; 
</v>
      </c>
      <c r="BM30" s="251" t="str">
        <f>IF(ISNUMBER(FIND(analysismethod3,'III_Plan comp 438.68 {Plan 2}'!F$15)),"",'III_Plan comp 438.68 {Plan 2}'!F$15&amp;analysismethod3)</f>
        <v xml:space="preserve">Secret Shopper: Network Participation; 
</v>
      </c>
      <c r="BN30" s="251" t="str">
        <f>IF(ISNUMBER(FIND(analysismethod3,'III_Plan comp 438.68 {Plan 2}'!G$15)),"",'III_Plan comp 438.68 {Plan 2}'!G$15&amp;analysismethod3)</f>
        <v xml:space="preserve">Secret Shopper: Network Participation; 
</v>
      </c>
      <c r="BO30" s="251" t="str">
        <f>IF(ISNUMBER(FIND(analysismethod3,'III_Plan comp 438.68 {Plan 2}'!H$15)),"",'III_Plan comp 438.68 {Plan 2}'!H$15&amp;analysismethod3)</f>
        <v xml:space="preserve">Secret Shopper: Network Participation; 
</v>
      </c>
      <c r="BP30" s="251" t="str">
        <f>IF(ISNUMBER(FIND(analysismethod3,'III_Plan comp 438.68 {Plan 2}'!I$15)),"",'III_Plan comp 438.68 {Plan 2}'!I$15&amp;analysismethod3)</f>
        <v xml:space="preserve">Secret Shopper: Network Participation; 
</v>
      </c>
      <c r="BQ30" s="251" t="str">
        <f>IF(ISNUMBER(FIND(analysismethod3,'III_Plan comp 438.68 {Plan 2}'!J$15)),"",'III_Plan comp 438.68 {Plan 2}'!J$15&amp;analysismethod3)</f>
        <v xml:space="preserve">Secret Shopper: Network Participation; 
</v>
      </c>
      <c r="BR30" s="251" t="str">
        <f>IF(ISNUMBER(FIND(analysismethod3,'III_Plan comp 438.68 {Plan 2}'!K$15)),"",'III_Plan comp 438.68 {Plan 2}'!K$15&amp;analysismethod3)</f>
        <v xml:space="preserve">Secret Shopper: Network Participation; 
</v>
      </c>
      <c r="BS30" s="251" t="str">
        <f>IF(ISNUMBER(FIND(analysismethod3,'III_Plan comp 438.68 {Plan 2}'!L$15)),"",'III_Plan comp 438.68 {Plan 2}'!L$15&amp;analysismethod3)</f>
        <v xml:space="preserve">Secret Shopper: Network Participation; 
</v>
      </c>
      <c r="BT30" s="251" t="str">
        <f>IF(ISNUMBER(FIND(analysismethod3,'III_Plan comp 438.68 {Plan 2}'!M$15)),"",'III_Plan comp 438.68 {Plan 2}'!M$15&amp;analysismethod3)</f>
        <v xml:space="preserve">Secret Shopper: Network Participation; 
</v>
      </c>
      <c r="BU30" s="251" t="str">
        <f>IF(ISNUMBER(FIND(analysismethod3,'III_Plan comp 438.68 {Plan 2}'!N$15)),"",'III_Plan comp 438.68 {Plan 2}'!N$15&amp;analysismethod3)</f>
        <v xml:space="preserve">Secret Shopper: Network Participation; 
</v>
      </c>
      <c r="BV30" s="251" t="str">
        <f>IF(ISNUMBER(FIND(analysismethod3,'III_Plan comp 438.68 {Plan 2}'!O$15)),"",'III_Plan comp 438.68 {Plan 2}'!O$15&amp;analysismethod3)</f>
        <v xml:space="preserve">Secret Shopper: Network Participation; 
</v>
      </c>
      <c r="BW30" s="251" t="str">
        <f>IF(ISNUMBER(FIND(analysismethod3,'III_Plan comp 438.68 {Plan 2}'!P$15)),"",'III_Plan comp 438.68 {Plan 2}'!P$15&amp;analysismethod3)</f>
        <v xml:space="preserve">Secret Shopper: Network Participation; 
</v>
      </c>
      <c r="BX30" s="251" t="str">
        <f>IF(ISNUMBER(FIND(analysismethod3,'III_Plan comp 438.68 {Plan 2}'!Q$15)),"",'III_Plan comp 438.68 {Plan 2}'!Q$15&amp;analysismethod3)</f>
        <v xml:space="preserve">Secret Shopper: Network Participation; 
</v>
      </c>
      <c r="BY30" s="251" t="str">
        <f>IF(ISNUMBER(FIND(analysismethod3,'III_Plan comp 438.68 {Plan 2}'!R$15)),"",'III_Plan comp 438.68 {Plan 2}'!R$15&amp;analysismethod3)</f>
        <v xml:space="preserve">Secret Shopper: Network Participation; 
</v>
      </c>
      <c r="BZ30" s="251" t="str">
        <f>IF(ISNUMBER(FIND(analysismethod3,'III_Plan comp 438.68 {Plan 2}'!S$15)),"",'III_Plan comp 438.68 {Plan 2}'!S$15&amp;analysismethod3)</f>
        <v xml:space="preserve">Secret Shopper: Network Participation; 
</v>
      </c>
      <c r="CA30" s="251" t="str">
        <f>IF(ISNUMBER(FIND(analysismethod3,'III_Plan comp 438.68 {Plan 2}'!T$15)),"",'III_Plan comp 438.68 {Plan 2}'!T$15&amp;analysismethod3)</f>
        <v xml:space="preserve">Secret Shopper: Network Participation; 
</v>
      </c>
      <c r="CB30" s="251" t="str">
        <f>IF(ISNUMBER(FIND(analysismethod3,'III_Plan comp 438.68 {Plan 2}'!U$15)),"",'III_Plan comp 438.68 {Plan 2}'!U$15&amp;analysismethod3)</f>
        <v xml:space="preserve">Secret Shopper: Network Participation; 
</v>
      </c>
      <c r="CC30" s="251" t="str">
        <f>IF(ISNUMBER(FIND(analysismethod3,'III_Plan comp 438.68 {Plan 2}'!V$15)),"",'III_Plan comp 438.68 {Plan 2}'!V$15&amp;analysismethod3)</f>
        <v xml:space="preserve">Secret Shopper: Network Participation; 
</v>
      </c>
      <c r="CD30" s="251" t="str">
        <f>IF(ISNUMBER(FIND(analysismethod3,'III_Plan comp 438.68 {Plan 2}'!W$15)),"",'III_Plan comp 438.68 {Plan 2}'!W$15&amp;analysismethod3)</f>
        <v xml:space="preserve">Secret Shopper: Network Participation; 
</v>
      </c>
      <c r="CE30" s="251" t="str">
        <f>IF(ISNUMBER(FIND(analysismethod3,'III_Plan comp 438.68 {Plan 2}'!X$15)),"",'III_Plan comp 438.68 {Plan 2}'!X$15&amp;analysismethod3)</f>
        <v xml:space="preserve">Secret Shopper: Network Participation; 
</v>
      </c>
      <c r="CF30" s="251" t="str">
        <f>IF(ISNUMBER(FIND(analysismethod3,'III_Plan comp 438.68 {Plan 2}'!Y$15)),"",'III_Plan comp 438.68 {Plan 2}'!Y$15&amp;analysismethod3)</f>
        <v xml:space="preserve">Secret Shopper: Network Participation; 
</v>
      </c>
      <c r="CG30" s="251" t="str">
        <f>IF(ISNUMBER(FIND(analysismethod3,'III_Plan comp 438.68 {Plan 2}'!Z$15)),"",'III_Plan comp 438.68 {Plan 2}'!Z$15&amp;analysismethod3)</f>
        <v xml:space="preserve">Secret Shopper: Network Participation; 
</v>
      </c>
      <c r="CH30" s="251" t="str">
        <f>IF(ISNUMBER(FIND(analysismethod3,'III_Plan comp 438.68 {Plan 2}'!AA$15)),"",'III_Plan comp 438.68 {Plan 2}'!AA$15&amp;analysismethod3)</f>
        <v xml:space="preserve">Secret Shopper: Network Participation; 
</v>
      </c>
      <c r="CI30" s="251" t="str">
        <f>IF(ISNUMBER(FIND(analysismethod3,'III_Plan comp 438.68 {Plan 2}'!AB$15)),"",'III_Plan comp 438.68 {Plan 2}'!AB$15&amp;analysismethod3)</f>
        <v xml:space="preserve">Secret Shopper: Network Participation; 
</v>
      </c>
      <c r="CJ30" s="251" t="str">
        <f>IF(ISNUMBER(FIND(analysismethod3,'III_Plan comp 438.68 {Plan 2}'!AC$15)),"",'III_Plan comp 438.68 {Plan 2}'!AC$15&amp;analysismethod3)</f>
        <v xml:space="preserve">Secret Shopper: Network Participation; 
</v>
      </c>
      <c r="CK30" s="251" t="str">
        <f>IF(ISNUMBER(FIND(analysismethod3,'III_Plan comp 438.68 {Plan 2}'!AD$15)),"",'III_Plan comp 438.68 {Plan 2}'!AD$15&amp;analysismethod3)</f>
        <v xml:space="preserve">Secret Shopper: Network Participation; 
</v>
      </c>
      <c r="CL30" s="251" t="str">
        <f>IF(ISNUMBER(FIND(analysismethod3,'III_Plan comp 438.68 {Plan 2}'!AE$15)),"",'III_Plan comp 438.68 {Plan 2}'!AE$15&amp;analysismethod3)</f>
        <v xml:space="preserve">Secret Shopper: Network Participation; 
</v>
      </c>
      <c r="CM30" s="251" t="str">
        <f>IF(ISNUMBER(FIND(analysismethod3,'III_Plan comp 438.68 {Plan 2}'!AF$15)),"",'III_Plan comp 438.68 {Plan 2}'!AF$15&amp;analysismethod3)</f>
        <v xml:space="preserve">Secret Shopper: Network Participation; 
</v>
      </c>
      <c r="CN30" s="251" t="str">
        <f>IF(ISNUMBER(FIND(analysismethod3,'III_Plan comp 438.68 {Plan 2}'!AG$15)),"",'III_Plan comp 438.68 {Plan 2}'!AG$15&amp;analysismethod3)</f>
        <v xml:space="preserve">Secret Shopper: Network Participation; 
</v>
      </c>
      <c r="CO30" s="251" t="str">
        <f>IF(ISNUMBER(FIND(analysismethod3,'III_Plan comp 438.68 {Plan 2}'!AH$15)),"",'III_Plan comp 438.68 {Plan 2}'!AH$15&amp;analysismethod3)</f>
        <v xml:space="preserve">Secret Shopper: Network Participation; 
</v>
      </c>
      <c r="CP30" s="251" t="str">
        <f>IF(ISNUMBER(FIND(analysismethod3,'III_Plan comp 438.68 {Plan 2}'!AI$15)),"",'III_Plan comp 438.68 {Plan 2}'!AI$15&amp;analysismethod3)</f>
        <v xml:space="preserve">Secret Shopper: Network Participation; 
</v>
      </c>
      <c r="CQ30" s="251" t="str">
        <f>IF(ISNUMBER(FIND(analysismethod3,'III_Plan comp 438.68 {Plan 2}'!AJ$15)),"",'III_Plan comp 438.68 {Plan 2}'!AJ$15&amp;analysismethod3)</f>
        <v xml:space="preserve">Secret Shopper: Network Participation; 
</v>
      </c>
      <c r="CR30" s="251" t="str">
        <f>IF(ISNUMBER(FIND(analysismethod3,'III_Plan comp 438.68 {Plan 2}'!AK$15)),"",'III_Plan comp 438.68 {Plan 2}'!AK$15&amp;analysismethod3)</f>
        <v xml:space="preserve">Secret Shopper: Network Participation; 
</v>
      </c>
      <c r="CS30" s="251" t="str">
        <f>IF(ISNUMBER(FIND(analysismethod3,'III_Plan comp 438.68 {Plan 2}'!AL$15)),"",'III_Plan comp 438.68 {Plan 2}'!AL$15&amp;analysismethod3)</f>
        <v xml:space="preserve">Secret Shopper: Network Participation; 
</v>
      </c>
      <c r="CT30" s="251" t="str">
        <f>IF(ISNUMBER(FIND(analysismethod3,'III_Plan comp 438.68 {Plan 2}'!AM$15)),"",'III_Plan comp 438.68 {Plan 2}'!AM$15&amp;analysismethod3)</f>
        <v xml:space="preserve">Secret Shopper: Network Participation; 
</v>
      </c>
      <c r="CU30" s="251" t="str">
        <f>IF(ISNUMBER(FIND(analysismethod3,'III_Plan comp 438.68 {Plan 2}'!AN$15)),"",'III_Plan comp 438.68 {Plan 2}'!AN$15&amp;analysismethod3)</f>
        <v xml:space="preserve">Secret Shopper: Network Participation; 
</v>
      </c>
      <c r="CV30" s="251" t="str">
        <f>IF(ISNUMBER(FIND(analysismethod3,'III_Plan comp 438.68 {Plan 2}'!AO$15)),"",'III_Plan comp 438.68 {Plan 2}'!AO$15&amp;analysismethod3)</f>
        <v xml:space="preserve">Secret Shopper: Network Participation; 
</v>
      </c>
      <c r="CW30" s="251" t="str">
        <f>IF(ISNUMBER(FIND(analysismethod3,'III_Plan comp 438.68 {Plan 2}'!AP$15)),"",'III_Plan comp 438.68 {Plan 2}'!AP$15&amp;analysismethod3)</f>
        <v xml:space="preserve">Secret Shopper: Network Participation; 
</v>
      </c>
      <c r="CX30" s="251" t="str">
        <f>IF(ISNUMBER(FIND(analysismethod3,'III_Plan comp 438.68 {Plan 2}'!AQ$15)),"",'III_Plan comp 438.68 {Plan 2}'!AQ$15&amp;analysismethod3)</f>
        <v xml:space="preserve">Secret Shopper: Network Participation; 
</v>
      </c>
      <c r="CY30" s="251" t="str">
        <f>IF(ISNUMBER(FIND(analysismethod3,'III_Plan comp 438.68 {Plan 2}'!AR$15)),"",'III_Plan comp 438.68 {Plan 2}'!AR$15&amp;analysismethod3)</f>
        <v xml:space="preserve">Secret Shopper: Network Participation; 
</v>
      </c>
      <c r="CZ30" s="251" t="str">
        <f>IF(ISNUMBER(FIND(analysismethod3,'III_Plan comp 438.68 {Plan 2}'!AS$15)),"",'III_Plan comp 438.68 {Plan 2}'!AS$15&amp;analysismethod3)</f>
        <v xml:space="preserve">Secret Shopper: Network Participation; 
</v>
      </c>
      <c r="DA30" s="251" t="str">
        <f>IF(ISNUMBER(FIND(analysismethod3,'III_Plan comp 438.68 {Plan 2}'!AT$15)),"",'III_Plan comp 438.68 {Plan 2}'!AT$15&amp;analysismethod3)</f>
        <v xml:space="preserve">Secret Shopper: Network Participation; 
</v>
      </c>
      <c r="DB30" s="251" t="str">
        <f>IF(ISNUMBER(FIND(analysismethod3,'III_Plan comp 438.68 {Plan 2}'!AU$15)),"",'III_Plan comp 438.68 {Plan 2}'!AU$15&amp;analysismethod3)</f>
        <v xml:space="preserve">Secret Shopper: Network Participation; 
</v>
      </c>
      <c r="DC30" s="251" t="str">
        <f>IF(ISNUMBER(FIND(analysismethod3,'III_Plan comp 438.68 {Plan 2}'!AV$15)),"",'III_Plan comp 438.68 {Plan 2}'!AV$15&amp;analysismethod3)</f>
        <v xml:space="preserve">Secret Shopper: Network Participation; 
</v>
      </c>
      <c r="DD30" s="251" t="str">
        <f>IF(ISNUMBER(FIND(analysismethod3,'III_Plan comp 438.68 {Plan 2}'!AW$15)),"",'III_Plan comp 438.68 {Plan 2}'!AW$15&amp;analysismethod3)</f>
        <v xml:space="preserve">Secret Shopper: Network Participation; 
</v>
      </c>
      <c r="DE30" s="251" t="str">
        <f>IF(ISNUMBER(FIND(analysismethod3,'III_Plan comp 438.68 {Plan 2}'!AX$15)),"",'III_Plan comp 438.68 {Plan 2}'!AX$15&amp;analysismethod3)</f>
        <v xml:space="preserve">Secret Shopper: Network Participation; 
</v>
      </c>
      <c r="DF30" s="251" t="str">
        <f>IF(ISNUMBER(FIND(analysismethod3,'III_Plan comp 438.68 {Plan 2}'!AY$15)),"",'III_Plan comp 438.68 {Plan 2}'!AY$15&amp;analysismethod3)</f>
        <v xml:space="preserve">Secret Shopper: Network Participation; 
</v>
      </c>
      <c r="DG30" s="251" t="str">
        <f>IF(ISNUMBER(FIND(analysismethod3,'III_Plan comp 438.68 {Plan 2}'!AZ$15)),"",'III_Plan comp 438.68 {Plan 2}'!AZ$15&amp;analysismethod3)</f>
        <v xml:space="preserve">Secret Shopper: Network Participation; 
</v>
      </c>
      <c r="DH30" s="251" t="str">
        <f>IF(ISNUMBER(FIND(analysismethod3,'III_Plan comp 438.68 {Plan 2}'!BA$15)),"",'III_Plan comp 438.68 {Plan 2}'!BA$15&amp;analysismethod3)</f>
        <v xml:space="preserve">Secret Shopper: Network Participation; 
</v>
      </c>
      <c r="DI30" s="251" t="str">
        <f>IF(ISNUMBER(FIND(analysismethod3,'III_Plan comp 438.68 {Plan 2}'!BB$15)),"",'III_Plan comp 438.68 {Plan 2}'!BB$15&amp;analysismethod3)</f>
        <v xml:space="preserve">Secret Shopper: Network Participation; 
</v>
      </c>
      <c r="DJ30" s="251" t="str">
        <f>IF(ISNUMBER(FIND(analysismethod3,'III_Plan comp 438.68 {Plan 2}'!BC$15)),"",'III_Plan comp 438.68 {Plan 2}'!BC$15&amp;analysismethod3)</f>
        <v xml:space="preserve">Secret Shopper: Network Participation; 
</v>
      </c>
      <c r="DK30" s="251" t="str">
        <f>IF(ISNUMBER(FIND(analysismethod3,'III_Plan comp 438.68 {Plan 2}'!BD$15)),"",'III_Plan comp 438.68 {Plan 2}'!BD$15&amp;analysismethod3)</f>
        <v xml:space="preserve">Secret Shopper: Network Participation; 
</v>
      </c>
      <c r="DL30" s="251" t="str">
        <f>IF(ISNUMBER(FIND(analysismethod3,'III_Plan comp 438.68 {Plan 2}'!BE$15)),"",'III_Plan comp 438.68 {Plan 2}'!BE$15&amp;analysismethod3)</f>
        <v xml:space="preserve">Secret Shopper: Network Participation; 
</v>
      </c>
      <c r="DM30" s="251" t="str">
        <f>IF(ISNUMBER(FIND(analysismethod3,'III_Plan comp 438.68 {Plan 2}'!BF$15)),"",'III_Plan comp 438.68 {Plan 2}'!BF$15&amp;analysismethod3)</f>
        <v xml:space="preserve">Secret Shopper: Network Participation; 
</v>
      </c>
      <c r="DN30" s="251" t="str">
        <f>IF(ISNUMBER(FIND(analysismethod3,'III_Plan comp 438.68 {Plan 2}'!BG$15)),"",'III_Plan comp 438.68 {Plan 2}'!BG$15&amp;analysismethod3)</f>
        <v xml:space="preserve">Secret Shopper: Network Participation; 
</v>
      </c>
      <c r="DO30" s="251" t="str">
        <f>IF(ISNUMBER(FIND(analysismethod3,'III_Plan comp 438.68 {Plan 2}'!BH$15)),"",'III_Plan comp 438.68 {Plan 2}'!BH$15&amp;analysismethod3)</f>
        <v xml:space="preserve">Secret Shopper: Network Participation; 
</v>
      </c>
      <c r="DP30" s="251" t="str">
        <f>IF(ISNUMBER(FIND(analysismethod3,'III_Plan comp 438.68 {Plan 2}'!BI$15)),"",'III_Plan comp 438.68 {Plan 2}'!BI$15&amp;analysismethod3)</f>
        <v xml:space="preserve">Secret Shopper: Network Participation; 
</v>
      </c>
      <c r="DQ30" s="251" t="str">
        <f>IF(ISNUMBER(FIND(analysismethod3,'III_Plan comp 438.68 {Plan 2}'!BJ$15)),"",'III_Plan comp 438.68 {Plan 2}'!BJ$15&amp;analysismethod3)</f>
        <v xml:space="preserve">Secret Shopper: Network Participation; 
</v>
      </c>
      <c r="DR30" s="251" t="str">
        <f>IF(ISNUMBER(FIND(analysismethod3,'III_Plan comp 438.68 {Plan 2}'!BK$15)),"",'III_Plan comp 438.68 {Plan 2}'!BK$15&amp;analysismethod3)</f>
        <v xml:space="preserve">Secret Shopper: Network Participation; 
</v>
      </c>
      <c r="DS30" s="251" t="str">
        <f>IF(ISNUMBER(FIND(analysismethod3,'III_Plan comp 438.68 {Plan 2}'!BL$15)),"",'III_Plan comp 438.68 {Plan 2}'!BL$15&amp;analysismethod3)</f>
        <v xml:space="preserve">Secret Shopper: Network Participation; 
</v>
      </c>
      <c r="DT30" s="251" t="str">
        <f>IF(ISNUMBER(FIND(analysismethod3,'III_Plan comp 438.68 {Plan 2}'!BM$15)),"",'III_Plan comp 438.68 {Plan 2}'!BM$15&amp;analysismethod3)</f>
        <v xml:space="preserve">Secret Shopper: Network Participation; 
</v>
      </c>
      <c r="DU30" s="251" t="str">
        <f>IF(ISNUMBER(FIND(analysismethod3,'III_Plan comp 438.68 {Plan 2}'!BN$15)),"",'III_Plan comp 438.68 {Plan 2}'!BN$15&amp;analysismethod3)</f>
        <v xml:space="preserve">Secret Shopper: Network Participation; 
</v>
      </c>
      <c r="DV30" s="251" t="str">
        <f>IF(ISNUMBER(FIND(analysismethod3,'III_Plan comp 438.68 {Plan 2}'!BO$15)),"",'III_Plan comp 438.68 {Plan 2}'!BO$15&amp;analysismethod3)</f>
        <v xml:space="preserve">Secret Shopper: Network Participation; 
</v>
      </c>
      <c r="DW30" s="251" t="str">
        <f>IF(ISNUMBER(FIND(analysismethod3,'III_Plan comp 438.68 {Plan 2}'!BP$15)),"",'III_Plan comp 438.68 {Plan 2}'!BP$15&amp;analysismethod3)</f>
        <v xml:space="preserve">Secret Shopper: Network Participation; 
</v>
      </c>
      <c r="DX30" s="251" t="str">
        <f>IF(ISNUMBER(FIND(analysismethod3,'III_Plan comp 438.68 {Plan 2}'!BQ$15)),"",'III_Plan comp 438.68 {Plan 2}'!BQ$15&amp;analysismethod3)</f>
        <v xml:space="preserve">Secret Shopper: Network Participation; 
</v>
      </c>
      <c r="DY30" s="251" t="str">
        <f>IF(ISNUMBER(FIND(analysismethod3,'III_Plan comp 438.68 {Plan 2}'!BR$15)),"",'III_Plan comp 438.68 {Plan 2}'!BR$15&amp;analysismethod3)</f>
        <v xml:space="preserve">Secret Shopper: Network Participation; 
</v>
      </c>
      <c r="DZ30" s="251" t="str">
        <f>IF(ISNUMBER(FIND(analysismethod3,'III_Plan comp 438.68 {Plan 2}'!BS$15)),"",'III_Plan comp 438.68 {Plan 2}'!BS$15&amp;analysismethod3)</f>
        <v xml:space="preserve">Secret Shopper: Network Participation; 
</v>
      </c>
      <c r="EA30" s="251" t="str">
        <f>IF(ISNUMBER(FIND(analysismethod3,'III_Plan comp 438.68 {Plan 2}'!BT$15)),"",'III_Plan comp 438.68 {Plan 2}'!BT$15&amp;analysismethod3)</f>
        <v xml:space="preserve">Secret Shopper: Network Participation; 
</v>
      </c>
      <c r="EB30" s="251" t="str">
        <f>IF(ISNUMBER(FIND(analysismethod3,'III_Plan comp 438.68 {Plan 2}'!BU$15)),"",'III_Plan comp 438.68 {Plan 2}'!BU$15&amp;analysismethod3)</f>
        <v xml:space="preserve">Secret Shopper: Network Participation; 
</v>
      </c>
      <c r="EC30" s="251" t="str">
        <f>IF(ISNUMBER(FIND(analysismethod3,'III_Plan comp 438.68 {Plan 2}'!BV$15)),"",'III_Plan comp 438.68 {Plan 2}'!BV$15&amp;analysismethod3)</f>
        <v xml:space="preserve">Secret Shopper: Network Participation; 
</v>
      </c>
      <c r="ED30" s="251" t="str">
        <f>IF(ISNUMBER(FIND(analysismethod3,'III_Plan comp 438.68 {Plan 2}'!BW$15)),"",'III_Plan comp 438.68 {Plan 2}'!BW$15&amp;analysismethod3)</f>
        <v xml:space="preserve">Secret Shopper: Network Participation; 
</v>
      </c>
      <c r="EE30" s="251" t="str">
        <f>IF(ISNUMBER(FIND(analysismethod3,'III_Plan comp 438.68 {Plan 2}'!BX$15)),"",'III_Plan comp 438.68 {Plan 2}'!BX$15&amp;analysismethod3)</f>
        <v xml:space="preserve">Secret Shopper: Network Participation; 
</v>
      </c>
      <c r="EF30" s="251" t="str">
        <f>IF(ISNUMBER(FIND(analysismethod3,'III_Plan comp 438.68 {Plan 2}'!BY$15)),"",'III_Plan comp 438.68 {Plan 2}'!BY$15&amp;analysismethod3)</f>
        <v xml:space="preserve">Secret Shopper: Network Participation; 
</v>
      </c>
      <c r="EG30" s="251" t="str">
        <f>IF(ISNUMBER(FIND(analysismethod3,'III_Plan comp 438.68 {Plan 2}'!BZ$15)),"",'III_Plan comp 438.68 {Plan 2}'!BZ$15&amp;analysismethod3)</f>
        <v xml:space="preserve">Secret Shopper: Network Participation; 
</v>
      </c>
      <c r="EH30" s="251" t="str">
        <f>IF(ISNUMBER(FIND(analysismethod3,'III_Plan comp 438.68 {Plan 2}'!CA$15)),"",'III_Plan comp 438.68 {Plan 2}'!CA$15&amp;analysismethod3)</f>
        <v xml:space="preserve">Secret Shopper: Network Participation; 
</v>
      </c>
      <c r="EI30" s="251" t="str">
        <f>IF(ISNUMBER(FIND(analysismethod3,'III_Plan comp 438.68 {Plan 2}'!CB$15)),"",'III_Plan comp 438.68 {Plan 2}'!CB$15&amp;analysismethod3)</f>
        <v xml:space="preserve">Secret Shopper: Network Participation; 
</v>
      </c>
      <c r="EJ30" s="251" t="str">
        <f>IF(ISNUMBER(FIND(analysismethod3,'III_Plan comp 438.68 {Plan 2}'!CC$15)),"",'III_Plan comp 438.68 {Plan 2}'!CC$15&amp;analysismethod3)</f>
        <v xml:space="preserve">Secret Shopper: Network Participation; 
</v>
      </c>
      <c r="EK30" s="251" t="str">
        <f>IF(ISNUMBER(FIND(analysismethod3,'III_Plan comp 438.68 {Plan 2}'!CD$15)),"",'III_Plan comp 438.68 {Plan 2}'!CD$15&amp;analysismethod3)</f>
        <v xml:space="preserve">Secret Shopper: Network Participation; 
</v>
      </c>
      <c r="EL30" s="251" t="str">
        <f>IF(ISNUMBER(FIND(analysismethod3,'III_Plan comp 438.68 {Plan 2}'!CE$15)),"",'III_Plan comp 438.68 {Plan 2}'!CE$15&amp;analysismethod3)</f>
        <v xml:space="preserve">Secret Shopper: Network Participation; 
</v>
      </c>
      <c r="EM30" s="251" t="str">
        <f>IF(ISNUMBER(FIND(analysismethod3,'III_Plan comp 438.68 {Plan 2}'!CF$15)),"",'III_Plan comp 438.68 {Plan 2}'!CF$15&amp;analysismethod3)</f>
        <v xml:space="preserve">Secret Shopper: Network Participation; 
</v>
      </c>
      <c r="EN30" s="251" t="str">
        <f>IF(ISNUMBER(FIND(analysismethod3,'III_Plan comp 438.68 {Plan 2}'!CG$15)),"",'III_Plan comp 438.68 {Plan 2}'!CG$15&amp;analysismethod3)</f>
        <v xml:space="preserve">Secret Shopper: Network Participation; 
</v>
      </c>
      <c r="EO30" s="251" t="str">
        <f>IF(ISNUMBER(FIND(analysismethod3,'III_Plan comp 438.68 {Plan 2}'!CH$15)),"",'III_Plan comp 438.68 {Plan 2}'!CH$15&amp;analysismethod3)</f>
        <v xml:space="preserve">Secret Shopper: Network Participation; 
</v>
      </c>
      <c r="EP30" s="251" t="str">
        <f>IF(ISNUMBER(FIND(analysismethod3,'III_Plan comp 438.68 {Plan 2}'!CI$15)),"",'III_Plan comp 438.68 {Plan 2}'!CI$15&amp;analysismethod3)</f>
        <v xml:space="preserve">Secret Shopper: Network Participation; 
</v>
      </c>
      <c r="EQ30" s="251" t="str">
        <f>IF(ISNUMBER(FIND(analysismethod3,'III_Plan comp 438.68 {Plan 2}'!CJ$15)),"",'III_Plan comp 438.68 {Plan 2}'!CJ$15&amp;analysismethod3)</f>
        <v xml:space="preserve">Secret Shopper: Network Participation; 
</v>
      </c>
      <c r="ER30" s="251" t="str">
        <f>IF(ISNUMBER(FIND(analysismethod3,'III_Plan comp 438.68 {Plan 2}'!CK$15)),"",'III_Plan comp 438.68 {Plan 2}'!CK$15&amp;analysismethod3)</f>
        <v xml:space="preserve">Secret Shopper: Network Participation; 
</v>
      </c>
      <c r="ES30" s="251" t="str">
        <f>IF(ISNUMBER(FIND(analysismethod3,'III_Plan comp 438.68 {Plan 2}'!CL$15)),"",'III_Plan comp 438.68 {Plan 2}'!CL$15&amp;analysismethod3)</f>
        <v xml:space="preserve">Secret Shopper: Network Participation; 
</v>
      </c>
      <c r="ET30" s="251" t="str">
        <f>IF(ISNUMBER(FIND(analysismethod3,'III_Plan comp 438.68 {Plan 2}'!CM$15)),"",'III_Plan comp 438.68 {Plan 2}'!CM$15&amp;analysismethod3)</f>
        <v xml:space="preserve">Secret Shopper: Network Participation; 
</v>
      </c>
      <c r="EU30" s="251" t="str">
        <f>IF(ISNUMBER(FIND(analysismethod3,'III_Plan comp 438.68 {Plan 2}'!CN$15)),"",'III_Plan comp 438.68 {Plan 2}'!CN$15&amp;analysismethod3)</f>
        <v xml:space="preserve">Secret Shopper: Network Participation; 
</v>
      </c>
      <c r="EV30" s="251" t="str">
        <f>IF(ISNUMBER(FIND(analysismethod3,'III_Plan comp 438.68 {Plan 2}'!CO$15)),"",'III_Plan comp 438.68 {Plan 2}'!CO$15&amp;analysismethod3)</f>
        <v xml:space="preserve">Secret Shopper: Network Participation; 
</v>
      </c>
      <c r="EW30" s="251" t="str">
        <f>IF(ISNUMBER(FIND(analysismethod3,'III_Plan comp 438.68 {Plan 2}'!CP$15)),"",'III_Plan comp 438.68 {Plan 2}'!CP$15&amp;analysismethod3)</f>
        <v xml:space="preserve">Secret Shopper: Network Participation; 
</v>
      </c>
      <c r="EX30" s="251" t="str">
        <f>IF(ISNUMBER(FIND(analysismethod3,'III_Plan comp 438.68 {Plan 2}'!CQ$15)),"",'III_Plan comp 438.68 {Plan 2}'!CQ$15&amp;analysismethod3)</f>
        <v xml:space="preserve">Secret Shopper: Network Participation; 
</v>
      </c>
      <c r="EY30" s="251" t="str">
        <f>IF(ISNUMBER(FIND(analysismethod3,'III_Plan comp 438.68 {Plan 2}'!CR$15)),"",'III_Plan comp 438.68 {Plan 2}'!CR$15&amp;analysismethod3)</f>
        <v xml:space="preserve">Secret Shopper: Network Participation; 
</v>
      </c>
      <c r="EZ30" s="251" t="str">
        <f>IF(ISNUMBER(FIND(analysismethod3,'III_Plan comp 438.68 {Plan 2}'!CS$15)),"",'III_Plan comp 438.68 {Plan 2}'!CS$15&amp;analysismethod3)</f>
        <v xml:space="preserve">Secret Shopper: Network Participation; 
</v>
      </c>
      <c r="FA30" s="251" t="str">
        <f>IF(ISNUMBER(FIND(analysismethod3,'III_Plan comp 438.68 {Plan 2}'!CT$15)),"",'III_Plan comp 438.68 {Plan 2}'!CT$15&amp;analysismethod3)</f>
        <v xml:space="preserve">Secret Shopper: Network Participation; 
</v>
      </c>
      <c r="FB30" s="251" t="str">
        <f>IF(ISNUMBER(FIND(analysismethod3,'III_Plan comp 438.68 {Plan 2}'!CU$15)),"",'III_Plan comp 438.68 {Plan 2}'!CU$15&amp;analysismethod3)</f>
        <v xml:space="preserve">Secret Shopper: Network Participation; 
</v>
      </c>
      <c r="FC30" s="251" t="str">
        <f>IF(ISNUMBER(FIND(analysismethod3,'III_Plan comp 438.68 {Plan 2}'!CV$15)),"",'III_Plan comp 438.68 {Plan 2}'!CV$15&amp;analysismethod3)</f>
        <v xml:space="preserve">Secret Shopper: Network Participation; 
</v>
      </c>
      <c r="FD30" s="251" t="str">
        <f>IF(ISNUMBER(FIND(analysismethod3,'III_Plan comp 438.68 {Plan 2}'!CW$15)),"",'III_Plan comp 438.68 {Plan 2}'!CW$15&amp;analysismethod3)</f>
        <v xml:space="preserve">Secret Shopper: Network Participation; 
</v>
      </c>
      <c r="FE30" s="251" t="str">
        <f>IF(ISNUMBER(FIND(analysismethod3,'III_Plan comp 438.68 {Plan 2}'!CX$15)),"",'III_Plan comp 438.68 {Plan 2}'!CX$15&amp;analysismethod3)</f>
        <v xml:space="preserve">Secret Shopper: Network Participation; 
</v>
      </c>
      <c r="FF30" s="251" t="str">
        <f>IF(ISNUMBER(FIND(analysismethod3,'III_Plan comp 438.68 {Plan 2}'!CY$15)),"",'III_Plan comp 438.68 {Plan 2}'!CY$15&amp;analysismethod3)</f>
        <v xml:space="preserve">Secret Shopper: Network Participation; 
</v>
      </c>
      <c r="FG30" s="251" t="str">
        <f>IF(ISNUMBER(FIND(analysismethod3,'III_Plan comp 438.68 {Plan 2}'!CZ$15)),"",'III_Plan comp 438.68 {Plan 2}'!CZ$15&amp;analysismethod3)</f>
        <v xml:space="preserve">Secret Shopper: Network Participation; 
</v>
      </c>
    </row>
    <row r="31" spans="2:163" x14ac:dyDescent="0.2">
      <c r="B31" s="11" t="s">
        <v>683</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xml:space="preserve">Secret Shopper: Appointment Availability; 
</v>
      </c>
      <c r="BL31" s="251" t="str">
        <f>IF(ISNUMBER(FIND(analysismethod4,'III_Plan comp 438.68 {Plan 2}'!E$15)),"",'III_Plan comp 438.68 {Plan 2}'!E$15&amp;analysismethod4)</f>
        <v xml:space="preserve">Secret Shopper: Appointment Availability; 
</v>
      </c>
      <c r="BM31" s="251" t="str">
        <f>IF(ISNUMBER(FIND(analysismethod4,'III_Plan comp 438.68 {Plan 2}'!F$15)),"",'III_Plan comp 438.68 {Plan 2}'!F$15&amp;analysismethod4)</f>
        <v xml:space="preserve">Secret Shopper: Appointment Availability; 
</v>
      </c>
      <c r="BN31" s="251" t="str">
        <f>IF(ISNUMBER(FIND(analysismethod4,'III_Plan comp 438.68 {Plan 2}'!G$15)),"",'III_Plan comp 438.68 {Plan 2}'!G$15&amp;analysismethod4)</f>
        <v xml:space="preserve">Secret Shopper: Appointment Availability; 
</v>
      </c>
      <c r="BO31" s="251" t="str">
        <f>IF(ISNUMBER(FIND(analysismethod4,'III_Plan comp 438.68 {Plan 2}'!H$15)),"",'III_Plan comp 438.68 {Plan 2}'!H$15&amp;analysismethod4)</f>
        <v xml:space="preserve">Secret Shopper: Appointment Availability; 
</v>
      </c>
      <c r="BP31" s="251" t="str">
        <f>IF(ISNUMBER(FIND(analysismethod4,'III_Plan comp 438.68 {Plan 2}'!I$15)),"",'III_Plan comp 438.68 {Plan 2}'!I$15&amp;analysismethod4)</f>
        <v xml:space="preserve">Secret Shopper: Appointment Availability; 
</v>
      </c>
      <c r="BQ31" s="251" t="str">
        <f>IF(ISNUMBER(FIND(analysismethod4,'III_Plan comp 438.68 {Plan 2}'!J$15)),"",'III_Plan comp 438.68 {Plan 2}'!J$15&amp;analysismethod4)</f>
        <v xml:space="preserve">Secret Shopper: Appointment Availability; 
</v>
      </c>
      <c r="BR31" s="251" t="str">
        <f>IF(ISNUMBER(FIND(analysismethod4,'III_Plan comp 438.68 {Plan 2}'!K$15)),"",'III_Plan comp 438.68 {Plan 2}'!K$15&amp;analysismethod4)</f>
        <v xml:space="preserve">Secret Shopper: Appointment Availability; 
</v>
      </c>
      <c r="BS31" s="251" t="str">
        <f>IF(ISNUMBER(FIND(analysismethod4,'III_Plan comp 438.68 {Plan 2}'!L$15)),"",'III_Plan comp 438.68 {Plan 2}'!L$15&amp;analysismethod4)</f>
        <v xml:space="preserve">Secret Shopper: Appointment Availability; 
</v>
      </c>
      <c r="BT31" s="251" t="str">
        <f>IF(ISNUMBER(FIND(analysismethod4,'III_Plan comp 438.68 {Plan 2}'!M$15)),"",'III_Plan comp 438.68 {Plan 2}'!M$15&amp;analysismethod4)</f>
        <v xml:space="preserve">Secret Shopper: Appointment Availability; 
</v>
      </c>
      <c r="BU31" s="251" t="str">
        <f>IF(ISNUMBER(FIND(analysismethod4,'III_Plan comp 438.68 {Plan 2}'!N$15)),"",'III_Plan comp 438.68 {Plan 2}'!N$15&amp;analysismethod4)</f>
        <v xml:space="preserve">Secret Shopper: Appointment Availability; 
</v>
      </c>
      <c r="BV31" s="251" t="str">
        <f>IF(ISNUMBER(FIND(analysismethod4,'III_Plan comp 438.68 {Plan 2}'!O$15)),"",'III_Plan comp 438.68 {Plan 2}'!O$15&amp;analysismethod4)</f>
        <v xml:space="preserve">Secret Shopper: Appointment Availability; 
</v>
      </c>
      <c r="BW31" s="251" t="str">
        <f>IF(ISNUMBER(FIND(analysismethod4,'III_Plan comp 438.68 {Plan 2}'!P$15)),"",'III_Plan comp 438.68 {Plan 2}'!P$15&amp;analysismethod4)</f>
        <v xml:space="preserve">Secret Shopper: Appointment Availability; 
</v>
      </c>
      <c r="BX31" s="251" t="str">
        <f>IF(ISNUMBER(FIND(analysismethod4,'III_Plan comp 438.68 {Plan 2}'!Q$15)),"",'III_Plan comp 438.68 {Plan 2}'!Q$15&amp;analysismethod4)</f>
        <v xml:space="preserve">Secret Shopper: Appointment Availability; 
</v>
      </c>
      <c r="BY31" s="251" t="str">
        <f>IF(ISNUMBER(FIND(analysismethod4,'III_Plan comp 438.68 {Plan 2}'!R$15)),"",'III_Plan comp 438.68 {Plan 2}'!R$15&amp;analysismethod4)</f>
        <v xml:space="preserve">Secret Shopper: Appointment Availability; 
</v>
      </c>
      <c r="BZ31" s="251" t="str">
        <f>IF(ISNUMBER(FIND(analysismethod4,'III_Plan comp 438.68 {Plan 2}'!S$15)),"",'III_Plan comp 438.68 {Plan 2}'!S$15&amp;analysismethod4)</f>
        <v xml:space="preserve">Secret Shopper: Appointment Availability; 
</v>
      </c>
      <c r="CA31" s="251" t="str">
        <f>IF(ISNUMBER(FIND(analysismethod4,'III_Plan comp 438.68 {Plan 2}'!T$15)),"",'III_Plan comp 438.68 {Plan 2}'!T$15&amp;analysismethod4)</f>
        <v xml:space="preserve">Secret Shopper: Appointment Availability; 
</v>
      </c>
      <c r="CB31" s="251" t="str">
        <f>IF(ISNUMBER(FIND(analysismethod4,'III_Plan comp 438.68 {Plan 2}'!U$15)),"",'III_Plan comp 438.68 {Plan 2}'!U$15&amp;analysismethod4)</f>
        <v xml:space="preserve">Secret Shopper: Appointment Availability; 
</v>
      </c>
      <c r="CC31" s="251" t="str">
        <f>IF(ISNUMBER(FIND(analysismethod4,'III_Plan comp 438.68 {Plan 2}'!V$15)),"",'III_Plan comp 438.68 {Plan 2}'!V$15&amp;analysismethod4)</f>
        <v xml:space="preserve">Secret Shopper: Appointment Availability; 
</v>
      </c>
      <c r="CD31" s="251" t="str">
        <f>IF(ISNUMBER(FIND(analysismethod4,'III_Plan comp 438.68 {Plan 2}'!W$15)),"",'III_Plan comp 438.68 {Plan 2}'!W$15&amp;analysismethod4)</f>
        <v xml:space="preserve">Secret Shopper: Appointment Availability; 
</v>
      </c>
      <c r="CE31" s="251" t="str">
        <f>IF(ISNUMBER(FIND(analysismethod4,'III_Plan comp 438.68 {Plan 2}'!X$15)),"",'III_Plan comp 438.68 {Plan 2}'!X$15&amp;analysismethod4)</f>
        <v xml:space="preserve">Secret Shopper: Appointment Availability; 
</v>
      </c>
      <c r="CF31" s="251" t="str">
        <f>IF(ISNUMBER(FIND(analysismethod4,'III_Plan comp 438.68 {Plan 2}'!Y$15)),"",'III_Plan comp 438.68 {Plan 2}'!Y$15&amp;analysismethod4)</f>
        <v xml:space="preserve">Secret Shopper: Appointment Availability; 
</v>
      </c>
      <c r="CG31" s="251" t="str">
        <f>IF(ISNUMBER(FIND(analysismethod4,'III_Plan comp 438.68 {Plan 2}'!Z$15)),"",'III_Plan comp 438.68 {Plan 2}'!Z$15&amp;analysismethod4)</f>
        <v xml:space="preserve">Secret Shopper: Appointment Availability; 
</v>
      </c>
      <c r="CH31" s="251" t="str">
        <f>IF(ISNUMBER(FIND(analysismethod4,'III_Plan comp 438.68 {Plan 2}'!AA$15)),"",'III_Plan comp 438.68 {Plan 2}'!AA$15&amp;analysismethod4)</f>
        <v xml:space="preserve">Secret Shopper: Appointment Availability; 
</v>
      </c>
      <c r="CI31" s="251" t="str">
        <f>IF(ISNUMBER(FIND(analysismethod4,'III_Plan comp 438.68 {Plan 2}'!AB$15)),"",'III_Plan comp 438.68 {Plan 2}'!AB$15&amp;analysismethod4)</f>
        <v xml:space="preserve">Secret Shopper: Appointment Availability; 
</v>
      </c>
      <c r="CJ31" s="251" t="str">
        <f>IF(ISNUMBER(FIND(analysismethod4,'III_Plan comp 438.68 {Plan 2}'!AC$15)),"",'III_Plan comp 438.68 {Plan 2}'!AC$15&amp;analysismethod4)</f>
        <v xml:space="preserve">Secret Shopper: Appointment Availability; 
</v>
      </c>
      <c r="CK31" s="251" t="str">
        <f>IF(ISNUMBER(FIND(analysismethod4,'III_Plan comp 438.68 {Plan 2}'!AD$15)),"",'III_Plan comp 438.68 {Plan 2}'!AD$15&amp;analysismethod4)</f>
        <v xml:space="preserve">Secret Shopper: Appointment Availability; 
</v>
      </c>
      <c r="CL31" s="251" t="str">
        <f>IF(ISNUMBER(FIND(analysismethod4,'III_Plan comp 438.68 {Plan 2}'!AE$15)),"",'III_Plan comp 438.68 {Plan 2}'!AE$15&amp;analysismethod4)</f>
        <v xml:space="preserve">Secret Shopper: Appointment Availability; 
</v>
      </c>
      <c r="CM31" s="251" t="str">
        <f>IF(ISNUMBER(FIND(analysismethod4,'III_Plan comp 438.68 {Plan 2}'!AF$15)),"",'III_Plan comp 438.68 {Plan 2}'!AF$15&amp;analysismethod4)</f>
        <v xml:space="preserve">Secret Shopper: Appointment Availability; 
</v>
      </c>
      <c r="CN31" s="251" t="str">
        <f>IF(ISNUMBER(FIND(analysismethod4,'III_Plan comp 438.68 {Plan 2}'!AG$15)),"",'III_Plan comp 438.68 {Plan 2}'!AG$15&amp;analysismethod4)</f>
        <v xml:space="preserve">Secret Shopper: Appointment Availability; 
</v>
      </c>
      <c r="CO31" s="251" t="str">
        <f>IF(ISNUMBER(FIND(analysismethod4,'III_Plan comp 438.68 {Plan 2}'!AH$15)),"",'III_Plan comp 438.68 {Plan 2}'!AH$15&amp;analysismethod4)</f>
        <v xml:space="preserve">Secret Shopper: Appointment Availability; 
</v>
      </c>
      <c r="CP31" s="251" t="str">
        <f>IF(ISNUMBER(FIND(analysismethod4,'III_Plan comp 438.68 {Plan 2}'!AI$15)),"",'III_Plan comp 438.68 {Plan 2}'!AI$15&amp;analysismethod4)</f>
        <v xml:space="preserve">Secret Shopper: Appointment Availability; 
</v>
      </c>
      <c r="CQ31" s="251" t="str">
        <f>IF(ISNUMBER(FIND(analysismethod4,'III_Plan comp 438.68 {Plan 2}'!AJ$15)),"",'III_Plan comp 438.68 {Plan 2}'!AJ$15&amp;analysismethod4)</f>
        <v xml:space="preserve">Secret Shopper: Appointment Availability; 
</v>
      </c>
      <c r="CR31" s="251" t="str">
        <f>IF(ISNUMBER(FIND(analysismethod4,'III_Plan comp 438.68 {Plan 2}'!AK$15)),"",'III_Plan comp 438.68 {Plan 2}'!AK$15&amp;analysismethod4)</f>
        <v xml:space="preserve">Secret Shopper: Appointment Availability; 
</v>
      </c>
      <c r="CS31" s="251" t="str">
        <f>IF(ISNUMBER(FIND(analysismethod4,'III_Plan comp 438.68 {Plan 2}'!AL$15)),"",'III_Plan comp 438.68 {Plan 2}'!AL$15&amp;analysismethod4)</f>
        <v xml:space="preserve">Secret Shopper: Appointment Availability; 
</v>
      </c>
      <c r="CT31" s="251" t="str">
        <f>IF(ISNUMBER(FIND(analysismethod4,'III_Plan comp 438.68 {Plan 2}'!AM$15)),"",'III_Plan comp 438.68 {Plan 2}'!AM$15&amp;analysismethod4)</f>
        <v xml:space="preserve">Secret Shopper: Appointment Availability; 
</v>
      </c>
      <c r="CU31" s="251" t="str">
        <f>IF(ISNUMBER(FIND(analysismethod4,'III_Plan comp 438.68 {Plan 2}'!AN$15)),"",'III_Plan comp 438.68 {Plan 2}'!AN$15&amp;analysismethod4)</f>
        <v xml:space="preserve">Secret Shopper: Appointment Availability; 
</v>
      </c>
      <c r="CV31" s="251" t="str">
        <f>IF(ISNUMBER(FIND(analysismethod4,'III_Plan comp 438.68 {Plan 2}'!AO$15)),"",'III_Plan comp 438.68 {Plan 2}'!AO$15&amp;analysismethod4)</f>
        <v xml:space="preserve">Secret Shopper: Appointment Availability; 
</v>
      </c>
      <c r="CW31" s="251" t="str">
        <f>IF(ISNUMBER(FIND(analysismethod4,'III_Plan comp 438.68 {Plan 2}'!AP$15)),"",'III_Plan comp 438.68 {Plan 2}'!AP$15&amp;analysismethod4)</f>
        <v xml:space="preserve">Secret Shopper: Appointment Availability; 
</v>
      </c>
      <c r="CX31" s="251" t="str">
        <f>IF(ISNUMBER(FIND(analysismethod4,'III_Plan comp 438.68 {Plan 2}'!AQ$15)),"",'III_Plan comp 438.68 {Plan 2}'!AQ$15&amp;analysismethod4)</f>
        <v xml:space="preserve">Secret Shopper: Appointment Availability; 
</v>
      </c>
      <c r="CY31" s="251" t="str">
        <f>IF(ISNUMBER(FIND(analysismethod4,'III_Plan comp 438.68 {Plan 2}'!AR$15)),"",'III_Plan comp 438.68 {Plan 2}'!AR$15&amp;analysismethod4)</f>
        <v xml:space="preserve">Secret Shopper: Appointment Availability; 
</v>
      </c>
      <c r="CZ31" s="251" t="str">
        <f>IF(ISNUMBER(FIND(analysismethod4,'III_Plan comp 438.68 {Plan 2}'!AS$15)),"",'III_Plan comp 438.68 {Plan 2}'!AS$15&amp;analysismethod4)</f>
        <v xml:space="preserve">Secret Shopper: Appointment Availability; 
</v>
      </c>
      <c r="DA31" s="251" t="str">
        <f>IF(ISNUMBER(FIND(analysismethod4,'III_Plan comp 438.68 {Plan 2}'!AT$15)),"",'III_Plan comp 438.68 {Plan 2}'!AT$15&amp;analysismethod4)</f>
        <v xml:space="preserve">Secret Shopper: Appointment Availability; 
</v>
      </c>
      <c r="DB31" s="251" t="str">
        <f>IF(ISNUMBER(FIND(analysismethod4,'III_Plan comp 438.68 {Plan 2}'!AU$15)),"",'III_Plan comp 438.68 {Plan 2}'!AU$15&amp;analysismethod4)</f>
        <v xml:space="preserve">Secret Shopper: Appointment Availability; 
</v>
      </c>
      <c r="DC31" s="251" t="str">
        <f>IF(ISNUMBER(FIND(analysismethod4,'III_Plan comp 438.68 {Plan 2}'!AV$15)),"",'III_Plan comp 438.68 {Plan 2}'!AV$15&amp;analysismethod4)</f>
        <v xml:space="preserve">Secret Shopper: Appointment Availability; 
</v>
      </c>
      <c r="DD31" s="251" t="str">
        <f>IF(ISNUMBER(FIND(analysismethod4,'III_Plan comp 438.68 {Plan 2}'!AW$15)),"",'III_Plan comp 438.68 {Plan 2}'!AW$15&amp;analysismethod4)</f>
        <v xml:space="preserve">Secret Shopper: Appointment Availability; 
</v>
      </c>
      <c r="DE31" s="251" t="str">
        <f>IF(ISNUMBER(FIND(analysismethod4,'III_Plan comp 438.68 {Plan 2}'!AX$15)),"",'III_Plan comp 438.68 {Plan 2}'!AX$15&amp;analysismethod4)</f>
        <v xml:space="preserve">Secret Shopper: Appointment Availability; 
</v>
      </c>
      <c r="DF31" s="251" t="str">
        <f>IF(ISNUMBER(FIND(analysismethod4,'III_Plan comp 438.68 {Plan 2}'!AY$15)),"",'III_Plan comp 438.68 {Plan 2}'!AY$15&amp;analysismethod4)</f>
        <v xml:space="preserve">Secret Shopper: Appointment Availability; 
</v>
      </c>
      <c r="DG31" s="251" t="str">
        <f>IF(ISNUMBER(FIND(analysismethod4,'III_Plan comp 438.68 {Plan 2}'!AZ$15)),"",'III_Plan comp 438.68 {Plan 2}'!AZ$15&amp;analysismethod4)</f>
        <v xml:space="preserve">Secret Shopper: Appointment Availability; 
</v>
      </c>
      <c r="DH31" s="251" t="str">
        <f>IF(ISNUMBER(FIND(analysismethod4,'III_Plan comp 438.68 {Plan 2}'!BA$15)),"",'III_Plan comp 438.68 {Plan 2}'!BA$15&amp;analysismethod4)</f>
        <v xml:space="preserve">Secret Shopper: Appointment Availability; 
</v>
      </c>
      <c r="DI31" s="251" t="str">
        <f>IF(ISNUMBER(FIND(analysismethod4,'III_Plan comp 438.68 {Plan 2}'!BB$15)),"",'III_Plan comp 438.68 {Plan 2}'!BB$15&amp;analysismethod4)</f>
        <v xml:space="preserve">Secret Shopper: Appointment Availability; 
</v>
      </c>
      <c r="DJ31" s="251" t="str">
        <f>IF(ISNUMBER(FIND(analysismethod4,'III_Plan comp 438.68 {Plan 2}'!BC$15)),"",'III_Plan comp 438.68 {Plan 2}'!BC$15&amp;analysismethod4)</f>
        <v xml:space="preserve">Secret Shopper: Appointment Availability; 
</v>
      </c>
      <c r="DK31" s="251" t="str">
        <f>IF(ISNUMBER(FIND(analysismethod4,'III_Plan comp 438.68 {Plan 2}'!BD$15)),"",'III_Plan comp 438.68 {Plan 2}'!BD$15&amp;analysismethod4)</f>
        <v xml:space="preserve">Secret Shopper: Appointment Availability; 
</v>
      </c>
      <c r="DL31" s="251" t="str">
        <f>IF(ISNUMBER(FIND(analysismethod4,'III_Plan comp 438.68 {Plan 2}'!BE$15)),"",'III_Plan comp 438.68 {Plan 2}'!BE$15&amp;analysismethod4)</f>
        <v xml:space="preserve">Secret Shopper: Appointment Availability; 
</v>
      </c>
      <c r="DM31" s="251" t="str">
        <f>IF(ISNUMBER(FIND(analysismethod4,'III_Plan comp 438.68 {Plan 2}'!BF$15)),"",'III_Plan comp 438.68 {Plan 2}'!BF$15&amp;analysismethod4)</f>
        <v xml:space="preserve">Secret Shopper: Appointment Availability; 
</v>
      </c>
      <c r="DN31" s="251" t="str">
        <f>IF(ISNUMBER(FIND(analysismethod4,'III_Plan comp 438.68 {Plan 2}'!BG$15)),"",'III_Plan comp 438.68 {Plan 2}'!BG$15&amp;analysismethod4)</f>
        <v xml:space="preserve">Secret Shopper: Appointment Availability; 
</v>
      </c>
      <c r="DO31" s="251" t="str">
        <f>IF(ISNUMBER(FIND(analysismethod4,'III_Plan comp 438.68 {Plan 2}'!BH$15)),"",'III_Plan comp 438.68 {Plan 2}'!BH$15&amp;analysismethod4)</f>
        <v xml:space="preserve">Secret Shopper: Appointment Availability; 
</v>
      </c>
      <c r="DP31" s="251" t="str">
        <f>IF(ISNUMBER(FIND(analysismethod4,'III_Plan comp 438.68 {Plan 2}'!BI$15)),"",'III_Plan comp 438.68 {Plan 2}'!BI$15&amp;analysismethod4)</f>
        <v xml:space="preserve">Secret Shopper: Appointment Availability; 
</v>
      </c>
      <c r="DQ31" s="251" t="str">
        <f>IF(ISNUMBER(FIND(analysismethod4,'III_Plan comp 438.68 {Plan 2}'!BJ$15)),"",'III_Plan comp 438.68 {Plan 2}'!BJ$15&amp;analysismethod4)</f>
        <v xml:space="preserve">Secret Shopper: Appointment Availability; 
</v>
      </c>
      <c r="DR31" s="251" t="str">
        <f>IF(ISNUMBER(FIND(analysismethod4,'III_Plan comp 438.68 {Plan 2}'!BK$15)),"",'III_Plan comp 438.68 {Plan 2}'!BK$15&amp;analysismethod4)</f>
        <v xml:space="preserve">Secret Shopper: Appointment Availability; 
</v>
      </c>
      <c r="DS31" s="251" t="str">
        <f>IF(ISNUMBER(FIND(analysismethod4,'III_Plan comp 438.68 {Plan 2}'!BL$15)),"",'III_Plan comp 438.68 {Plan 2}'!BL$15&amp;analysismethod4)</f>
        <v xml:space="preserve">Secret Shopper: Appointment Availability; 
</v>
      </c>
      <c r="DT31" s="251" t="str">
        <f>IF(ISNUMBER(FIND(analysismethod4,'III_Plan comp 438.68 {Plan 2}'!BM$15)),"",'III_Plan comp 438.68 {Plan 2}'!BM$15&amp;analysismethod4)</f>
        <v xml:space="preserve">Secret Shopper: Appointment Availability; 
</v>
      </c>
      <c r="DU31" s="251" t="str">
        <f>IF(ISNUMBER(FIND(analysismethod4,'III_Plan comp 438.68 {Plan 2}'!BN$15)),"",'III_Plan comp 438.68 {Plan 2}'!BN$15&amp;analysismethod4)</f>
        <v xml:space="preserve">Secret Shopper: Appointment Availability; 
</v>
      </c>
      <c r="DV31" s="251" t="str">
        <f>IF(ISNUMBER(FIND(analysismethod4,'III_Plan comp 438.68 {Plan 2}'!BO$15)),"",'III_Plan comp 438.68 {Plan 2}'!BO$15&amp;analysismethod4)</f>
        <v xml:space="preserve">Secret Shopper: Appointment Availability; 
</v>
      </c>
      <c r="DW31" s="251" t="str">
        <f>IF(ISNUMBER(FIND(analysismethod4,'III_Plan comp 438.68 {Plan 2}'!BP$15)),"",'III_Plan comp 438.68 {Plan 2}'!BP$15&amp;analysismethod4)</f>
        <v xml:space="preserve">Secret Shopper: Appointment Availability; 
</v>
      </c>
      <c r="DX31" s="251" t="str">
        <f>IF(ISNUMBER(FIND(analysismethod4,'III_Plan comp 438.68 {Plan 2}'!BQ$15)),"",'III_Plan comp 438.68 {Plan 2}'!BQ$15&amp;analysismethod4)</f>
        <v xml:space="preserve">Secret Shopper: Appointment Availability; 
</v>
      </c>
      <c r="DY31" s="251" t="str">
        <f>IF(ISNUMBER(FIND(analysismethod4,'III_Plan comp 438.68 {Plan 2}'!BR$15)),"",'III_Plan comp 438.68 {Plan 2}'!BR$15&amp;analysismethod4)</f>
        <v xml:space="preserve">Secret Shopper: Appointment Availability; 
</v>
      </c>
      <c r="DZ31" s="251" t="str">
        <f>IF(ISNUMBER(FIND(analysismethod4,'III_Plan comp 438.68 {Plan 2}'!BS$15)),"",'III_Plan comp 438.68 {Plan 2}'!BS$15&amp;analysismethod4)</f>
        <v xml:space="preserve">Secret Shopper: Appointment Availability; 
</v>
      </c>
      <c r="EA31" s="251" t="str">
        <f>IF(ISNUMBER(FIND(analysismethod4,'III_Plan comp 438.68 {Plan 2}'!BT$15)),"",'III_Plan comp 438.68 {Plan 2}'!BT$15&amp;analysismethod4)</f>
        <v xml:space="preserve">Secret Shopper: Appointment Availability; 
</v>
      </c>
      <c r="EB31" s="251" t="str">
        <f>IF(ISNUMBER(FIND(analysismethod4,'III_Plan comp 438.68 {Plan 2}'!BU$15)),"",'III_Plan comp 438.68 {Plan 2}'!BU$15&amp;analysismethod4)</f>
        <v xml:space="preserve">Secret Shopper: Appointment Availability; 
</v>
      </c>
      <c r="EC31" s="251" t="str">
        <f>IF(ISNUMBER(FIND(analysismethod4,'III_Plan comp 438.68 {Plan 2}'!BV$15)),"",'III_Plan comp 438.68 {Plan 2}'!BV$15&amp;analysismethod4)</f>
        <v xml:space="preserve">Secret Shopper: Appointment Availability; 
</v>
      </c>
      <c r="ED31" s="251" t="str">
        <f>IF(ISNUMBER(FIND(analysismethod4,'III_Plan comp 438.68 {Plan 2}'!BW$15)),"",'III_Plan comp 438.68 {Plan 2}'!BW$15&amp;analysismethod4)</f>
        <v xml:space="preserve">Secret Shopper: Appointment Availability; 
</v>
      </c>
      <c r="EE31" s="251" t="str">
        <f>IF(ISNUMBER(FIND(analysismethod4,'III_Plan comp 438.68 {Plan 2}'!BX$15)),"",'III_Plan comp 438.68 {Plan 2}'!BX$15&amp;analysismethod4)</f>
        <v xml:space="preserve">Secret Shopper: Appointment Availability; 
</v>
      </c>
      <c r="EF31" s="251" t="str">
        <f>IF(ISNUMBER(FIND(analysismethod4,'III_Plan comp 438.68 {Plan 2}'!BY$15)),"",'III_Plan comp 438.68 {Plan 2}'!BY$15&amp;analysismethod4)</f>
        <v xml:space="preserve">Secret Shopper: Appointment Availability; 
</v>
      </c>
      <c r="EG31" s="251" t="str">
        <f>IF(ISNUMBER(FIND(analysismethod4,'III_Plan comp 438.68 {Plan 2}'!BZ$15)),"",'III_Plan comp 438.68 {Plan 2}'!BZ$15&amp;analysismethod4)</f>
        <v xml:space="preserve">Secret Shopper: Appointment Availability; 
</v>
      </c>
      <c r="EH31" s="251" t="str">
        <f>IF(ISNUMBER(FIND(analysismethod4,'III_Plan comp 438.68 {Plan 2}'!CA$15)),"",'III_Plan comp 438.68 {Plan 2}'!CA$15&amp;analysismethod4)</f>
        <v xml:space="preserve">Secret Shopper: Appointment Availability; 
</v>
      </c>
      <c r="EI31" s="251" t="str">
        <f>IF(ISNUMBER(FIND(analysismethod4,'III_Plan comp 438.68 {Plan 2}'!CB$15)),"",'III_Plan comp 438.68 {Plan 2}'!CB$15&amp;analysismethod4)</f>
        <v xml:space="preserve">Secret Shopper: Appointment Availability; 
</v>
      </c>
      <c r="EJ31" s="251" t="str">
        <f>IF(ISNUMBER(FIND(analysismethod4,'III_Plan comp 438.68 {Plan 2}'!CC$15)),"",'III_Plan comp 438.68 {Plan 2}'!CC$15&amp;analysismethod4)</f>
        <v xml:space="preserve">Secret Shopper: Appointment Availability; 
</v>
      </c>
      <c r="EK31" s="251" t="str">
        <f>IF(ISNUMBER(FIND(analysismethod4,'III_Plan comp 438.68 {Plan 2}'!CD$15)),"",'III_Plan comp 438.68 {Plan 2}'!CD$15&amp;analysismethod4)</f>
        <v xml:space="preserve">Secret Shopper: Appointment Availability; 
</v>
      </c>
      <c r="EL31" s="251" t="str">
        <f>IF(ISNUMBER(FIND(analysismethod4,'III_Plan comp 438.68 {Plan 2}'!CE$15)),"",'III_Plan comp 438.68 {Plan 2}'!CE$15&amp;analysismethod4)</f>
        <v xml:space="preserve">Secret Shopper: Appointment Availability; 
</v>
      </c>
      <c r="EM31" s="251" t="str">
        <f>IF(ISNUMBER(FIND(analysismethod4,'III_Plan comp 438.68 {Plan 2}'!CF$15)),"",'III_Plan comp 438.68 {Plan 2}'!CF$15&amp;analysismethod4)</f>
        <v xml:space="preserve">Secret Shopper: Appointment Availability; 
</v>
      </c>
      <c r="EN31" s="251" t="str">
        <f>IF(ISNUMBER(FIND(analysismethod4,'III_Plan comp 438.68 {Plan 2}'!CG$15)),"",'III_Plan comp 438.68 {Plan 2}'!CG$15&amp;analysismethod4)</f>
        <v xml:space="preserve">Secret Shopper: Appointment Availability; 
</v>
      </c>
      <c r="EO31" s="251" t="str">
        <f>IF(ISNUMBER(FIND(analysismethod4,'III_Plan comp 438.68 {Plan 2}'!CH$15)),"",'III_Plan comp 438.68 {Plan 2}'!CH$15&amp;analysismethod4)</f>
        <v xml:space="preserve">Secret Shopper: Appointment Availability; 
</v>
      </c>
      <c r="EP31" s="251" t="str">
        <f>IF(ISNUMBER(FIND(analysismethod4,'III_Plan comp 438.68 {Plan 2}'!CI$15)),"",'III_Plan comp 438.68 {Plan 2}'!CI$15&amp;analysismethod4)</f>
        <v xml:space="preserve">Secret Shopper: Appointment Availability; 
</v>
      </c>
      <c r="EQ31" s="251" t="str">
        <f>IF(ISNUMBER(FIND(analysismethod4,'III_Plan comp 438.68 {Plan 2}'!CJ$15)),"",'III_Plan comp 438.68 {Plan 2}'!CJ$15&amp;analysismethod4)</f>
        <v xml:space="preserve">Secret Shopper: Appointment Availability; 
</v>
      </c>
      <c r="ER31" s="251" t="str">
        <f>IF(ISNUMBER(FIND(analysismethod4,'III_Plan comp 438.68 {Plan 2}'!CK$15)),"",'III_Plan comp 438.68 {Plan 2}'!CK$15&amp;analysismethod4)</f>
        <v xml:space="preserve">Secret Shopper: Appointment Availability; 
</v>
      </c>
      <c r="ES31" s="251" t="str">
        <f>IF(ISNUMBER(FIND(analysismethod4,'III_Plan comp 438.68 {Plan 2}'!CL$15)),"",'III_Plan comp 438.68 {Plan 2}'!CL$15&amp;analysismethod4)</f>
        <v xml:space="preserve">Secret Shopper: Appointment Availability; 
</v>
      </c>
      <c r="ET31" s="251" t="str">
        <f>IF(ISNUMBER(FIND(analysismethod4,'III_Plan comp 438.68 {Plan 2}'!CM$15)),"",'III_Plan comp 438.68 {Plan 2}'!CM$15&amp;analysismethod4)</f>
        <v xml:space="preserve">Secret Shopper: Appointment Availability; 
</v>
      </c>
      <c r="EU31" s="251" t="str">
        <f>IF(ISNUMBER(FIND(analysismethod4,'III_Plan comp 438.68 {Plan 2}'!CN$15)),"",'III_Plan comp 438.68 {Plan 2}'!CN$15&amp;analysismethod4)</f>
        <v xml:space="preserve">Secret Shopper: Appointment Availability; 
</v>
      </c>
      <c r="EV31" s="251" t="str">
        <f>IF(ISNUMBER(FIND(analysismethod4,'III_Plan comp 438.68 {Plan 2}'!CO$15)),"",'III_Plan comp 438.68 {Plan 2}'!CO$15&amp;analysismethod4)</f>
        <v xml:space="preserve">Secret Shopper: Appointment Availability; 
</v>
      </c>
      <c r="EW31" s="251" t="str">
        <f>IF(ISNUMBER(FIND(analysismethod4,'III_Plan comp 438.68 {Plan 2}'!CP$15)),"",'III_Plan comp 438.68 {Plan 2}'!CP$15&amp;analysismethod4)</f>
        <v xml:space="preserve">Secret Shopper: Appointment Availability; 
</v>
      </c>
      <c r="EX31" s="251" t="str">
        <f>IF(ISNUMBER(FIND(analysismethod4,'III_Plan comp 438.68 {Plan 2}'!CQ$15)),"",'III_Plan comp 438.68 {Plan 2}'!CQ$15&amp;analysismethod4)</f>
        <v xml:space="preserve">Secret Shopper: Appointment Availability; 
</v>
      </c>
      <c r="EY31" s="251" t="str">
        <f>IF(ISNUMBER(FIND(analysismethod4,'III_Plan comp 438.68 {Plan 2}'!CR$15)),"",'III_Plan comp 438.68 {Plan 2}'!CR$15&amp;analysismethod4)</f>
        <v xml:space="preserve">Secret Shopper: Appointment Availability; 
</v>
      </c>
      <c r="EZ31" s="251" t="str">
        <f>IF(ISNUMBER(FIND(analysismethod4,'III_Plan comp 438.68 {Plan 2}'!CS$15)),"",'III_Plan comp 438.68 {Plan 2}'!CS$15&amp;analysismethod4)</f>
        <v xml:space="preserve">Secret Shopper: Appointment Availability; 
</v>
      </c>
      <c r="FA31" s="251" t="str">
        <f>IF(ISNUMBER(FIND(analysismethod4,'III_Plan comp 438.68 {Plan 2}'!CT$15)),"",'III_Plan comp 438.68 {Plan 2}'!CT$15&amp;analysismethod4)</f>
        <v xml:space="preserve">Secret Shopper: Appointment Availability; 
</v>
      </c>
      <c r="FB31" s="251" t="str">
        <f>IF(ISNUMBER(FIND(analysismethod4,'III_Plan comp 438.68 {Plan 2}'!CU$15)),"",'III_Plan comp 438.68 {Plan 2}'!CU$15&amp;analysismethod4)</f>
        <v xml:space="preserve">Secret Shopper: Appointment Availability; 
</v>
      </c>
      <c r="FC31" s="251" t="str">
        <f>IF(ISNUMBER(FIND(analysismethod4,'III_Plan comp 438.68 {Plan 2}'!CV$15)),"",'III_Plan comp 438.68 {Plan 2}'!CV$15&amp;analysismethod4)</f>
        <v xml:space="preserve">Secret Shopper: Appointment Availability; 
</v>
      </c>
      <c r="FD31" s="251" t="str">
        <f>IF(ISNUMBER(FIND(analysismethod4,'III_Plan comp 438.68 {Plan 2}'!CW$15)),"",'III_Plan comp 438.68 {Plan 2}'!CW$15&amp;analysismethod4)</f>
        <v xml:space="preserve">Secret Shopper: Appointment Availability; 
</v>
      </c>
      <c r="FE31" s="251" t="str">
        <f>IF(ISNUMBER(FIND(analysismethod4,'III_Plan comp 438.68 {Plan 2}'!CX$15)),"",'III_Plan comp 438.68 {Plan 2}'!CX$15&amp;analysismethod4)</f>
        <v xml:space="preserve">Secret Shopper: Appointment Availability; 
</v>
      </c>
      <c r="FF31" s="251" t="str">
        <f>IF(ISNUMBER(FIND(analysismethod4,'III_Plan comp 438.68 {Plan 2}'!CY$15)),"",'III_Plan comp 438.68 {Plan 2}'!CY$15&amp;analysismethod4)</f>
        <v xml:space="preserve">Secret Shopper: Appointment Availability; 
</v>
      </c>
      <c r="FG31" s="251" t="str">
        <f>IF(ISNUMBER(FIND(analysismethod4,'III_Plan comp 438.68 {Plan 2}'!CZ$15)),"",'III_Plan comp 438.68 {Plan 2}'!CZ$15&amp;analysismethod4)</f>
        <v xml:space="preserve">Secret Shopper: Appointment Availability; 
</v>
      </c>
    </row>
    <row r="32" spans="2:163" x14ac:dyDescent="0.2">
      <c r="B32" s="11" t="s">
        <v>684</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x14ac:dyDescent="0.2">
      <c r="B33" s="11" t="s">
        <v>685</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xml:space="preserve">Review of Grievances Related to Access; 
</v>
      </c>
      <c r="BL33" s="251" t="str">
        <f>IF(ISNUMBER(FIND(analysismethod6,'III_Plan comp 438.68 {Plan 2}'!E$15)),"",'III_Plan comp 438.68 {Plan 2}'!E$15&amp;analysismethod6)</f>
        <v xml:space="preserve">Review of Grievances Related to Access; 
</v>
      </c>
      <c r="BM33" s="251" t="str">
        <f>IF(ISNUMBER(FIND(analysismethod6,'III_Plan comp 438.68 {Plan 2}'!F$15)),"",'III_Plan comp 438.68 {Plan 2}'!F$15&amp;analysismethod6)</f>
        <v xml:space="preserve">Review of Grievances Related to Access; 
</v>
      </c>
      <c r="BN33" s="251" t="str">
        <f>IF(ISNUMBER(FIND(analysismethod6,'III_Plan comp 438.68 {Plan 2}'!G$15)),"",'III_Plan comp 438.68 {Plan 2}'!G$15&amp;analysismethod6)</f>
        <v xml:space="preserve">Review of Grievances Related to Access; 
</v>
      </c>
      <c r="BO33" s="251" t="str">
        <f>IF(ISNUMBER(FIND(analysismethod6,'III_Plan comp 438.68 {Plan 2}'!H$15)),"",'III_Plan comp 438.68 {Plan 2}'!H$15&amp;analysismethod6)</f>
        <v xml:space="preserve">Review of Grievances Related to Access; 
</v>
      </c>
      <c r="BP33" s="251" t="str">
        <f>IF(ISNUMBER(FIND(analysismethod6,'III_Plan comp 438.68 {Plan 2}'!I$15)),"",'III_Plan comp 438.68 {Plan 2}'!I$15&amp;analysismethod6)</f>
        <v xml:space="preserve">Review of Grievances Related to Access; 
</v>
      </c>
      <c r="BQ33" s="251" t="str">
        <f>IF(ISNUMBER(FIND(analysismethod6,'III_Plan comp 438.68 {Plan 2}'!J$15)),"",'III_Plan comp 438.68 {Plan 2}'!J$15&amp;analysismethod6)</f>
        <v xml:space="preserve">Review of Grievances Related to Access; 
</v>
      </c>
      <c r="BR33" s="251" t="str">
        <f>IF(ISNUMBER(FIND(analysismethod6,'III_Plan comp 438.68 {Plan 2}'!K$15)),"",'III_Plan comp 438.68 {Plan 2}'!K$15&amp;analysismethod6)</f>
        <v xml:space="preserve">Review of Grievances Related to Access; 
</v>
      </c>
      <c r="BS33" s="251" t="str">
        <f>IF(ISNUMBER(FIND(analysismethod6,'III_Plan comp 438.68 {Plan 2}'!L$15)),"",'III_Plan comp 438.68 {Plan 2}'!L$15&amp;analysismethod6)</f>
        <v xml:space="preserve">Review of Grievances Related to Access; 
</v>
      </c>
      <c r="BT33" s="251" t="str">
        <f>IF(ISNUMBER(FIND(analysismethod6,'III_Plan comp 438.68 {Plan 2}'!M$15)),"",'III_Plan comp 438.68 {Plan 2}'!M$15&amp;analysismethod6)</f>
        <v xml:space="preserve">Review of Grievances Related to Access; 
</v>
      </c>
      <c r="BU33" s="251" t="str">
        <f>IF(ISNUMBER(FIND(analysismethod6,'III_Plan comp 438.68 {Plan 2}'!N$15)),"",'III_Plan comp 438.68 {Plan 2}'!N$15&amp;analysismethod6)</f>
        <v xml:space="preserve">Review of Grievances Related to Access; 
</v>
      </c>
      <c r="BV33" s="251" t="str">
        <f>IF(ISNUMBER(FIND(analysismethod6,'III_Plan comp 438.68 {Plan 2}'!O$15)),"",'III_Plan comp 438.68 {Plan 2}'!O$15&amp;analysismethod6)</f>
        <v xml:space="preserve">Review of Grievances Related to Access; 
</v>
      </c>
      <c r="BW33" s="251" t="str">
        <f>IF(ISNUMBER(FIND(analysismethod6,'III_Plan comp 438.68 {Plan 2}'!P$15)),"",'III_Plan comp 438.68 {Plan 2}'!P$15&amp;analysismethod6)</f>
        <v xml:space="preserve">Review of Grievances Related to Access; 
</v>
      </c>
      <c r="BX33" s="251" t="str">
        <f>IF(ISNUMBER(FIND(analysismethod6,'III_Plan comp 438.68 {Plan 2}'!Q$15)),"",'III_Plan comp 438.68 {Plan 2}'!Q$15&amp;analysismethod6)</f>
        <v xml:space="preserve">Review of Grievances Related to Access; 
</v>
      </c>
      <c r="BY33" s="251" t="str">
        <f>IF(ISNUMBER(FIND(analysismethod6,'III_Plan comp 438.68 {Plan 2}'!R$15)),"",'III_Plan comp 438.68 {Plan 2}'!R$15&amp;analysismethod6)</f>
        <v xml:space="preserve">Review of Grievances Related to Access; 
</v>
      </c>
      <c r="BZ33" s="251" t="str">
        <f>IF(ISNUMBER(FIND(analysismethod6,'III_Plan comp 438.68 {Plan 2}'!S$15)),"",'III_Plan comp 438.68 {Plan 2}'!S$15&amp;analysismethod6)</f>
        <v xml:space="preserve">Review of Grievances Related to Access; 
</v>
      </c>
      <c r="CA33" s="251" t="str">
        <f>IF(ISNUMBER(FIND(analysismethod6,'III_Plan comp 438.68 {Plan 2}'!T$15)),"",'III_Plan comp 438.68 {Plan 2}'!T$15&amp;analysismethod6)</f>
        <v xml:space="preserve">Review of Grievances Related to Access; 
</v>
      </c>
      <c r="CB33" s="251" t="str">
        <f>IF(ISNUMBER(FIND(analysismethod6,'III_Plan comp 438.68 {Plan 2}'!U$15)),"",'III_Plan comp 438.68 {Plan 2}'!U$15&amp;analysismethod6)</f>
        <v xml:space="preserve">Review of Grievances Related to Access; 
</v>
      </c>
      <c r="CC33" s="251" t="str">
        <f>IF(ISNUMBER(FIND(analysismethod6,'III_Plan comp 438.68 {Plan 2}'!V$15)),"",'III_Plan comp 438.68 {Plan 2}'!V$15&amp;analysismethod6)</f>
        <v xml:space="preserve">Review of Grievances Related to Access; 
</v>
      </c>
      <c r="CD33" s="251" t="str">
        <f>IF(ISNUMBER(FIND(analysismethod6,'III_Plan comp 438.68 {Plan 2}'!W$15)),"",'III_Plan comp 438.68 {Plan 2}'!W$15&amp;analysismethod6)</f>
        <v xml:space="preserve">Review of Grievances Related to Access; 
</v>
      </c>
      <c r="CE33" s="251" t="str">
        <f>IF(ISNUMBER(FIND(analysismethod6,'III_Plan comp 438.68 {Plan 2}'!X$15)),"",'III_Plan comp 438.68 {Plan 2}'!X$15&amp;analysismethod6)</f>
        <v xml:space="preserve">Review of Grievances Related to Access; 
</v>
      </c>
      <c r="CF33" s="251" t="str">
        <f>IF(ISNUMBER(FIND(analysismethod6,'III_Plan comp 438.68 {Plan 2}'!Y$15)),"",'III_Plan comp 438.68 {Plan 2}'!Y$15&amp;analysismethod6)</f>
        <v xml:space="preserve">Review of Grievances Related to Access; 
</v>
      </c>
      <c r="CG33" s="251" t="str">
        <f>IF(ISNUMBER(FIND(analysismethod6,'III_Plan comp 438.68 {Plan 2}'!Z$15)),"",'III_Plan comp 438.68 {Plan 2}'!Z$15&amp;analysismethod6)</f>
        <v xml:space="preserve">Review of Grievances Related to Access; 
</v>
      </c>
      <c r="CH33" s="251" t="str">
        <f>IF(ISNUMBER(FIND(analysismethod6,'III_Plan comp 438.68 {Plan 2}'!AA$15)),"",'III_Plan comp 438.68 {Plan 2}'!AA$15&amp;analysismethod6)</f>
        <v xml:space="preserve">Review of Grievances Related to Access; 
</v>
      </c>
      <c r="CI33" s="251" t="str">
        <f>IF(ISNUMBER(FIND(analysismethod6,'III_Plan comp 438.68 {Plan 2}'!AB$15)),"",'III_Plan comp 438.68 {Plan 2}'!AB$15&amp;analysismethod6)</f>
        <v xml:space="preserve">Review of Grievances Related to Access; 
</v>
      </c>
      <c r="CJ33" s="251" t="str">
        <f>IF(ISNUMBER(FIND(analysismethod6,'III_Plan comp 438.68 {Plan 2}'!AC$15)),"",'III_Plan comp 438.68 {Plan 2}'!AC$15&amp;analysismethod6)</f>
        <v xml:space="preserve">Review of Grievances Related to Access; 
</v>
      </c>
      <c r="CK33" s="251" t="str">
        <f>IF(ISNUMBER(FIND(analysismethod6,'III_Plan comp 438.68 {Plan 2}'!AD$15)),"",'III_Plan comp 438.68 {Plan 2}'!AD$15&amp;analysismethod6)</f>
        <v xml:space="preserve">Review of Grievances Related to Access; 
</v>
      </c>
      <c r="CL33" s="251" t="str">
        <f>IF(ISNUMBER(FIND(analysismethod6,'III_Plan comp 438.68 {Plan 2}'!AE$15)),"",'III_Plan comp 438.68 {Plan 2}'!AE$15&amp;analysismethod6)</f>
        <v xml:space="preserve">Review of Grievances Related to Access; 
</v>
      </c>
      <c r="CM33" s="251" t="str">
        <f>IF(ISNUMBER(FIND(analysismethod6,'III_Plan comp 438.68 {Plan 2}'!AF$15)),"",'III_Plan comp 438.68 {Plan 2}'!AF$15&amp;analysismethod6)</f>
        <v xml:space="preserve">Review of Grievances Related to Access; 
</v>
      </c>
      <c r="CN33" s="251" t="str">
        <f>IF(ISNUMBER(FIND(analysismethod6,'III_Plan comp 438.68 {Plan 2}'!AG$15)),"",'III_Plan comp 438.68 {Plan 2}'!AG$15&amp;analysismethod6)</f>
        <v xml:space="preserve">Review of Grievances Related to Access; 
</v>
      </c>
      <c r="CO33" s="251" t="str">
        <f>IF(ISNUMBER(FIND(analysismethod6,'III_Plan comp 438.68 {Plan 2}'!AH$15)),"",'III_Plan comp 438.68 {Plan 2}'!AH$15&amp;analysismethod6)</f>
        <v xml:space="preserve">Review of Grievances Related to Access; 
</v>
      </c>
      <c r="CP33" s="251" t="str">
        <f>IF(ISNUMBER(FIND(analysismethod6,'III_Plan comp 438.68 {Plan 2}'!AI$15)),"",'III_Plan comp 438.68 {Plan 2}'!AI$15&amp;analysismethod6)</f>
        <v xml:space="preserve">Review of Grievances Related to Access; 
</v>
      </c>
      <c r="CQ33" s="251" t="str">
        <f>IF(ISNUMBER(FIND(analysismethod6,'III_Plan comp 438.68 {Plan 2}'!AJ$15)),"",'III_Plan comp 438.68 {Plan 2}'!AJ$15&amp;analysismethod6)</f>
        <v xml:space="preserve">Review of Grievances Related to Access; 
</v>
      </c>
      <c r="CR33" s="251" t="str">
        <f>IF(ISNUMBER(FIND(analysismethod6,'III_Plan comp 438.68 {Plan 2}'!AK$15)),"",'III_Plan comp 438.68 {Plan 2}'!AK$15&amp;analysismethod6)</f>
        <v xml:space="preserve">Review of Grievances Related to Access; 
</v>
      </c>
      <c r="CS33" s="251" t="str">
        <f>IF(ISNUMBER(FIND(analysismethod6,'III_Plan comp 438.68 {Plan 2}'!AL$15)),"",'III_Plan comp 438.68 {Plan 2}'!AL$15&amp;analysismethod6)</f>
        <v xml:space="preserve">Review of Grievances Related to Access; 
</v>
      </c>
      <c r="CT33" s="251" t="str">
        <f>IF(ISNUMBER(FIND(analysismethod6,'III_Plan comp 438.68 {Plan 2}'!AM$15)),"",'III_Plan comp 438.68 {Plan 2}'!AM$15&amp;analysismethod6)</f>
        <v xml:space="preserve">Review of Grievances Related to Access; 
</v>
      </c>
      <c r="CU33" s="251" t="str">
        <f>IF(ISNUMBER(FIND(analysismethod6,'III_Plan comp 438.68 {Plan 2}'!AN$15)),"",'III_Plan comp 438.68 {Plan 2}'!AN$15&amp;analysismethod6)</f>
        <v xml:space="preserve">Review of Grievances Related to Access; 
</v>
      </c>
      <c r="CV33" s="251" t="str">
        <f>IF(ISNUMBER(FIND(analysismethod6,'III_Plan comp 438.68 {Plan 2}'!AO$15)),"",'III_Plan comp 438.68 {Plan 2}'!AO$15&amp;analysismethod6)</f>
        <v xml:space="preserve">Review of Grievances Related to Access; 
</v>
      </c>
      <c r="CW33" s="251" t="str">
        <f>IF(ISNUMBER(FIND(analysismethod6,'III_Plan comp 438.68 {Plan 2}'!AP$15)),"",'III_Plan comp 438.68 {Plan 2}'!AP$15&amp;analysismethod6)</f>
        <v xml:space="preserve">Review of Grievances Related to Access; 
</v>
      </c>
      <c r="CX33" s="251" t="str">
        <f>IF(ISNUMBER(FIND(analysismethod6,'III_Plan comp 438.68 {Plan 2}'!AQ$15)),"",'III_Plan comp 438.68 {Plan 2}'!AQ$15&amp;analysismethod6)</f>
        <v xml:space="preserve">Review of Grievances Related to Access; 
</v>
      </c>
      <c r="CY33" s="251" t="str">
        <f>IF(ISNUMBER(FIND(analysismethod6,'III_Plan comp 438.68 {Plan 2}'!AR$15)),"",'III_Plan comp 438.68 {Plan 2}'!AR$15&amp;analysismethod6)</f>
        <v xml:space="preserve">Review of Grievances Related to Access; 
</v>
      </c>
      <c r="CZ33" s="251" t="str">
        <f>IF(ISNUMBER(FIND(analysismethod6,'III_Plan comp 438.68 {Plan 2}'!AS$15)),"",'III_Plan comp 438.68 {Plan 2}'!AS$15&amp;analysismethod6)</f>
        <v xml:space="preserve">Review of Grievances Related to Access; 
</v>
      </c>
      <c r="DA33" s="251" t="str">
        <f>IF(ISNUMBER(FIND(analysismethod6,'III_Plan comp 438.68 {Plan 2}'!AT$15)),"",'III_Plan comp 438.68 {Plan 2}'!AT$15&amp;analysismethod6)</f>
        <v xml:space="preserve">Review of Grievances Related to Access; 
</v>
      </c>
      <c r="DB33" s="251" t="str">
        <f>IF(ISNUMBER(FIND(analysismethod6,'III_Plan comp 438.68 {Plan 2}'!AU$15)),"",'III_Plan comp 438.68 {Plan 2}'!AU$15&amp;analysismethod6)</f>
        <v xml:space="preserve">Review of Grievances Related to Access; 
</v>
      </c>
      <c r="DC33" s="251" t="str">
        <f>IF(ISNUMBER(FIND(analysismethod6,'III_Plan comp 438.68 {Plan 2}'!AV$15)),"",'III_Plan comp 438.68 {Plan 2}'!AV$15&amp;analysismethod6)</f>
        <v xml:space="preserve">Review of Grievances Related to Access; 
</v>
      </c>
      <c r="DD33" s="251" t="str">
        <f>IF(ISNUMBER(FIND(analysismethod6,'III_Plan comp 438.68 {Plan 2}'!AW$15)),"",'III_Plan comp 438.68 {Plan 2}'!AW$15&amp;analysismethod6)</f>
        <v xml:space="preserve">Review of Grievances Related to Access; 
</v>
      </c>
      <c r="DE33" s="251" t="str">
        <f>IF(ISNUMBER(FIND(analysismethod6,'III_Plan comp 438.68 {Plan 2}'!AX$15)),"",'III_Plan comp 438.68 {Plan 2}'!AX$15&amp;analysismethod6)</f>
        <v xml:space="preserve">Review of Grievances Related to Access; 
</v>
      </c>
      <c r="DF33" s="251" t="str">
        <f>IF(ISNUMBER(FIND(analysismethod6,'III_Plan comp 438.68 {Plan 2}'!AY$15)),"",'III_Plan comp 438.68 {Plan 2}'!AY$15&amp;analysismethod6)</f>
        <v xml:space="preserve">Review of Grievances Related to Access; 
</v>
      </c>
      <c r="DG33" s="251" t="str">
        <f>IF(ISNUMBER(FIND(analysismethod6,'III_Plan comp 438.68 {Plan 2}'!AZ$15)),"",'III_Plan comp 438.68 {Plan 2}'!AZ$15&amp;analysismethod6)</f>
        <v xml:space="preserve">Review of Grievances Related to Access; 
</v>
      </c>
      <c r="DH33" s="251" t="str">
        <f>IF(ISNUMBER(FIND(analysismethod6,'III_Plan comp 438.68 {Plan 2}'!BA$15)),"",'III_Plan comp 438.68 {Plan 2}'!BA$15&amp;analysismethod6)</f>
        <v xml:space="preserve">Review of Grievances Related to Access; 
</v>
      </c>
      <c r="DI33" s="251" t="str">
        <f>IF(ISNUMBER(FIND(analysismethod6,'III_Plan comp 438.68 {Plan 2}'!BB$15)),"",'III_Plan comp 438.68 {Plan 2}'!BB$15&amp;analysismethod6)</f>
        <v xml:space="preserve">Review of Grievances Related to Access; 
</v>
      </c>
      <c r="DJ33" s="251" t="str">
        <f>IF(ISNUMBER(FIND(analysismethod6,'III_Plan comp 438.68 {Plan 2}'!BC$15)),"",'III_Plan comp 438.68 {Plan 2}'!BC$15&amp;analysismethod6)</f>
        <v xml:space="preserve">Review of Grievances Related to Access; 
</v>
      </c>
      <c r="DK33" s="251" t="str">
        <f>IF(ISNUMBER(FIND(analysismethod6,'III_Plan comp 438.68 {Plan 2}'!BD$15)),"",'III_Plan comp 438.68 {Plan 2}'!BD$15&amp;analysismethod6)</f>
        <v xml:space="preserve">Review of Grievances Related to Access; 
</v>
      </c>
      <c r="DL33" s="251" t="str">
        <f>IF(ISNUMBER(FIND(analysismethod6,'III_Plan comp 438.68 {Plan 2}'!BE$15)),"",'III_Plan comp 438.68 {Plan 2}'!BE$15&amp;analysismethod6)</f>
        <v xml:space="preserve">Review of Grievances Related to Access; 
</v>
      </c>
      <c r="DM33" s="251" t="str">
        <f>IF(ISNUMBER(FIND(analysismethod6,'III_Plan comp 438.68 {Plan 2}'!BF$15)),"",'III_Plan comp 438.68 {Plan 2}'!BF$15&amp;analysismethod6)</f>
        <v xml:space="preserve">Review of Grievances Related to Access; 
</v>
      </c>
      <c r="DN33" s="251" t="str">
        <f>IF(ISNUMBER(FIND(analysismethod6,'III_Plan comp 438.68 {Plan 2}'!BG$15)),"",'III_Plan comp 438.68 {Plan 2}'!BG$15&amp;analysismethod6)</f>
        <v xml:space="preserve">Review of Grievances Related to Access; 
</v>
      </c>
      <c r="DO33" s="251" t="str">
        <f>IF(ISNUMBER(FIND(analysismethod6,'III_Plan comp 438.68 {Plan 2}'!BH$15)),"",'III_Plan comp 438.68 {Plan 2}'!BH$15&amp;analysismethod6)</f>
        <v xml:space="preserve">Review of Grievances Related to Access; 
</v>
      </c>
      <c r="DP33" s="251" t="str">
        <f>IF(ISNUMBER(FIND(analysismethod6,'III_Plan comp 438.68 {Plan 2}'!BI$15)),"",'III_Plan comp 438.68 {Plan 2}'!BI$15&amp;analysismethod6)</f>
        <v xml:space="preserve">Review of Grievances Related to Access; 
</v>
      </c>
      <c r="DQ33" s="251" t="str">
        <f>IF(ISNUMBER(FIND(analysismethod6,'III_Plan comp 438.68 {Plan 2}'!BJ$15)),"",'III_Plan comp 438.68 {Plan 2}'!BJ$15&amp;analysismethod6)</f>
        <v xml:space="preserve">Review of Grievances Related to Access; 
</v>
      </c>
      <c r="DR33" s="251" t="str">
        <f>IF(ISNUMBER(FIND(analysismethod6,'III_Plan comp 438.68 {Plan 2}'!BK$15)),"",'III_Plan comp 438.68 {Plan 2}'!BK$15&amp;analysismethod6)</f>
        <v xml:space="preserve">Review of Grievances Related to Access; 
</v>
      </c>
      <c r="DS33" s="251" t="str">
        <f>IF(ISNUMBER(FIND(analysismethod6,'III_Plan comp 438.68 {Plan 2}'!BL$15)),"",'III_Plan comp 438.68 {Plan 2}'!BL$15&amp;analysismethod6)</f>
        <v xml:space="preserve">Review of Grievances Related to Access; 
</v>
      </c>
      <c r="DT33" s="251" t="str">
        <f>IF(ISNUMBER(FIND(analysismethod6,'III_Plan comp 438.68 {Plan 2}'!BM$15)),"",'III_Plan comp 438.68 {Plan 2}'!BM$15&amp;analysismethod6)</f>
        <v xml:space="preserve">Review of Grievances Related to Access; 
</v>
      </c>
      <c r="DU33" s="251" t="str">
        <f>IF(ISNUMBER(FIND(analysismethod6,'III_Plan comp 438.68 {Plan 2}'!BN$15)),"",'III_Plan comp 438.68 {Plan 2}'!BN$15&amp;analysismethod6)</f>
        <v xml:space="preserve">Review of Grievances Related to Access; 
</v>
      </c>
      <c r="DV33" s="251" t="str">
        <f>IF(ISNUMBER(FIND(analysismethod6,'III_Plan comp 438.68 {Plan 2}'!BO$15)),"",'III_Plan comp 438.68 {Plan 2}'!BO$15&amp;analysismethod6)</f>
        <v xml:space="preserve">Review of Grievances Related to Access; 
</v>
      </c>
      <c r="DW33" s="251" t="str">
        <f>IF(ISNUMBER(FIND(analysismethod6,'III_Plan comp 438.68 {Plan 2}'!BP$15)),"",'III_Plan comp 438.68 {Plan 2}'!BP$15&amp;analysismethod6)</f>
        <v xml:space="preserve">Review of Grievances Related to Access; 
</v>
      </c>
      <c r="DX33" s="251" t="str">
        <f>IF(ISNUMBER(FIND(analysismethod6,'III_Plan comp 438.68 {Plan 2}'!BQ$15)),"",'III_Plan comp 438.68 {Plan 2}'!BQ$15&amp;analysismethod6)</f>
        <v xml:space="preserve">Review of Grievances Related to Access; 
</v>
      </c>
      <c r="DY33" s="251" t="str">
        <f>IF(ISNUMBER(FIND(analysismethod6,'III_Plan comp 438.68 {Plan 2}'!BR$15)),"",'III_Plan comp 438.68 {Plan 2}'!BR$15&amp;analysismethod6)</f>
        <v xml:space="preserve">Review of Grievances Related to Access; 
</v>
      </c>
      <c r="DZ33" s="251" t="str">
        <f>IF(ISNUMBER(FIND(analysismethod6,'III_Plan comp 438.68 {Plan 2}'!BS$15)),"",'III_Plan comp 438.68 {Plan 2}'!BS$15&amp;analysismethod6)</f>
        <v xml:space="preserve">Review of Grievances Related to Access; 
</v>
      </c>
      <c r="EA33" s="251" t="str">
        <f>IF(ISNUMBER(FIND(analysismethod6,'III_Plan comp 438.68 {Plan 2}'!BT$15)),"",'III_Plan comp 438.68 {Plan 2}'!BT$15&amp;analysismethod6)</f>
        <v xml:space="preserve">Review of Grievances Related to Access; 
</v>
      </c>
      <c r="EB33" s="251" t="str">
        <f>IF(ISNUMBER(FIND(analysismethod6,'III_Plan comp 438.68 {Plan 2}'!BU$15)),"",'III_Plan comp 438.68 {Plan 2}'!BU$15&amp;analysismethod6)</f>
        <v xml:space="preserve">Review of Grievances Related to Access; 
</v>
      </c>
      <c r="EC33" s="251" t="str">
        <f>IF(ISNUMBER(FIND(analysismethod6,'III_Plan comp 438.68 {Plan 2}'!BV$15)),"",'III_Plan comp 438.68 {Plan 2}'!BV$15&amp;analysismethod6)</f>
        <v xml:space="preserve">Review of Grievances Related to Access; 
</v>
      </c>
      <c r="ED33" s="251" t="str">
        <f>IF(ISNUMBER(FIND(analysismethod6,'III_Plan comp 438.68 {Plan 2}'!BW$15)),"",'III_Plan comp 438.68 {Plan 2}'!BW$15&amp;analysismethod6)</f>
        <v xml:space="preserve">Review of Grievances Related to Access; 
</v>
      </c>
      <c r="EE33" s="251" t="str">
        <f>IF(ISNUMBER(FIND(analysismethod6,'III_Plan comp 438.68 {Plan 2}'!BX$15)),"",'III_Plan comp 438.68 {Plan 2}'!BX$15&amp;analysismethod6)</f>
        <v xml:space="preserve">Review of Grievances Related to Access; 
</v>
      </c>
      <c r="EF33" s="251" t="str">
        <f>IF(ISNUMBER(FIND(analysismethod6,'III_Plan comp 438.68 {Plan 2}'!BY$15)),"",'III_Plan comp 438.68 {Plan 2}'!BY$15&amp;analysismethod6)</f>
        <v xml:space="preserve">Review of Grievances Related to Access; 
</v>
      </c>
      <c r="EG33" s="251" t="str">
        <f>IF(ISNUMBER(FIND(analysismethod6,'III_Plan comp 438.68 {Plan 2}'!BZ$15)),"",'III_Plan comp 438.68 {Plan 2}'!BZ$15&amp;analysismethod6)</f>
        <v xml:space="preserve">Review of Grievances Related to Access; 
</v>
      </c>
      <c r="EH33" s="251" t="str">
        <f>IF(ISNUMBER(FIND(analysismethod6,'III_Plan comp 438.68 {Plan 2}'!CA$15)),"",'III_Plan comp 438.68 {Plan 2}'!CA$15&amp;analysismethod6)</f>
        <v xml:space="preserve">Review of Grievances Related to Access; 
</v>
      </c>
      <c r="EI33" s="251" t="str">
        <f>IF(ISNUMBER(FIND(analysismethod6,'III_Plan comp 438.68 {Plan 2}'!CB$15)),"",'III_Plan comp 438.68 {Plan 2}'!CB$15&amp;analysismethod6)</f>
        <v xml:space="preserve">Review of Grievances Related to Access; 
</v>
      </c>
      <c r="EJ33" s="251" t="str">
        <f>IF(ISNUMBER(FIND(analysismethod6,'III_Plan comp 438.68 {Plan 2}'!CC$15)),"",'III_Plan comp 438.68 {Plan 2}'!CC$15&amp;analysismethod6)</f>
        <v xml:space="preserve">Review of Grievances Related to Access; 
</v>
      </c>
      <c r="EK33" s="251" t="str">
        <f>IF(ISNUMBER(FIND(analysismethod6,'III_Plan comp 438.68 {Plan 2}'!CD$15)),"",'III_Plan comp 438.68 {Plan 2}'!CD$15&amp;analysismethod6)</f>
        <v xml:space="preserve">Review of Grievances Related to Access; 
</v>
      </c>
      <c r="EL33" s="251" t="str">
        <f>IF(ISNUMBER(FIND(analysismethod6,'III_Plan comp 438.68 {Plan 2}'!CE$15)),"",'III_Plan comp 438.68 {Plan 2}'!CE$15&amp;analysismethod6)</f>
        <v xml:space="preserve">Review of Grievances Related to Access; 
</v>
      </c>
      <c r="EM33" s="251" t="str">
        <f>IF(ISNUMBER(FIND(analysismethod6,'III_Plan comp 438.68 {Plan 2}'!CF$15)),"",'III_Plan comp 438.68 {Plan 2}'!CF$15&amp;analysismethod6)</f>
        <v xml:space="preserve">Review of Grievances Related to Access; 
</v>
      </c>
      <c r="EN33" s="251" t="str">
        <f>IF(ISNUMBER(FIND(analysismethod6,'III_Plan comp 438.68 {Plan 2}'!CG$15)),"",'III_Plan comp 438.68 {Plan 2}'!CG$15&amp;analysismethod6)</f>
        <v xml:space="preserve">Review of Grievances Related to Access; 
</v>
      </c>
      <c r="EO33" s="251" t="str">
        <f>IF(ISNUMBER(FIND(analysismethod6,'III_Plan comp 438.68 {Plan 2}'!CH$15)),"",'III_Plan comp 438.68 {Plan 2}'!CH$15&amp;analysismethod6)</f>
        <v xml:space="preserve">Review of Grievances Related to Access; 
</v>
      </c>
      <c r="EP33" s="251" t="str">
        <f>IF(ISNUMBER(FIND(analysismethod6,'III_Plan comp 438.68 {Plan 2}'!CI$15)),"",'III_Plan comp 438.68 {Plan 2}'!CI$15&amp;analysismethod6)</f>
        <v xml:space="preserve">Review of Grievances Related to Access; 
</v>
      </c>
      <c r="EQ33" s="251" t="str">
        <f>IF(ISNUMBER(FIND(analysismethod6,'III_Plan comp 438.68 {Plan 2}'!CJ$15)),"",'III_Plan comp 438.68 {Plan 2}'!CJ$15&amp;analysismethod6)</f>
        <v xml:space="preserve">Review of Grievances Related to Access; 
</v>
      </c>
      <c r="ER33" s="251" t="str">
        <f>IF(ISNUMBER(FIND(analysismethod6,'III_Plan comp 438.68 {Plan 2}'!CK$15)),"",'III_Plan comp 438.68 {Plan 2}'!CK$15&amp;analysismethod6)</f>
        <v xml:space="preserve">Review of Grievances Related to Access; 
</v>
      </c>
      <c r="ES33" s="251" t="str">
        <f>IF(ISNUMBER(FIND(analysismethod6,'III_Plan comp 438.68 {Plan 2}'!CL$15)),"",'III_Plan comp 438.68 {Plan 2}'!CL$15&amp;analysismethod6)</f>
        <v xml:space="preserve">Review of Grievances Related to Access; 
</v>
      </c>
      <c r="ET33" s="251" t="str">
        <f>IF(ISNUMBER(FIND(analysismethod6,'III_Plan comp 438.68 {Plan 2}'!CM$15)),"",'III_Plan comp 438.68 {Plan 2}'!CM$15&amp;analysismethod6)</f>
        <v xml:space="preserve">Review of Grievances Related to Access; 
</v>
      </c>
      <c r="EU33" s="251" t="str">
        <f>IF(ISNUMBER(FIND(analysismethod6,'III_Plan comp 438.68 {Plan 2}'!CN$15)),"",'III_Plan comp 438.68 {Plan 2}'!CN$15&amp;analysismethod6)</f>
        <v xml:space="preserve">Review of Grievances Related to Access; 
</v>
      </c>
      <c r="EV33" s="251" t="str">
        <f>IF(ISNUMBER(FIND(analysismethod6,'III_Plan comp 438.68 {Plan 2}'!CO$15)),"",'III_Plan comp 438.68 {Plan 2}'!CO$15&amp;analysismethod6)</f>
        <v xml:space="preserve">Review of Grievances Related to Access; 
</v>
      </c>
      <c r="EW33" s="251" t="str">
        <f>IF(ISNUMBER(FIND(analysismethod6,'III_Plan comp 438.68 {Plan 2}'!CP$15)),"",'III_Plan comp 438.68 {Plan 2}'!CP$15&amp;analysismethod6)</f>
        <v xml:space="preserve">Review of Grievances Related to Access; 
</v>
      </c>
      <c r="EX33" s="251" t="str">
        <f>IF(ISNUMBER(FIND(analysismethod6,'III_Plan comp 438.68 {Plan 2}'!CQ$15)),"",'III_Plan comp 438.68 {Plan 2}'!CQ$15&amp;analysismethod6)</f>
        <v xml:space="preserve">Review of Grievances Related to Access; 
</v>
      </c>
      <c r="EY33" s="251" t="str">
        <f>IF(ISNUMBER(FIND(analysismethod6,'III_Plan comp 438.68 {Plan 2}'!CR$15)),"",'III_Plan comp 438.68 {Plan 2}'!CR$15&amp;analysismethod6)</f>
        <v xml:space="preserve">Review of Grievances Related to Access; 
</v>
      </c>
      <c r="EZ33" s="251" t="str">
        <f>IF(ISNUMBER(FIND(analysismethod6,'III_Plan comp 438.68 {Plan 2}'!CS$15)),"",'III_Plan comp 438.68 {Plan 2}'!CS$15&amp;analysismethod6)</f>
        <v xml:space="preserve">Review of Grievances Related to Access; 
</v>
      </c>
      <c r="FA33" s="251" t="str">
        <f>IF(ISNUMBER(FIND(analysismethod6,'III_Plan comp 438.68 {Plan 2}'!CT$15)),"",'III_Plan comp 438.68 {Plan 2}'!CT$15&amp;analysismethod6)</f>
        <v xml:space="preserve">Review of Grievances Related to Access; 
</v>
      </c>
      <c r="FB33" s="251" t="str">
        <f>IF(ISNUMBER(FIND(analysismethod6,'III_Plan comp 438.68 {Plan 2}'!CU$15)),"",'III_Plan comp 438.68 {Plan 2}'!CU$15&amp;analysismethod6)</f>
        <v xml:space="preserve">Review of Grievances Related to Access; 
</v>
      </c>
      <c r="FC33" s="251" t="str">
        <f>IF(ISNUMBER(FIND(analysismethod6,'III_Plan comp 438.68 {Plan 2}'!CV$15)),"",'III_Plan comp 438.68 {Plan 2}'!CV$15&amp;analysismethod6)</f>
        <v xml:space="preserve">Review of Grievances Related to Access; 
</v>
      </c>
      <c r="FD33" s="251" t="str">
        <f>IF(ISNUMBER(FIND(analysismethod6,'III_Plan comp 438.68 {Plan 2}'!CW$15)),"",'III_Plan comp 438.68 {Plan 2}'!CW$15&amp;analysismethod6)</f>
        <v xml:space="preserve">Review of Grievances Related to Access; 
</v>
      </c>
      <c r="FE33" s="251" t="str">
        <f>IF(ISNUMBER(FIND(analysismethod6,'III_Plan comp 438.68 {Plan 2}'!CX$15)),"",'III_Plan comp 438.68 {Plan 2}'!CX$15&amp;analysismethod6)</f>
        <v xml:space="preserve">Review of Grievances Related to Access; 
</v>
      </c>
      <c r="FF33" s="251" t="str">
        <f>IF(ISNUMBER(FIND(analysismethod6,'III_Plan comp 438.68 {Plan 2}'!CY$15)),"",'III_Plan comp 438.68 {Plan 2}'!CY$15&amp;analysismethod6)</f>
        <v xml:space="preserve">Review of Grievances Related to Access; 
</v>
      </c>
      <c r="FG33" s="251" t="str">
        <f>IF(ISNUMBER(FIND(analysismethod6,'III_Plan comp 438.68 {Plan 2}'!CZ$15)),"",'III_Plan comp 438.68 {Plan 2}'!CZ$15&amp;analysismethod6)</f>
        <v xml:space="preserve">Review of Grievances Related to Access; 
</v>
      </c>
    </row>
    <row r="34" spans="2:163" x14ac:dyDescent="0.2">
      <c r="B34" s="11" t="s">
        <v>686</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xml:space="preserve">Encounter Data Analysis; 
</v>
      </c>
      <c r="BL34" s="251" t="str">
        <f>IF(ISNUMBER(FIND(analysismethod7,'III_Plan comp 438.68 {Plan 2}'!E$15)),"",'III_Plan comp 438.68 {Plan 2}'!E$15&amp;analysismethod7)</f>
        <v xml:space="preserve">Encounter Data Analysis; 
</v>
      </c>
      <c r="BM34" s="251" t="str">
        <f>IF(ISNUMBER(FIND(analysismethod7,'III_Plan comp 438.68 {Plan 2}'!F$15)),"",'III_Plan comp 438.68 {Plan 2}'!F$15&amp;analysismethod7)</f>
        <v xml:space="preserve">Encounter Data Analysis; 
</v>
      </c>
      <c r="BN34" s="251" t="str">
        <f>IF(ISNUMBER(FIND(analysismethod7,'III_Plan comp 438.68 {Plan 2}'!G$15)),"",'III_Plan comp 438.68 {Plan 2}'!G$15&amp;analysismethod7)</f>
        <v xml:space="preserve">Encounter Data Analysis; 
</v>
      </c>
      <c r="BO34" s="251" t="str">
        <f>IF(ISNUMBER(FIND(analysismethod7,'III_Plan comp 438.68 {Plan 2}'!H$15)),"",'III_Plan comp 438.68 {Plan 2}'!H$15&amp;analysismethod7)</f>
        <v xml:space="preserve">Encounter Data Analysis; 
</v>
      </c>
      <c r="BP34" s="251" t="str">
        <f>IF(ISNUMBER(FIND(analysismethod7,'III_Plan comp 438.68 {Plan 2}'!I$15)),"",'III_Plan comp 438.68 {Plan 2}'!I$15&amp;analysismethod7)</f>
        <v xml:space="preserve">Encounter Data Analysis; 
</v>
      </c>
      <c r="BQ34" s="251" t="str">
        <f>IF(ISNUMBER(FIND(analysismethod7,'III_Plan comp 438.68 {Plan 2}'!J$15)),"",'III_Plan comp 438.68 {Plan 2}'!J$15&amp;analysismethod7)</f>
        <v xml:space="preserve">Encounter Data Analysis; 
</v>
      </c>
      <c r="BR34" s="251" t="str">
        <f>IF(ISNUMBER(FIND(analysismethod7,'III_Plan comp 438.68 {Plan 2}'!K$15)),"",'III_Plan comp 438.68 {Plan 2}'!K$15&amp;analysismethod7)</f>
        <v xml:space="preserve">Encounter Data Analysis; 
</v>
      </c>
      <c r="BS34" s="251" t="str">
        <f>IF(ISNUMBER(FIND(analysismethod7,'III_Plan comp 438.68 {Plan 2}'!L$15)),"",'III_Plan comp 438.68 {Plan 2}'!L$15&amp;analysismethod7)</f>
        <v xml:space="preserve">Encounter Data Analysis; 
</v>
      </c>
      <c r="BT34" s="251" t="str">
        <f>IF(ISNUMBER(FIND(analysismethod7,'III_Plan comp 438.68 {Plan 2}'!M$15)),"",'III_Plan comp 438.68 {Plan 2}'!M$15&amp;analysismethod7)</f>
        <v xml:space="preserve">Encounter Data Analysis; 
</v>
      </c>
      <c r="BU34" s="251" t="str">
        <f>IF(ISNUMBER(FIND(analysismethod7,'III_Plan comp 438.68 {Plan 2}'!N$15)),"",'III_Plan comp 438.68 {Plan 2}'!N$15&amp;analysismethod7)</f>
        <v xml:space="preserve">Encounter Data Analysis; 
</v>
      </c>
      <c r="BV34" s="251" t="str">
        <f>IF(ISNUMBER(FIND(analysismethod7,'III_Plan comp 438.68 {Plan 2}'!O$15)),"",'III_Plan comp 438.68 {Plan 2}'!O$15&amp;analysismethod7)</f>
        <v xml:space="preserve">Encounter Data Analysis; 
</v>
      </c>
      <c r="BW34" s="251" t="str">
        <f>IF(ISNUMBER(FIND(analysismethod7,'III_Plan comp 438.68 {Plan 2}'!P$15)),"",'III_Plan comp 438.68 {Plan 2}'!P$15&amp;analysismethod7)</f>
        <v xml:space="preserve">Encounter Data Analysis; 
</v>
      </c>
      <c r="BX34" s="251" t="str">
        <f>IF(ISNUMBER(FIND(analysismethod7,'III_Plan comp 438.68 {Plan 2}'!Q$15)),"",'III_Plan comp 438.68 {Plan 2}'!Q$15&amp;analysismethod7)</f>
        <v xml:space="preserve">Encounter Data Analysis; 
</v>
      </c>
      <c r="BY34" s="251" t="str">
        <f>IF(ISNUMBER(FIND(analysismethod7,'III_Plan comp 438.68 {Plan 2}'!R$15)),"",'III_Plan comp 438.68 {Plan 2}'!R$15&amp;analysismethod7)</f>
        <v xml:space="preserve">Encounter Data Analysis; 
</v>
      </c>
      <c r="BZ34" s="251" t="str">
        <f>IF(ISNUMBER(FIND(analysismethod7,'III_Plan comp 438.68 {Plan 2}'!S$15)),"",'III_Plan comp 438.68 {Plan 2}'!S$15&amp;analysismethod7)</f>
        <v xml:space="preserve">Encounter Data Analysis; 
</v>
      </c>
      <c r="CA34" s="251" t="str">
        <f>IF(ISNUMBER(FIND(analysismethod7,'III_Plan comp 438.68 {Plan 2}'!T$15)),"",'III_Plan comp 438.68 {Plan 2}'!T$15&amp;analysismethod7)</f>
        <v xml:space="preserve">Encounter Data Analysis; 
</v>
      </c>
      <c r="CB34" s="251" t="str">
        <f>IF(ISNUMBER(FIND(analysismethod7,'III_Plan comp 438.68 {Plan 2}'!U$15)),"",'III_Plan comp 438.68 {Plan 2}'!U$15&amp;analysismethod7)</f>
        <v xml:space="preserve">Encounter Data Analysis; 
</v>
      </c>
      <c r="CC34" s="251" t="str">
        <f>IF(ISNUMBER(FIND(analysismethod7,'III_Plan comp 438.68 {Plan 2}'!V$15)),"",'III_Plan comp 438.68 {Plan 2}'!V$15&amp;analysismethod7)</f>
        <v xml:space="preserve">Encounter Data Analysis; 
</v>
      </c>
      <c r="CD34" s="251" t="str">
        <f>IF(ISNUMBER(FIND(analysismethod7,'III_Plan comp 438.68 {Plan 2}'!W$15)),"",'III_Plan comp 438.68 {Plan 2}'!W$15&amp;analysismethod7)</f>
        <v xml:space="preserve">Encounter Data Analysis; 
</v>
      </c>
      <c r="CE34" s="251" t="str">
        <f>IF(ISNUMBER(FIND(analysismethod7,'III_Plan comp 438.68 {Plan 2}'!X$15)),"",'III_Plan comp 438.68 {Plan 2}'!X$15&amp;analysismethod7)</f>
        <v xml:space="preserve">Encounter Data Analysis; 
</v>
      </c>
      <c r="CF34" s="251" t="str">
        <f>IF(ISNUMBER(FIND(analysismethod7,'III_Plan comp 438.68 {Plan 2}'!Y$15)),"",'III_Plan comp 438.68 {Plan 2}'!Y$15&amp;analysismethod7)</f>
        <v xml:space="preserve">Encounter Data Analysis; 
</v>
      </c>
      <c r="CG34" s="251" t="str">
        <f>IF(ISNUMBER(FIND(analysismethod7,'III_Plan comp 438.68 {Plan 2}'!Z$15)),"",'III_Plan comp 438.68 {Plan 2}'!Z$15&amp;analysismethod7)</f>
        <v xml:space="preserve">Encounter Data Analysis; 
</v>
      </c>
      <c r="CH34" s="251" t="str">
        <f>IF(ISNUMBER(FIND(analysismethod7,'III_Plan comp 438.68 {Plan 2}'!AA$15)),"",'III_Plan comp 438.68 {Plan 2}'!AA$15&amp;analysismethod7)</f>
        <v xml:space="preserve">Encounter Data Analysis; 
</v>
      </c>
      <c r="CI34" s="251" t="str">
        <f>IF(ISNUMBER(FIND(analysismethod7,'III_Plan comp 438.68 {Plan 2}'!AB$15)),"",'III_Plan comp 438.68 {Plan 2}'!AB$15&amp;analysismethod7)</f>
        <v xml:space="preserve">Encounter Data Analysis; 
</v>
      </c>
      <c r="CJ34" s="251" t="str">
        <f>IF(ISNUMBER(FIND(analysismethod7,'III_Plan comp 438.68 {Plan 2}'!AC$15)),"",'III_Plan comp 438.68 {Plan 2}'!AC$15&amp;analysismethod7)</f>
        <v xml:space="preserve">Encounter Data Analysis; 
</v>
      </c>
      <c r="CK34" s="251" t="str">
        <f>IF(ISNUMBER(FIND(analysismethod7,'III_Plan comp 438.68 {Plan 2}'!AD$15)),"",'III_Plan comp 438.68 {Plan 2}'!AD$15&amp;analysismethod7)</f>
        <v xml:space="preserve">Encounter Data Analysis; 
</v>
      </c>
      <c r="CL34" s="251" t="str">
        <f>IF(ISNUMBER(FIND(analysismethod7,'III_Plan comp 438.68 {Plan 2}'!AE$15)),"",'III_Plan comp 438.68 {Plan 2}'!AE$15&amp;analysismethod7)</f>
        <v xml:space="preserve">Encounter Data Analysis; 
</v>
      </c>
      <c r="CM34" s="251" t="str">
        <f>IF(ISNUMBER(FIND(analysismethod7,'III_Plan comp 438.68 {Plan 2}'!AF$15)),"",'III_Plan comp 438.68 {Plan 2}'!AF$15&amp;analysismethod7)</f>
        <v xml:space="preserve">Encounter Data Analysis; 
</v>
      </c>
      <c r="CN34" s="251" t="str">
        <f>IF(ISNUMBER(FIND(analysismethod7,'III_Plan comp 438.68 {Plan 2}'!AG$15)),"",'III_Plan comp 438.68 {Plan 2}'!AG$15&amp;analysismethod7)</f>
        <v xml:space="preserve">Encounter Data Analysis; 
</v>
      </c>
      <c r="CO34" s="251" t="str">
        <f>IF(ISNUMBER(FIND(analysismethod7,'III_Plan comp 438.68 {Plan 2}'!AH$15)),"",'III_Plan comp 438.68 {Plan 2}'!AH$15&amp;analysismethod7)</f>
        <v xml:space="preserve">Encounter Data Analysis; 
</v>
      </c>
      <c r="CP34" s="251" t="str">
        <f>IF(ISNUMBER(FIND(analysismethod7,'III_Plan comp 438.68 {Plan 2}'!AI$15)),"",'III_Plan comp 438.68 {Plan 2}'!AI$15&amp;analysismethod7)</f>
        <v xml:space="preserve">Encounter Data Analysis; 
</v>
      </c>
      <c r="CQ34" s="251" t="str">
        <f>IF(ISNUMBER(FIND(analysismethod7,'III_Plan comp 438.68 {Plan 2}'!AJ$15)),"",'III_Plan comp 438.68 {Plan 2}'!AJ$15&amp;analysismethod7)</f>
        <v xml:space="preserve">Encounter Data Analysis; 
</v>
      </c>
      <c r="CR34" s="251" t="str">
        <f>IF(ISNUMBER(FIND(analysismethod7,'III_Plan comp 438.68 {Plan 2}'!AK$15)),"",'III_Plan comp 438.68 {Plan 2}'!AK$15&amp;analysismethod7)</f>
        <v xml:space="preserve">Encounter Data Analysis; 
</v>
      </c>
      <c r="CS34" s="251" t="str">
        <f>IF(ISNUMBER(FIND(analysismethod7,'III_Plan comp 438.68 {Plan 2}'!AL$15)),"",'III_Plan comp 438.68 {Plan 2}'!AL$15&amp;analysismethod7)</f>
        <v xml:space="preserve">Encounter Data Analysis; 
</v>
      </c>
      <c r="CT34" s="251" t="str">
        <f>IF(ISNUMBER(FIND(analysismethod7,'III_Plan comp 438.68 {Plan 2}'!AM$15)),"",'III_Plan comp 438.68 {Plan 2}'!AM$15&amp;analysismethod7)</f>
        <v xml:space="preserve">Encounter Data Analysis; 
</v>
      </c>
      <c r="CU34" s="251" t="str">
        <f>IF(ISNUMBER(FIND(analysismethod7,'III_Plan comp 438.68 {Plan 2}'!AN$15)),"",'III_Plan comp 438.68 {Plan 2}'!AN$15&amp;analysismethod7)</f>
        <v xml:space="preserve">Encounter Data Analysis; 
</v>
      </c>
      <c r="CV34" s="251" t="str">
        <f>IF(ISNUMBER(FIND(analysismethod7,'III_Plan comp 438.68 {Plan 2}'!AO$15)),"",'III_Plan comp 438.68 {Plan 2}'!AO$15&amp;analysismethod7)</f>
        <v xml:space="preserve">Encounter Data Analysis; 
</v>
      </c>
      <c r="CW34" s="251" t="str">
        <f>IF(ISNUMBER(FIND(analysismethod7,'III_Plan comp 438.68 {Plan 2}'!AP$15)),"",'III_Plan comp 438.68 {Plan 2}'!AP$15&amp;analysismethod7)</f>
        <v xml:space="preserve">Encounter Data Analysis; 
</v>
      </c>
      <c r="CX34" s="251" t="str">
        <f>IF(ISNUMBER(FIND(analysismethod7,'III_Plan comp 438.68 {Plan 2}'!AQ$15)),"",'III_Plan comp 438.68 {Plan 2}'!AQ$15&amp;analysismethod7)</f>
        <v xml:space="preserve">Encounter Data Analysis; 
</v>
      </c>
      <c r="CY34" s="251" t="str">
        <f>IF(ISNUMBER(FIND(analysismethod7,'III_Plan comp 438.68 {Plan 2}'!AR$15)),"",'III_Plan comp 438.68 {Plan 2}'!AR$15&amp;analysismethod7)</f>
        <v xml:space="preserve">Encounter Data Analysis; 
</v>
      </c>
      <c r="CZ34" s="251" t="str">
        <f>IF(ISNUMBER(FIND(analysismethod7,'III_Plan comp 438.68 {Plan 2}'!AS$15)),"",'III_Plan comp 438.68 {Plan 2}'!AS$15&amp;analysismethod7)</f>
        <v xml:space="preserve">Encounter Data Analysis; 
</v>
      </c>
      <c r="DA34" s="251" t="str">
        <f>IF(ISNUMBER(FIND(analysismethod7,'III_Plan comp 438.68 {Plan 2}'!AT$15)),"",'III_Plan comp 438.68 {Plan 2}'!AT$15&amp;analysismethod7)</f>
        <v xml:space="preserve">Encounter Data Analysis; 
</v>
      </c>
      <c r="DB34" s="251" t="str">
        <f>IF(ISNUMBER(FIND(analysismethod7,'III_Plan comp 438.68 {Plan 2}'!AU$15)),"",'III_Plan comp 438.68 {Plan 2}'!AU$15&amp;analysismethod7)</f>
        <v xml:space="preserve">Encounter Data Analysis; 
</v>
      </c>
      <c r="DC34" s="251" t="str">
        <f>IF(ISNUMBER(FIND(analysismethod7,'III_Plan comp 438.68 {Plan 2}'!AV$15)),"",'III_Plan comp 438.68 {Plan 2}'!AV$15&amp;analysismethod7)</f>
        <v xml:space="preserve">Encounter Data Analysis; 
</v>
      </c>
      <c r="DD34" s="251" t="str">
        <f>IF(ISNUMBER(FIND(analysismethod7,'III_Plan comp 438.68 {Plan 2}'!AW$15)),"",'III_Plan comp 438.68 {Plan 2}'!AW$15&amp;analysismethod7)</f>
        <v xml:space="preserve">Encounter Data Analysis; 
</v>
      </c>
      <c r="DE34" s="251" t="str">
        <f>IF(ISNUMBER(FIND(analysismethod7,'III_Plan comp 438.68 {Plan 2}'!AX$15)),"",'III_Plan comp 438.68 {Plan 2}'!AX$15&amp;analysismethod7)</f>
        <v xml:space="preserve">Encounter Data Analysis; 
</v>
      </c>
      <c r="DF34" s="251" t="str">
        <f>IF(ISNUMBER(FIND(analysismethod7,'III_Plan comp 438.68 {Plan 2}'!AY$15)),"",'III_Plan comp 438.68 {Plan 2}'!AY$15&amp;analysismethod7)</f>
        <v xml:space="preserve">Encounter Data Analysis; 
</v>
      </c>
      <c r="DG34" s="251" t="str">
        <f>IF(ISNUMBER(FIND(analysismethod7,'III_Plan comp 438.68 {Plan 2}'!AZ$15)),"",'III_Plan comp 438.68 {Plan 2}'!AZ$15&amp;analysismethod7)</f>
        <v xml:space="preserve">Encounter Data Analysis; 
</v>
      </c>
      <c r="DH34" s="251" t="str">
        <f>IF(ISNUMBER(FIND(analysismethod7,'III_Plan comp 438.68 {Plan 2}'!BA$15)),"",'III_Plan comp 438.68 {Plan 2}'!BA$15&amp;analysismethod7)</f>
        <v xml:space="preserve">Encounter Data Analysis; 
</v>
      </c>
      <c r="DI34" s="251" t="str">
        <f>IF(ISNUMBER(FIND(analysismethod7,'III_Plan comp 438.68 {Plan 2}'!BB$15)),"",'III_Plan comp 438.68 {Plan 2}'!BB$15&amp;analysismethod7)</f>
        <v xml:space="preserve">Encounter Data Analysis; 
</v>
      </c>
      <c r="DJ34" s="251" t="str">
        <f>IF(ISNUMBER(FIND(analysismethod7,'III_Plan comp 438.68 {Plan 2}'!BC$15)),"",'III_Plan comp 438.68 {Plan 2}'!BC$15&amp;analysismethod7)</f>
        <v xml:space="preserve">Encounter Data Analysis; 
</v>
      </c>
      <c r="DK34" s="251" t="str">
        <f>IF(ISNUMBER(FIND(analysismethod7,'III_Plan comp 438.68 {Plan 2}'!BD$15)),"",'III_Plan comp 438.68 {Plan 2}'!BD$15&amp;analysismethod7)</f>
        <v xml:space="preserve">Encounter Data Analysis; 
</v>
      </c>
      <c r="DL34" s="251" t="str">
        <f>IF(ISNUMBER(FIND(analysismethod7,'III_Plan comp 438.68 {Plan 2}'!BE$15)),"",'III_Plan comp 438.68 {Plan 2}'!BE$15&amp;analysismethod7)</f>
        <v xml:space="preserve">Encounter Data Analysis; 
</v>
      </c>
      <c r="DM34" s="251" t="str">
        <f>IF(ISNUMBER(FIND(analysismethod7,'III_Plan comp 438.68 {Plan 2}'!BF$15)),"",'III_Plan comp 438.68 {Plan 2}'!BF$15&amp;analysismethod7)</f>
        <v xml:space="preserve">Encounter Data Analysis; 
</v>
      </c>
      <c r="DN34" s="251" t="str">
        <f>IF(ISNUMBER(FIND(analysismethod7,'III_Plan comp 438.68 {Plan 2}'!BG$15)),"",'III_Plan comp 438.68 {Plan 2}'!BG$15&amp;analysismethod7)</f>
        <v xml:space="preserve">Encounter Data Analysis; 
</v>
      </c>
      <c r="DO34" s="251" t="str">
        <f>IF(ISNUMBER(FIND(analysismethod7,'III_Plan comp 438.68 {Plan 2}'!BH$15)),"",'III_Plan comp 438.68 {Plan 2}'!BH$15&amp;analysismethod7)</f>
        <v xml:space="preserve">Encounter Data Analysis; 
</v>
      </c>
      <c r="DP34" s="251" t="str">
        <f>IF(ISNUMBER(FIND(analysismethod7,'III_Plan comp 438.68 {Plan 2}'!BI$15)),"",'III_Plan comp 438.68 {Plan 2}'!BI$15&amp;analysismethod7)</f>
        <v xml:space="preserve">Encounter Data Analysis; 
</v>
      </c>
      <c r="DQ34" s="251" t="str">
        <f>IF(ISNUMBER(FIND(analysismethod7,'III_Plan comp 438.68 {Plan 2}'!BJ$15)),"",'III_Plan comp 438.68 {Plan 2}'!BJ$15&amp;analysismethod7)</f>
        <v xml:space="preserve">Encounter Data Analysis; 
</v>
      </c>
      <c r="DR34" s="251" t="str">
        <f>IF(ISNUMBER(FIND(analysismethod7,'III_Plan comp 438.68 {Plan 2}'!BK$15)),"",'III_Plan comp 438.68 {Plan 2}'!BK$15&amp;analysismethod7)</f>
        <v xml:space="preserve">Encounter Data Analysis; 
</v>
      </c>
      <c r="DS34" s="251" t="str">
        <f>IF(ISNUMBER(FIND(analysismethod7,'III_Plan comp 438.68 {Plan 2}'!BL$15)),"",'III_Plan comp 438.68 {Plan 2}'!BL$15&amp;analysismethod7)</f>
        <v xml:space="preserve">Encounter Data Analysis; 
</v>
      </c>
      <c r="DT34" s="251" t="str">
        <f>IF(ISNUMBER(FIND(analysismethod7,'III_Plan comp 438.68 {Plan 2}'!BM$15)),"",'III_Plan comp 438.68 {Plan 2}'!BM$15&amp;analysismethod7)</f>
        <v xml:space="preserve">Encounter Data Analysis; 
</v>
      </c>
      <c r="DU34" s="251" t="str">
        <f>IF(ISNUMBER(FIND(analysismethod7,'III_Plan comp 438.68 {Plan 2}'!BN$15)),"",'III_Plan comp 438.68 {Plan 2}'!BN$15&amp;analysismethod7)</f>
        <v xml:space="preserve">Encounter Data Analysis; 
</v>
      </c>
      <c r="DV34" s="251" t="str">
        <f>IF(ISNUMBER(FIND(analysismethod7,'III_Plan comp 438.68 {Plan 2}'!BO$15)),"",'III_Plan comp 438.68 {Plan 2}'!BO$15&amp;analysismethod7)</f>
        <v xml:space="preserve">Encounter Data Analysis; 
</v>
      </c>
      <c r="DW34" s="251" t="str">
        <f>IF(ISNUMBER(FIND(analysismethod7,'III_Plan comp 438.68 {Plan 2}'!BP$15)),"",'III_Plan comp 438.68 {Plan 2}'!BP$15&amp;analysismethod7)</f>
        <v xml:space="preserve">Encounter Data Analysis; 
</v>
      </c>
      <c r="DX34" s="251" t="str">
        <f>IF(ISNUMBER(FIND(analysismethod7,'III_Plan comp 438.68 {Plan 2}'!BQ$15)),"",'III_Plan comp 438.68 {Plan 2}'!BQ$15&amp;analysismethod7)</f>
        <v xml:space="preserve">Encounter Data Analysis; 
</v>
      </c>
      <c r="DY34" s="251" t="str">
        <f>IF(ISNUMBER(FIND(analysismethod7,'III_Plan comp 438.68 {Plan 2}'!BR$15)),"",'III_Plan comp 438.68 {Plan 2}'!BR$15&amp;analysismethod7)</f>
        <v xml:space="preserve">Encounter Data Analysis; 
</v>
      </c>
      <c r="DZ34" s="251" t="str">
        <f>IF(ISNUMBER(FIND(analysismethod7,'III_Plan comp 438.68 {Plan 2}'!BS$15)),"",'III_Plan comp 438.68 {Plan 2}'!BS$15&amp;analysismethod7)</f>
        <v xml:space="preserve">Encounter Data Analysis; 
</v>
      </c>
      <c r="EA34" s="251" t="str">
        <f>IF(ISNUMBER(FIND(analysismethod7,'III_Plan comp 438.68 {Plan 2}'!BT$15)),"",'III_Plan comp 438.68 {Plan 2}'!BT$15&amp;analysismethod7)</f>
        <v xml:space="preserve">Encounter Data Analysis; 
</v>
      </c>
      <c r="EB34" s="251" t="str">
        <f>IF(ISNUMBER(FIND(analysismethod7,'III_Plan comp 438.68 {Plan 2}'!BU$15)),"",'III_Plan comp 438.68 {Plan 2}'!BU$15&amp;analysismethod7)</f>
        <v xml:space="preserve">Encounter Data Analysis; 
</v>
      </c>
      <c r="EC34" s="251" t="str">
        <f>IF(ISNUMBER(FIND(analysismethod7,'III_Plan comp 438.68 {Plan 2}'!BV$15)),"",'III_Plan comp 438.68 {Plan 2}'!BV$15&amp;analysismethod7)</f>
        <v xml:space="preserve">Encounter Data Analysis; 
</v>
      </c>
      <c r="ED34" s="251" t="str">
        <f>IF(ISNUMBER(FIND(analysismethod7,'III_Plan comp 438.68 {Plan 2}'!BW$15)),"",'III_Plan comp 438.68 {Plan 2}'!BW$15&amp;analysismethod7)</f>
        <v xml:space="preserve">Encounter Data Analysis; 
</v>
      </c>
      <c r="EE34" s="251" t="str">
        <f>IF(ISNUMBER(FIND(analysismethod7,'III_Plan comp 438.68 {Plan 2}'!BX$15)),"",'III_Plan comp 438.68 {Plan 2}'!BX$15&amp;analysismethod7)</f>
        <v xml:space="preserve">Encounter Data Analysis; 
</v>
      </c>
      <c r="EF34" s="251" t="str">
        <f>IF(ISNUMBER(FIND(analysismethod7,'III_Plan comp 438.68 {Plan 2}'!BY$15)),"",'III_Plan comp 438.68 {Plan 2}'!BY$15&amp;analysismethod7)</f>
        <v xml:space="preserve">Encounter Data Analysis; 
</v>
      </c>
      <c r="EG34" s="251" t="str">
        <f>IF(ISNUMBER(FIND(analysismethod7,'III_Plan comp 438.68 {Plan 2}'!BZ$15)),"",'III_Plan comp 438.68 {Plan 2}'!BZ$15&amp;analysismethod7)</f>
        <v xml:space="preserve">Encounter Data Analysis; 
</v>
      </c>
      <c r="EH34" s="251" t="str">
        <f>IF(ISNUMBER(FIND(analysismethod7,'III_Plan comp 438.68 {Plan 2}'!CA$15)),"",'III_Plan comp 438.68 {Plan 2}'!CA$15&amp;analysismethod7)</f>
        <v xml:space="preserve">Encounter Data Analysis; 
</v>
      </c>
      <c r="EI34" s="251" t="str">
        <f>IF(ISNUMBER(FIND(analysismethod7,'III_Plan comp 438.68 {Plan 2}'!CB$15)),"",'III_Plan comp 438.68 {Plan 2}'!CB$15&amp;analysismethod7)</f>
        <v xml:space="preserve">Encounter Data Analysis; 
</v>
      </c>
      <c r="EJ34" s="251" t="str">
        <f>IF(ISNUMBER(FIND(analysismethod7,'III_Plan comp 438.68 {Plan 2}'!CC$15)),"",'III_Plan comp 438.68 {Plan 2}'!CC$15&amp;analysismethod7)</f>
        <v xml:space="preserve">Encounter Data Analysis; 
</v>
      </c>
      <c r="EK34" s="251" t="str">
        <f>IF(ISNUMBER(FIND(analysismethod7,'III_Plan comp 438.68 {Plan 2}'!CD$15)),"",'III_Plan comp 438.68 {Plan 2}'!CD$15&amp;analysismethod7)</f>
        <v xml:space="preserve">Encounter Data Analysis; 
</v>
      </c>
      <c r="EL34" s="251" t="str">
        <f>IF(ISNUMBER(FIND(analysismethod7,'III_Plan comp 438.68 {Plan 2}'!CE$15)),"",'III_Plan comp 438.68 {Plan 2}'!CE$15&amp;analysismethod7)</f>
        <v xml:space="preserve">Encounter Data Analysis; 
</v>
      </c>
      <c r="EM34" s="251" t="str">
        <f>IF(ISNUMBER(FIND(analysismethod7,'III_Plan comp 438.68 {Plan 2}'!CF$15)),"",'III_Plan comp 438.68 {Plan 2}'!CF$15&amp;analysismethod7)</f>
        <v xml:space="preserve">Encounter Data Analysis; 
</v>
      </c>
      <c r="EN34" s="251" t="str">
        <f>IF(ISNUMBER(FIND(analysismethod7,'III_Plan comp 438.68 {Plan 2}'!CG$15)),"",'III_Plan comp 438.68 {Plan 2}'!CG$15&amp;analysismethod7)</f>
        <v xml:space="preserve">Encounter Data Analysis; 
</v>
      </c>
      <c r="EO34" s="251" t="str">
        <f>IF(ISNUMBER(FIND(analysismethod7,'III_Plan comp 438.68 {Plan 2}'!CH$15)),"",'III_Plan comp 438.68 {Plan 2}'!CH$15&amp;analysismethod7)</f>
        <v xml:space="preserve">Encounter Data Analysis; 
</v>
      </c>
      <c r="EP34" s="251" t="str">
        <f>IF(ISNUMBER(FIND(analysismethod7,'III_Plan comp 438.68 {Plan 2}'!CI$15)),"",'III_Plan comp 438.68 {Plan 2}'!CI$15&amp;analysismethod7)</f>
        <v xml:space="preserve">Encounter Data Analysis; 
</v>
      </c>
      <c r="EQ34" s="251" t="str">
        <f>IF(ISNUMBER(FIND(analysismethod7,'III_Plan comp 438.68 {Plan 2}'!CJ$15)),"",'III_Plan comp 438.68 {Plan 2}'!CJ$15&amp;analysismethod7)</f>
        <v xml:space="preserve">Encounter Data Analysis; 
</v>
      </c>
      <c r="ER34" s="251" t="str">
        <f>IF(ISNUMBER(FIND(analysismethod7,'III_Plan comp 438.68 {Plan 2}'!CK$15)),"",'III_Plan comp 438.68 {Plan 2}'!CK$15&amp;analysismethod7)</f>
        <v xml:space="preserve">Encounter Data Analysis; 
</v>
      </c>
      <c r="ES34" s="251" t="str">
        <f>IF(ISNUMBER(FIND(analysismethod7,'III_Plan comp 438.68 {Plan 2}'!CL$15)),"",'III_Plan comp 438.68 {Plan 2}'!CL$15&amp;analysismethod7)</f>
        <v xml:space="preserve">Encounter Data Analysis; 
</v>
      </c>
      <c r="ET34" s="251" t="str">
        <f>IF(ISNUMBER(FIND(analysismethod7,'III_Plan comp 438.68 {Plan 2}'!CM$15)),"",'III_Plan comp 438.68 {Plan 2}'!CM$15&amp;analysismethod7)</f>
        <v xml:space="preserve">Encounter Data Analysis; 
</v>
      </c>
      <c r="EU34" s="251" t="str">
        <f>IF(ISNUMBER(FIND(analysismethod7,'III_Plan comp 438.68 {Plan 2}'!CN$15)),"",'III_Plan comp 438.68 {Plan 2}'!CN$15&amp;analysismethod7)</f>
        <v xml:space="preserve">Encounter Data Analysis; 
</v>
      </c>
      <c r="EV34" s="251" t="str">
        <f>IF(ISNUMBER(FIND(analysismethod7,'III_Plan comp 438.68 {Plan 2}'!CO$15)),"",'III_Plan comp 438.68 {Plan 2}'!CO$15&amp;analysismethod7)</f>
        <v xml:space="preserve">Encounter Data Analysis; 
</v>
      </c>
      <c r="EW34" s="251" t="str">
        <f>IF(ISNUMBER(FIND(analysismethod7,'III_Plan comp 438.68 {Plan 2}'!CP$15)),"",'III_Plan comp 438.68 {Plan 2}'!CP$15&amp;analysismethod7)</f>
        <v xml:space="preserve">Encounter Data Analysis; 
</v>
      </c>
      <c r="EX34" s="251" t="str">
        <f>IF(ISNUMBER(FIND(analysismethod7,'III_Plan comp 438.68 {Plan 2}'!CQ$15)),"",'III_Plan comp 438.68 {Plan 2}'!CQ$15&amp;analysismethod7)</f>
        <v xml:space="preserve">Encounter Data Analysis; 
</v>
      </c>
      <c r="EY34" s="251" t="str">
        <f>IF(ISNUMBER(FIND(analysismethod7,'III_Plan comp 438.68 {Plan 2}'!CR$15)),"",'III_Plan comp 438.68 {Plan 2}'!CR$15&amp;analysismethod7)</f>
        <v xml:space="preserve">Encounter Data Analysis; 
</v>
      </c>
      <c r="EZ34" s="251" t="str">
        <f>IF(ISNUMBER(FIND(analysismethod7,'III_Plan comp 438.68 {Plan 2}'!CS$15)),"",'III_Plan comp 438.68 {Plan 2}'!CS$15&amp;analysismethod7)</f>
        <v xml:space="preserve">Encounter Data Analysis; 
</v>
      </c>
      <c r="FA34" s="251" t="str">
        <f>IF(ISNUMBER(FIND(analysismethod7,'III_Plan comp 438.68 {Plan 2}'!CT$15)),"",'III_Plan comp 438.68 {Plan 2}'!CT$15&amp;analysismethod7)</f>
        <v xml:space="preserve">Encounter Data Analysis; 
</v>
      </c>
      <c r="FB34" s="251" t="str">
        <f>IF(ISNUMBER(FIND(analysismethod7,'III_Plan comp 438.68 {Plan 2}'!CU$15)),"",'III_Plan comp 438.68 {Plan 2}'!CU$15&amp;analysismethod7)</f>
        <v xml:space="preserve">Encounter Data Analysis; 
</v>
      </c>
      <c r="FC34" s="251" t="str">
        <f>IF(ISNUMBER(FIND(analysismethod7,'III_Plan comp 438.68 {Plan 2}'!CV$15)),"",'III_Plan comp 438.68 {Plan 2}'!CV$15&amp;analysismethod7)</f>
        <v xml:space="preserve">Encounter Data Analysis; 
</v>
      </c>
      <c r="FD34" s="251" t="str">
        <f>IF(ISNUMBER(FIND(analysismethod7,'III_Plan comp 438.68 {Plan 2}'!CW$15)),"",'III_Plan comp 438.68 {Plan 2}'!CW$15&amp;analysismethod7)</f>
        <v xml:space="preserve">Encounter Data Analysis; 
</v>
      </c>
      <c r="FE34" s="251" t="str">
        <f>IF(ISNUMBER(FIND(analysismethod7,'III_Plan comp 438.68 {Plan 2}'!CX$15)),"",'III_Plan comp 438.68 {Plan 2}'!CX$15&amp;analysismethod7)</f>
        <v xml:space="preserve">Encounter Data Analysis; 
</v>
      </c>
      <c r="FF34" s="251" t="str">
        <f>IF(ISNUMBER(FIND(analysismethod7,'III_Plan comp 438.68 {Plan 2}'!CY$15)),"",'III_Plan comp 438.68 {Plan 2}'!CY$15&amp;analysismethod7)</f>
        <v xml:space="preserve">Encounter Data Analysis; 
</v>
      </c>
      <c r="FG34" s="251" t="str">
        <f>IF(ISNUMBER(FIND(analysismethod7,'III_Plan comp 438.68 {Plan 2}'!CZ$15)),"",'III_Plan comp 438.68 {Plan 2}'!CZ$15&amp;analysismethod7)</f>
        <v xml:space="preserve">Encounter Data Analysis; 
</v>
      </c>
    </row>
    <row r="35" spans="2:163" x14ac:dyDescent="0.2">
      <c r="B35" s="11" t="s">
        <v>687</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c>
      <c r="BL35" s="251" t="str">
        <f>IF(ISNUMBER(FIND(analysismethod8,'III_Plan comp 438.68 {Plan 2}'!E$15)),"",'III_Plan comp 438.68 {Plan 2}'!E$15&amp;analysismethod8)</f>
        <v/>
      </c>
      <c r="BM35" s="251" t="str">
        <f>IF(ISNUMBER(FIND(analysismethod8,'III_Plan comp 438.68 {Plan 2}'!F$15)),"",'III_Plan comp 438.68 {Plan 2}'!F$15&amp;analysismethod8)</f>
        <v/>
      </c>
      <c r="BN35" s="251" t="str">
        <f>IF(ISNUMBER(FIND(analysismethod8,'III_Plan comp 438.68 {Plan 2}'!G$15)),"",'III_Plan comp 438.68 {Plan 2}'!G$15&amp;analysismethod8)</f>
        <v/>
      </c>
      <c r="BO35" s="251" t="str">
        <f>IF(ISNUMBER(FIND(analysismethod8,'III_Plan comp 438.68 {Plan 2}'!H$15)),"",'III_Plan comp 438.68 {Plan 2}'!H$15&amp;analysismethod8)</f>
        <v/>
      </c>
      <c r="BP35" s="251" t="str">
        <f>IF(ISNUMBER(FIND(analysismethod8,'III_Plan comp 438.68 {Plan 2}'!I$15)),"",'III_Plan comp 438.68 {Plan 2}'!I$15&amp;analysismethod8)</f>
        <v/>
      </c>
      <c r="BQ35" s="251" t="str">
        <f>IF(ISNUMBER(FIND(analysismethod8,'III_Plan comp 438.68 {Plan 2}'!J$15)),"",'III_Plan comp 438.68 {Plan 2}'!J$15&amp;analysismethod8)</f>
        <v/>
      </c>
      <c r="BR35" s="251" t="str">
        <f>IF(ISNUMBER(FIND(analysismethod8,'III_Plan comp 438.68 {Plan 2}'!K$15)),"",'III_Plan comp 438.68 {Plan 2}'!K$15&amp;analysismethod8)</f>
        <v/>
      </c>
      <c r="BS35" s="251" t="str">
        <f>IF(ISNUMBER(FIND(analysismethod8,'III_Plan comp 438.68 {Plan 2}'!L$15)),"",'III_Plan comp 438.68 {Plan 2}'!L$15&amp;analysismethod8)</f>
        <v/>
      </c>
      <c r="BT35" s="251" t="str">
        <f>IF(ISNUMBER(FIND(analysismethod8,'III_Plan comp 438.68 {Plan 2}'!M$15)),"",'III_Plan comp 438.68 {Plan 2}'!M$15&amp;analysismethod8)</f>
        <v/>
      </c>
      <c r="BU35" s="251" t="str">
        <f>IF(ISNUMBER(FIND(analysismethod8,'III_Plan comp 438.68 {Plan 2}'!N$15)),"",'III_Plan comp 438.68 {Plan 2}'!N$15&amp;analysismethod8)</f>
        <v/>
      </c>
      <c r="BV35" s="251" t="str">
        <f>IF(ISNUMBER(FIND(analysismethod8,'III_Plan comp 438.68 {Plan 2}'!O$15)),"",'III_Plan comp 438.68 {Plan 2}'!O$15&amp;analysismethod8)</f>
        <v/>
      </c>
      <c r="BW35" s="251" t="str">
        <f>IF(ISNUMBER(FIND(analysismethod8,'III_Plan comp 438.68 {Plan 2}'!P$15)),"",'III_Plan comp 438.68 {Plan 2}'!P$15&amp;analysismethod8)</f>
        <v/>
      </c>
      <c r="BX35" s="251" t="str">
        <f>IF(ISNUMBER(FIND(analysismethod8,'III_Plan comp 438.68 {Plan 2}'!Q$15)),"",'III_Plan comp 438.68 {Plan 2}'!Q$15&amp;analysismethod8)</f>
        <v/>
      </c>
      <c r="BY35" s="251" t="str">
        <f>IF(ISNUMBER(FIND(analysismethod8,'III_Plan comp 438.68 {Plan 2}'!R$15)),"",'III_Plan comp 438.68 {Plan 2}'!R$15&amp;analysismethod8)</f>
        <v/>
      </c>
      <c r="BZ35" s="251" t="str">
        <f>IF(ISNUMBER(FIND(analysismethod8,'III_Plan comp 438.68 {Plan 2}'!S$15)),"",'III_Plan comp 438.68 {Plan 2}'!S$15&amp;analysismethod8)</f>
        <v/>
      </c>
      <c r="CA35" s="251" t="str">
        <f>IF(ISNUMBER(FIND(analysismethod8,'III_Plan comp 438.68 {Plan 2}'!T$15)),"",'III_Plan comp 438.68 {Plan 2}'!T$15&amp;analysismethod8)</f>
        <v/>
      </c>
      <c r="CB35" s="251" t="str">
        <f>IF(ISNUMBER(FIND(analysismethod8,'III_Plan comp 438.68 {Plan 2}'!U$15)),"",'III_Plan comp 438.68 {Plan 2}'!U$15&amp;analysismethod8)</f>
        <v/>
      </c>
      <c r="CC35" s="251" t="str">
        <f>IF(ISNUMBER(FIND(analysismethod8,'III_Plan comp 438.68 {Plan 2}'!V$15)),"",'III_Plan comp 438.68 {Plan 2}'!V$15&amp;analysismethod8)</f>
        <v/>
      </c>
      <c r="CD35" s="251" t="str">
        <f>IF(ISNUMBER(FIND(analysismethod8,'III_Plan comp 438.68 {Plan 2}'!W$15)),"",'III_Plan comp 438.68 {Plan 2}'!W$15&amp;analysismethod8)</f>
        <v/>
      </c>
      <c r="CE35" s="251" t="str">
        <f>IF(ISNUMBER(FIND(analysismethod8,'III_Plan comp 438.68 {Plan 2}'!X$15)),"",'III_Plan comp 438.68 {Plan 2}'!X$15&amp;analysismethod8)</f>
        <v/>
      </c>
      <c r="CF35" s="251" t="str">
        <f>IF(ISNUMBER(FIND(analysismethod8,'III_Plan comp 438.68 {Plan 2}'!Y$15)),"",'III_Plan comp 438.68 {Plan 2}'!Y$15&amp;analysismethod8)</f>
        <v/>
      </c>
      <c r="CG35" s="251" t="str">
        <f>IF(ISNUMBER(FIND(analysismethod8,'III_Plan comp 438.68 {Plan 2}'!Z$15)),"",'III_Plan comp 438.68 {Plan 2}'!Z$15&amp;analysismethod8)</f>
        <v/>
      </c>
      <c r="CH35" s="251" t="str">
        <f>IF(ISNUMBER(FIND(analysismethod8,'III_Plan comp 438.68 {Plan 2}'!AA$15)),"",'III_Plan comp 438.68 {Plan 2}'!AA$15&amp;analysismethod8)</f>
        <v/>
      </c>
      <c r="CI35" s="251" t="str">
        <f>IF(ISNUMBER(FIND(analysismethod8,'III_Plan comp 438.68 {Plan 2}'!AB$15)),"",'III_Plan comp 438.68 {Plan 2}'!AB$15&amp;analysismethod8)</f>
        <v/>
      </c>
      <c r="CJ35" s="251" t="str">
        <f>IF(ISNUMBER(FIND(analysismethod8,'III_Plan comp 438.68 {Plan 2}'!AC$15)),"",'III_Plan comp 438.68 {Plan 2}'!AC$15&amp;analysismethod8)</f>
        <v/>
      </c>
      <c r="CK35" s="251" t="str">
        <f>IF(ISNUMBER(FIND(analysismethod8,'III_Plan comp 438.68 {Plan 2}'!AD$15)),"",'III_Plan comp 438.68 {Plan 2}'!AD$15&amp;analysismethod8)</f>
        <v/>
      </c>
      <c r="CL35" s="251" t="str">
        <f>IF(ISNUMBER(FIND(analysismethod8,'III_Plan comp 438.68 {Plan 2}'!AE$15)),"",'III_Plan comp 438.68 {Plan 2}'!AE$15&amp;analysismethod8)</f>
        <v/>
      </c>
      <c r="CM35" s="251" t="str">
        <f>IF(ISNUMBER(FIND(analysismethod8,'III_Plan comp 438.68 {Plan 2}'!AF$15)),"",'III_Plan comp 438.68 {Plan 2}'!AF$15&amp;analysismethod8)</f>
        <v/>
      </c>
      <c r="CN35" s="251" t="str">
        <f>IF(ISNUMBER(FIND(analysismethod8,'III_Plan comp 438.68 {Plan 2}'!AG$15)),"",'III_Plan comp 438.68 {Plan 2}'!AG$15&amp;analysismethod8)</f>
        <v/>
      </c>
      <c r="CO35" s="251" t="str">
        <f>IF(ISNUMBER(FIND(analysismethod8,'III_Plan comp 438.68 {Plan 2}'!AH$15)),"",'III_Plan comp 438.68 {Plan 2}'!AH$15&amp;analysismethod8)</f>
        <v/>
      </c>
      <c r="CP35" s="251" t="str">
        <f>IF(ISNUMBER(FIND(analysismethod8,'III_Plan comp 438.68 {Plan 2}'!AI$15)),"",'III_Plan comp 438.68 {Plan 2}'!AI$15&amp;analysismethod8)</f>
        <v/>
      </c>
      <c r="CQ35" s="251" t="str">
        <f>IF(ISNUMBER(FIND(analysismethod8,'III_Plan comp 438.68 {Plan 2}'!AJ$15)),"",'III_Plan comp 438.68 {Plan 2}'!AJ$15&amp;analysismethod8)</f>
        <v/>
      </c>
      <c r="CR35" s="251" t="str">
        <f>IF(ISNUMBER(FIND(analysismethod8,'III_Plan comp 438.68 {Plan 2}'!AK$15)),"",'III_Plan comp 438.68 {Plan 2}'!AK$15&amp;analysismethod8)</f>
        <v/>
      </c>
      <c r="CS35" s="251" t="str">
        <f>IF(ISNUMBER(FIND(analysismethod8,'III_Plan comp 438.68 {Plan 2}'!AL$15)),"",'III_Plan comp 438.68 {Plan 2}'!AL$15&amp;analysismethod8)</f>
        <v/>
      </c>
      <c r="CT35" s="251" t="str">
        <f>IF(ISNUMBER(FIND(analysismethod8,'III_Plan comp 438.68 {Plan 2}'!AM$15)),"",'III_Plan comp 438.68 {Plan 2}'!AM$15&amp;analysismethod8)</f>
        <v/>
      </c>
      <c r="CU35" s="251" t="str">
        <f>IF(ISNUMBER(FIND(analysismethod8,'III_Plan comp 438.68 {Plan 2}'!AN$15)),"",'III_Plan comp 438.68 {Plan 2}'!AN$15&amp;analysismethod8)</f>
        <v/>
      </c>
      <c r="CV35" s="251" t="str">
        <f>IF(ISNUMBER(FIND(analysismethod8,'III_Plan comp 438.68 {Plan 2}'!AO$15)),"",'III_Plan comp 438.68 {Plan 2}'!AO$15&amp;analysismethod8)</f>
        <v/>
      </c>
      <c r="CW35" s="251" t="str">
        <f>IF(ISNUMBER(FIND(analysismethod8,'III_Plan comp 438.68 {Plan 2}'!AP$15)),"",'III_Plan comp 438.68 {Plan 2}'!AP$15&amp;analysismethod8)</f>
        <v/>
      </c>
      <c r="CX35" s="251" t="str">
        <f>IF(ISNUMBER(FIND(analysismethod8,'III_Plan comp 438.68 {Plan 2}'!AQ$15)),"",'III_Plan comp 438.68 {Plan 2}'!AQ$15&amp;analysismethod8)</f>
        <v/>
      </c>
      <c r="CY35" s="251" t="str">
        <f>IF(ISNUMBER(FIND(analysismethod8,'III_Plan comp 438.68 {Plan 2}'!AR$15)),"",'III_Plan comp 438.68 {Plan 2}'!AR$15&amp;analysismethod8)</f>
        <v/>
      </c>
      <c r="CZ35" s="251" t="str">
        <f>IF(ISNUMBER(FIND(analysismethod8,'III_Plan comp 438.68 {Plan 2}'!AS$15)),"",'III_Plan comp 438.68 {Plan 2}'!AS$15&amp;analysismethod8)</f>
        <v/>
      </c>
      <c r="DA35" s="251" t="str">
        <f>IF(ISNUMBER(FIND(analysismethod8,'III_Plan comp 438.68 {Plan 2}'!AT$15)),"",'III_Plan comp 438.68 {Plan 2}'!AT$15&amp;analysismethod8)</f>
        <v/>
      </c>
      <c r="DB35" s="251" t="str">
        <f>IF(ISNUMBER(FIND(analysismethod8,'III_Plan comp 438.68 {Plan 2}'!AU$15)),"",'III_Plan comp 438.68 {Plan 2}'!AU$15&amp;analysismethod8)</f>
        <v/>
      </c>
      <c r="DC35" s="251" t="str">
        <f>IF(ISNUMBER(FIND(analysismethod8,'III_Plan comp 438.68 {Plan 2}'!AV$15)),"",'III_Plan comp 438.68 {Plan 2}'!AV$15&amp;analysismethod8)</f>
        <v/>
      </c>
      <c r="DD35" s="251" t="str">
        <f>IF(ISNUMBER(FIND(analysismethod8,'III_Plan comp 438.68 {Plan 2}'!AW$15)),"",'III_Plan comp 438.68 {Plan 2}'!AW$15&amp;analysismethod8)</f>
        <v/>
      </c>
      <c r="DE35" s="251" t="str">
        <f>IF(ISNUMBER(FIND(analysismethod8,'III_Plan comp 438.68 {Plan 2}'!AX$15)),"",'III_Plan comp 438.68 {Plan 2}'!AX$15&amp;analysismethod8)</f>
        <v/>
      </c>
      <c r="DF35" s="251" t="str">
        <f>IF(ISNUMBER(FIND(analysismethod8,'III_Plan comp 438.68 {Plan 2}'!AY$15)),"",'III_Plan comp 438.68 {Plan 2}'!AY$15&amp;analysismethod8)</f>
        <v/>
      </c>
      <c r="DG35" s="251" t="str">
        <f>IF(ISNUMBER(FIND(analysismethod8,'III_Plan comp 438.68 {Plan 2}'!AZ$15)),"",'III_Plan comp 438.68 {Plan 2}'!AZ$15&amp;analysismethod8)</f>
        <v/>
      </c>
      <c r="DH35" s="251" t="str">
        <f>IF(ISNUMBER(FIND(analysismethod8,'III_Plan comp 438.68 {Plan 2}'!BA$15)),"",'III_Plan comp 438.68 {Plan 2}'!BA$15&amp;analysismethod8)</f>
        <v/>
      </c>
      <c r="DI35" s="251" t="str">
        <f>IF(ISNUMBER(FIND(analysismethod8,'III_Plan comp 438.68 {Plan 2}'!BB$15)),"",'III_Plan comp 438.68 {Plan 2}'!BB$15&amp;analysismethod8)</f>
        <v/>
      </c>
      <c r="DJ35" s="251" t="str">
        <f>IF(ISNUMBER(FIND(analysismethod8,'III_Plan comp 438.68 {Plan 2}'!BC$15)),"",'III_Plan comp 438.68 {Plan 2}'!BC$15&amp;analysismethod8)</f>
        <v/>
      </c>
      <c r="DK35" s="251" t="str">
        <f>IF(ISNUMBER(FIND(analysismethod8,'III_Plan comp 438.68 {Plan 2}'!BD$15)),"",'III_Plan comp 438.68 {Plan 2}'!BD$15&amp;analysismethod8)</f>
        <v/>
      </c>
      <c r="DL35" s="251" t="str">
        <f>IF(ISNUMBER(FIND(analysismethod8,'III_Plan comp 438.68 {Plan 2}'!BE$15)),"",'III_Plan comp 438.68 {Plan 2}'!BE$15&amp;analysismethod8)</f>
        <v/>
      </c>
      <c r="DM35" s="251" t="str">
        <f>IF(ISNUMBER(FIND(analysismethod8,'III_Plan comp 438.68 {Plan 2}'!BF$15)),"",'III_Plan comp 438.68 {Plan 2}'!BF$15&amp;analysismethod8)</f>
        <v/>
      </c>
      <c r="DN35" s="251" t="str">
        <f>IF(ISNUMBER(FIND(analysismethod8,'III_Plan comp 438.68 {Plan 2}'!BG$15)),"",'III_Plan comp 438.68 {Plan 2}'!BG$15&amp;analysismethod8)</f>
        <v/>
      </c>
      <c r="DO35" s="251" t="str">
        <f>IF(ISNUMBER(FIND(analysismethod8,'III_Plan comp 438.68 {Plan 2}'!BH$15)),"",'III_Plan comp 438.68 {Plan 2}'!BH$15&amp;analysismethod8)</f>
        <v/>
      </c>
      <c r="DP35" s="251" t="str">
        <f>IF(ISNUMBER(FIND(analysismethod8,'III_Plan comp 438.68 {Plan 2}'!BI$15)),"",'III_Plan comp 438.68 {Plan 2}'!BI$15&amp;analysismethod8)</f>
        <v/>
      </c>
      <c r="DQ35" s="251" t="str">
        <f>IF(ISNUMBER(FIND(analysismethod8,'III_Plan comp 438.68 {Plan 2}'!BJ$15)),"",'III_Plan comp 438.68 {Plan 2}'!BJ$15&amp;analysismethod8)</f>
        <v/>
      </c>
      <c r="DR35" s="251" t="str">
        <f>IF(ISNUMBER(FIND(analysismethod8,'III_Plan comp 438.68 {Plan 2}'!BK$15)),"",'III_Plan comp 438.68 {Plan 2}'!BK$15&amp;analysismethod8)</f>
        <v/>
      </c>
      <c r="DS35" s="251" t="str">
        <f>IF(ISNUMBER(FIND(analysismethod8,'III_Plan comp 438.68 {Plan 2}'!BL$15)),"",'III_Plan comp 438.68 {Plan 2}'!BL$15&amp;analysismethod8)</f>
        <v/>
      </c>
      <c r="DT35" s="251" t="str">
        <f>IF(ISNUMBER(FIND(analysismethod8,'III_Plan comp 438.68 {Plan 2}'!BM$15)),"",'III_Plan comp 438.68 {Plan 2}'!BM$15&amp;analysismethod8)</f>
        <v/>
      </c>
      <c r="DU35" s="251" t="str">
        <f>IF(ISNUMBER(FIND(analysismethod8,'III_Plan comp 438.68 {Plan 2}'!BN$15)),"",'III_Plan comp 438.68 {Plan 2}'!BN$15&amp;analysismethod8)</f>
        <v/>
      </c>
      <c r="DV35" s="251" t="str">
        <f>IF(ISNUMBER(FIND(analysismethod8,'III_Plan comp 438.68 {Plan 2}'!BO$15)),"",'III_Plan comp 438.68 {Plan 2}'!BO$15&amp;analysismethod8)</f>
        <v/>
      </c>
      <c r="DW35" s="251" t="str">
        <f>IF(ISNUMBER(FIND(analysismethod8,'III_Plan comp 438.68 {Plan 2}'!BP$15)),"",'III_Plan comp 438.68 {Plan 2}'!BP$15&amp;analysismethod8)</f>
        <v/>
      </c>
      <c r="DX35" s="251" t="str">
        <f>IF(ISNUMBER(FIND(analysismethod8,'III_Plan comp 438.68 {Plan 2}'!BQ$15)),"",'III_Plan comp 438.68 {Plan 2}'!BQ$15&amp;analysismethod8)</f>
        <v/>
      </c>
      <c r="DY35" s="251" t="str">
        <f>IF(ISNUMBER(FIND(analysismethod8,'III_Plan comp 438.68 {Plan 2}'!BR$15)),"",'III_Plan comp 438.68 {Plan 2}'!BR$15&amp;analysismethod8)</f>
        <v/>
      </c>
      <c r="DZ35" s="251" t="str">
        <f>IF(ISNUMBER(FIND(analysismethod8,'III_Plan comp 438.68 {Plan 2}'!BS$15)),"",'III_Plan comp 438.68 {Plan 2}'!BS$15&amp;analysismethod8)</f>
        <v/>
      </c>
      <c r="EA35" s="251" t="str">
        <f>IF(ISNUMBER(FIND(analysismethod8,'III_Plan comp 438.68 {Plan 2}'!BT$15)),"",'III_Plan comp 438.68 {Plan 2}'!BT$15&amp;analysismethod8)</f>
        <v/>
      </c>
      <c r="EB35" s="251" t="str">
        <f>IF(ISNUMBER(FIND(analysismethod8,'III_Plan comp 438.68 {Plan 2}'!BU$15)),"",'III_Plan comp 438.68 {Plan 2}'!BU$15&amp;analysismethod8)</f>
        <v/>
      </c>
      <c r="EC35" s="251" t="str">
        <f>IF(ISNUMBER(FIND(analysismethod8,'III_Plan comp 438.68 {Plan 2}'!BV$15)),"",'III_Plan comp 438.68 {Plan 2}'!BV$15&amp;analysismethod8)</f>
        <v/>
      </c>
      <c r="ED35" s="251" t="str">
        <f>IF(ISNUMBER(FIND(analysismethod8,'III_Plan comp 438.68 {Plan 2}'!BW$15)),"",'III_Plan comp 438.68 {Plan 2}'!BW$15&amp;analysismethod8)</f>
        <v/>
      </c>
      <c r="EE35" s="251" t="str">
        <f>IF(ISNUMBER(FIND(analysismethod8,'III_Plan comp 438.68 {Plan 2}'!BX$15)),"",'III_Plan comp 438.68 {Plan 2}'!BX$15&amp;analysismethod8)</f>
        <v/>
      </c>
      <c r="EF35" s="251" t="str">
        <f>IF(ISNUMBER(FIND(analysismethod8,'III_Plan comp 438.68 {Plan 2}'!BY$15)),"",'III_Plan comp 438.68 {Plan 2}'!BY$15&amp;analysismethod8)</f>
        <v/>
      </c>
      <c r="EG35" s="251" t="str">
        <f>IF(ISNUMBER(FIND(analysismethod8,'III_Plan comp 438.68 {Plan 2}'!BZ$15)),"",'III_Plan comp 438.68 {Plan 2}'!BZ$15&amp;analysismethod8)</f>
        <v/>
      </c>
      <c r="EH35" s="251" t="str">
        <f>IF(ISNUMBER(FIND(analysismethod8,'III_Plan comp 438.68 {Plan 2}'!CA$15)),"",'III_Plan comp 438.68 {Plan 2}'!CA$15&amp;analysismethod8)</f>
        <v/>
      </c>
      <c r="EI35" s="251" t="str">
        <f>IF(ISNUMBER(FIND(analysismethod8,'III_Plan comp 438.68 {Plan 2}'!CB$15)),"",'III_Plan comp 438.68 {Plan 2}'!CB$15&amp;analysismethod8)</f>
        <v/>
      </c>
      <c r="EJ35" s="251" t="str">
        <f>IF(ISNUMBER(FIND(analysismethod8,'III_Plan comp 438.68 {Plan 2}'!CC$15)),"",'III_Plan comp 438.68 {Plan 2}'!CC$15&amp;analysismethod8)</f>
        <v/>
      </c>
      <c r="EK35" s="251" t="str">
        <f>IF(ISNUMBER(FIND(analysismethod8,'III_Plan comp 438.68 {Plan 2}'!CD$15)),"",'III_Plan comp 438.68 {Plan 2}'!CD$15&amp;analysismethod8)</f>
        <v/>
      </c>
      <c r="EL35" s="251" t="str">
        <f>IF(ISNUMBER(FIND(analysismethod8,'III_Plan comp 438.68 {Plan 2}'!CE$15)),"",'III_Plan comp 438.68 {Plan 2}'!CE$15&amp;analysismethod8)</f>
        <v/>
      </c>
      <c r="EM35" s="251" t="str">
        <f>IF(ISNUMBER(FIND(analysismethod8,'III_Plan comp 438.68 {Plan 2}'!CF$15)),"",'III_Plan comp 438.68 {Plan 2}'!CF$15&amp;analysismethod8)</f>
        <v/>
      </c>
      <c r="EN35" s="251" t="str">
        <f>IF(ISNUMBER(FIND(analysismethod8,'III_Plan comp 438.68 {Plan 2}'!CG$15)),"",'III_Plan comp 438.68 {Plan 2}'!CG$15&amp;analysismethod8)</f>
        <v/>
      </c>
      <c r="EO35" s="251" t="str">
        <f>IF(ISNUMBER(FIND(analysismethod8,'III_Plan comp 438.68 {Plan 2}'!CH$15)),"",'III_Plan comp 438.68 {Plan 2}'!CH$15&amp;analysismethod8)</f>
        <v/>
      </c>
      <c r="EP35" s="251" t="str">
        <f>IF(ISNUMBER(FIND(analysismethod8,'III_Plan comp 438.68 {Plan 2}'!CI$15)),"",'III_Plan comp 438.68 {Plan 2}'!CI$15&amp;analysismethod8)</f>
        <v/>
      </c>
      <c r="EQ35" s="251" t="str">
        <f>IF(ISNUMBER(FIND(analysismethod8,'III_Plan comp 438.68 {Plan 2}'!CJ$15)),"",'III_Plan comp 438.68 {Plan 2}'!CJ$15&amp;analysismethod8)</f>
        <v/>
      </c>
      <c r="ER35" s="251" t="str">
        <f>IF(ISNUMBER(FIND(analysismethod8,'III_Plan comp 438.68 {Plan 2}'!CK$15)),"",'III_Plan comp 438.68 {Plan 2}'!CK$15&amp;analysismethod8)</f>
        <v/>
      </c>
      <c r="ES35" s="251" t="str">
        <f>IF(ISNUMBER(FIND(analysismethod8,'III_Plan comp 438.68 {Plan 2}'!CL$15)),"",'III_Plan comp 438.68 {Plan 2}'!CL$15&amp;analysismethod8)</f>
        <v/>
      </c>
      <c r="ET35" s="251" t="str">
        <f>IF(ISNUMBER(FIND(analysismethod8,'III_Plan comp 438.68 {Plan 2}'!CM$15)),"",'III_Plan comp 438.68 {Plan 2}'!CM$15&amp;analysismethod8)</f>
        <v/>
      </c>
      <c r="EU35" s="251" t="str">
        <f>IF(ISNUMBER(FIND(analysismethod8,'III_Plan comp 438.68 {Plan 2}'!CN$15)),"",'III_Plan comp 438.68 {Plan 2}'!CN$15&amp;analysismethod8)</f>
        <v/>
      </c>
      <c r="EV35" s="251" t="str">
        <f>IF(ISNUMBER(FIND(analysismethod8,'III_Plan comp 438.68 {Plan 2}'!CO$15)),"",'III_Plan comp 438.68 {Plan 2}'!CO$15&amp;analysismethod8)</f>
        <v/>
      </c>
      <c r="EW35" s="251" t="str">
        <f>IF(ISNUMBER(FIND(analysismethod8,'III_Plan comp 438.68 {Plan 2}'!CP$15)),"",'III_Plan comp 438.68 {Plan 2}'!CP$15&amp;analysismethod8)</f>
        <v/>
      </c>
      <c r="EX35" s="251" t="str">
        <f>IF(ISNUMBER(FIND(analysismethod8,'III_Plan comp 438.68 {Plan 2}'!CQ$15)),"",'III_Plan comp 438.68 {Plan 2}'!CQ$15&amp;analysismethod8)</f>
        <v/>
      </c>
      <c r="EY35" s="251" t="str">
        <f>IF(ISNUMBER(FIND(analysismethod8,'III_Plan comp 438.68 {Plan 2}'!CR$15)),"",'III_Plan comp 438.68 {Plan 2}'!CR$15&amp;analysismethod8)</f>
        <v/>
      </c>
      <c r="EZ35" s="251" t="str">
        <f>IF(ISNUMBER(FIND(analysismethod8,'III_Plan comp 438.68 {Plan 2}'!CS$15)),"",'III_Plan comp 438.68 {Plan 2}'!CS$15&amp;analysismethod8)</f>
        <v/>
      </c>
      <c r="FA35" s="251" t="str">
        <f>IF(ISNUMBER(FIND(analysismethod8,'III_Plan comp 438.68 {Plan 2}'!CT$15)),"",'III_Plan comp 438.68 {Plan 2}'!CT$15&amp;analysismethod8)</f>
        <v/>
      </c>
      <c r="FB35" s="251" t="str">
        <f>IF(ISNUMBER(FIND(analysismethod8,'III_Plan comp 438.68 {Plan 2}'!CU$15)),"",'III_Plan comp 438.68 {Plan 2}'!CU$15&amp;analysismethod8)</f>
        <v/>
      </c>
      <c r="FC35" s="251" t="str">
        <f>IF(ISNUMBER(FIND(analysismethod8,'III_Plan comp 438.68 {Plan 2}'!CV$15)),"",'III_Plan comp 438.68 {Plan 2}'!CV$15&amp;analysismethod8)</f>
        <v/>
      </c>
      <c r="FD35" s="251" t="str">
        <f>IF(ISNUMBER(FIND(analysismethod8,'III_Plan comp 438.68 {Plan 2}'!CW$15)),"",'III_Plan comp 438.68 {Plan 2}'!CW$15&amp;analysismethod8)</f>
        <v/>
      </c>
      <c r="FE35" s="251" t="str">
        <f>IF(ISNUMBER(FIND(analysismethod8,'III_Plan comp 438.68 {Plan 2}'!CX$15)),"",'III_Plan comp 438.68 {Plan 2}'!CX$15&amp;analysismethod8)</f>
        <v/>
      </c>
      <c r="FF35" s="251" t="str">
        <f>IF(ISNUMBER(FIND(analysismethod8,'III_Plan comp 438.68 {Plan 2}'!CY$15)),"",'III_Plan comp 438.68 {Plan 2}'!CY$15&amp;analysismethod8)</f>
        <v/>
      </c>
      <c r="FG35" s="251" t="str">
        <f>IF(ISNUMBER(FIND(analysismethod8,'III_Plan comp 438.68 {Plan 2}'!CZ$15)),"",'III_Plan comp 438.68 {Plan 2}'!CZ$15&amp;analysismethod8)</f>
        <v/>
      </c>
    </row>
    <row r="36" spans="2:163" x14ac:dyDescent="0.2">
      <c r="B36" s="11" t="s">
        <v>688</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c>
      <c r="BL36" s="251" t="str">
        <f>IF(ISNUMBER(FIND(analysismethod9,'III_Plan comp 438.68 {Plan 2}'!E$15)),"",'III_Plan comp 438.68 {Plan 2}'!E$15&amp;analysismethod9)</f>
        <v/>
      </c>
      <c r="BM36" s="251" t="str">
        <f>IF(ISNUMBER(FIND(analysismethod9,'III_Plan comp 438.68 {Plan 2}'!F$15)),"",'III_Plan comp 438.68 {Plan 2}'!F$15&amp;analysismethod9)</f>
        <v/>
      </c>
      <c r="BN36" s="251" t="str">
        <f>IF(ISNUMBER(FIND(analysismethod9,'III_Plan comp 438.68 {Plan 2}'!G$15)),"",'III_Plan comp 438.68 {Plan 2}'!G$15&amp;analysismethod9)</f>
        <v/>
      </c>
      <c r="BO36" s="251" t="str">
        <f>IF(ISNUMBER(FIND(analysismethod9,'III_Plan comp 438.68 {Plan 2}'!H$15)),"",'III_Plan comp 438.68 {Plan 2}'!H$15&amp;analysismethod9)</f>
        <v/>
      </c>
      <c r="BP36" s="251" t="str">
        <f>IF(ISNUMBER(FIND(analysismethod9,'III_Plan comp 438.68 {Plan 2}'!I$15)),"",'III_Plan comp 438.68 {Plan 2}'!I$15&amp;analysismethod9)</f>
        <v/>
      </c>
      <c r="BQ36" s="251" t="str">
        <f>IF(ISNUMBER(FIND(analysismethod9,'III_Plan comp 438.68 {Plan 2}'!J$15)),"",'III_Plan comp 438.68 {Plan 2}'!J$15&amp;analysismethod9)</f>
        <v/>
      </c>
      <c r="BR36" s="251" t="str">
        <f>IF(ISNUMBER(FIND(analysismethod9,'III_Plan comp 438.68 {Plan 2}'!K$15)),"",'III_Plan comp 438.68 {Plan 2}'!K$15&amp;analysismethod9)</f>
        <v/>
      </c>
      <c r="BS36" s="251" t="str">
        <f>IF(ISNUMBER(FIND(analysismethod9,'III_Plan comp 438.68 {Plan 2}'!L$15)),"",'III_Plan comp 438.68 {Plan 2}'!L$15&amp;analysismethod9)</f>
        <v/>
      </c>
      <c r="BT36" s="251" t="str">
        <f>IF(ISNUMBER(FIND(analysismethod9,'III_Plan comp 438.68 {Plan 2}'!M$15)),"",'III_Plan comp 438.68 {Plan 2}'!M$15&amp;analysismethod9)</f>
        <v/>
      </c>
      <c r="BU36" s="251" t="str">
        <f>IF(ISNUMBER(FIND(analysismethod9,'III_Plan comp 438.68 {Plan 2}'!N$15)),"",'III_Plan comp 438.68 {Plan 2}'!N$15&amp;analysismethod9)</f>
        <v/>
      </c>
      <c r="BV36" s="251" t="str">
        <f>IF(ISNUMBER(FIND(analysismethod9,'III_Plan comp 438.68 {Plan 2}'!O$15)),"",'III_Plan comp 438.68 {Plan 2}'!O$15&amp;analysismethod9)</f>
        <v/>
      </c>
      <c r="BW36" s="251" t="str">
        <f>IF(ISNUMBER(FIND(analysismethod9,'III_Plan comp 438.68 {Plan 2}'!P$15)),"",'III_Plan comp 438.68 {Plan 2}'!P$15&amp;analysismethod9)</f>
        <v/>
      </c>
      <c r="BX36" s="251" t="str">
        <f>IF(ISNUMBER(FIND(analysismethod9,'III_Plan comp 438.68 {Plan 2}'!Q$15)),"",'III_Plan comp 438.68 {Plan 2}'!Q$15&amp;analysismethod9)</f>
        <v/>
      </c>
      <c r="BY36" s="251" t="str">
        <f>IF(ISNUMBER(FIND(analysismethod9,'III_Plan comp 438.68 {Plan 2}'!R$15)),"",'III_Plan comp 438.68 {Plan 2}'!R$15&amp;analysismethod9)</f>
        <v/>
      </c>
      <c r="BZ36" s="251" t="str">
        <f>IF(ISNUMBER(FIND(analysismethod9,'III_Plan comp 438.68 {Plan 2}'!S$15)),"",'III_Plan comp 438.68 {Plan 2}'!S$15&amp;analysismethod9)</f>
        <v/>
      </c>
      <c r="CA36" s="251" t="str">
        <f>IF(ISNUMBER(FIND(analysismethod9,'III_Plan comp 438.68 {Plan 2}'!T$15)),"",'III_Plan comp 438.68 {Plan 2}'!T$15&amp;analysismethod9)</f>
        <v/>
      </c>
      <c r="CB36" s="251" t="str">
        <f>IF(ISNUMBER(FIND(analysismethod9,'III_Plan comp 438.68 {Plan 2}'!U$15)),"",'III_Plan comp 438.68 {Plan 2}'!U$15&amp;analysismethod9)</f>
        <v/>
      </c>
      <c r="CC36" s="251" t="str">
        <f>IF(ISNUMBER(FIND(analysismethod9,'III_Plan comp 438.68 {Plan 2}'!V$15)),"",'III_Plan comp 438.68 {Plan 2}'!V$15&amp;analysismethod9)</f>
        <v/>
      </c>
      <c r="CD36" s="251" t="str">
        <f>IF(ISNUMBER(FIND(analysismethod9,'III_Plan comp 438.68 {Plan 2}'!W$15)),"",'III_Plan comp 438.68 {Plan 2}'!W$15&amp;analysismethod9)</f>
        <v/>
      </c>
      <c r="CE36" s="251" t="str">
        <f>IF(ISNUMBER(FIND(analysismethod9,'III_Plan comp 438.68 {Plan 2}'!X$15)),"",'III_Plan comp 438.68 {Plan 2}'!X$15&amp;analysismethod9)</f>
        <v/>
      </c>
      <c r="CF36" s="251" t="str">
        <f>IF(ISNUMBER(FIND(analysismethod9,'III_Plan comp 438.68 {Plan 2}'!Y$15)),"",'III_Plan comp 438.68 {Plan 2}'!Y$15&amp;analysismethod9)</f>
        <v/>
      </c>
      <c r="CG36" s="251" t="str">
        <f>IF(ISNUMBER(FIND(analysismethod9,'III_Plan comp 438.68 {Plan 2}'!Z$15)),"",'III_Plan comp 438.68 {Plan 2}'!Z$15&amp;analysismethod9)</f>
        <v/>
      </c>
      <c r="CH36" s="251" t="str">
        <f>IF(ISNUMBER(FIND(analysismethod9,'III_Plan comp 438.68 {Plan 2}'!AA$15)),"",'III_Plan comp 438.68 {Plan 2}'!AA$15&amp;analysismethod9)</f>
        <v/>
      </c>
      <c r="CI36" s="251" t="str">
        <f>IF(ISNUMBER(FIND(analysismethod9,'III_Plan comp 438.68 {Plan 2}'!AB$15)),"",'III_Plan comp 438.68 {Plan 2}'!AB$15&amp;analysismethod9)</f>
        <v/>
      </c>
      <c r="CJ36" s="251" t="str">
        <f>IF(ISNUMBER(FIND(analysismethod9,'III_Plan comp 438.68 {Plan 2}'!AC$15)),"",'III_Plan comp 438.68 {Plan 2}'!AC$15&amp;analysismethod9)</f>
        <v/>
      </c>
      <c r="CK36" s="251" t="str">
        <f>IF(ISNUMBER(FIND(analysismethod9,'III_Plan comp 438.68 {Plan 2}'!AD$15)),"",'III_Plan comp 438.68 {Plan 2}'!AD$15&amp;analysismethod9)</f>
        <v/>
      </c>
      <c r="CL36" s="251" t="str">
        <f>IF(ISNUMBER(FIND(analysismethod9,'III_Plan comp 438.68 {Plan 2}'!AE$15)),"",'III_Plan comp 438.68 {Plan 2}'!AE$15&amp;analysismethod9)</f>
        <v/>
      </c>
      <c r="CM36" s="251" t="str">
        <f>IF(ISNUMBER(FIND(analysismethod9,'III_Plan comp 438.68 {Plan 2}'!AF$15)),"",'III_Plan comp 438.68 {Plan 2}'!AF$15&amp;analysismethod9)</f>
        <v/>
      </c>
      <c r="CN36" s="251" t="str">
        <f>IF(ISNUMBER(FIND(analysismethod9,'III_Plan comp 438.68 {Plan 2}'!AG$15)),"",'III_Plan comp 438.68 {Plan 2}'!AG$15&amp;analysismethod9)</f>
        <v/>
      </c>
      <c r="CO36" s="251" t="str">
        <f>IF(ISNUMBER(FIND(analysismethod9,'III_Plan comp 438.68 {Plan 2}'!AH$15)),"",'III_Plan comp 438.68 {Plan 2}'!AH$15&amp;analysismethod9)</f>
        <v/>
      </c>
      <c r="CP36" s="251" t="str">
        <f>IF(ISNUMBER(FIND(analysismethod9,'III_Plan comp 438.68 {Plan 2}'!AI$15)),"",'III_Plan comp 438.68 {Plan 2}'!AI$15&amp;analysismethod9)</f>
        <v/>
      </c>
      <c r="CQ36" s="251" t="str">
        <f>IF(ISNUMBER(FIND(analysismethod9,'III_Plan comp 438.68 {Plan 2}'!AJ$15)),"",'III_Plan comp 438.68 {Plan 2}'!AJ$15&amp;analysismethod9)</f>
        <v/>
      </c>
      <c r="CR36" s="251" t="str">
        <f>IF(ISNUMBER(FIND(analysismethod9,'III_Plan comp 438.68 {Plan 2}'!AK$15)),"",'III_Plan comp 438.68 {Plan 2}'!AK$15&amp;analysismethod9)</f>
        <v/>
      </c>
      <c r="CS36" s="251" t="str">
        <f>IF(ISNUMBER(FIND(analysismethod9,'III_Plan comp 438.68 {Plan 2}'!AL$15)),"",'III_Plan comp 438.68 {Plan 2}'!AL$15&amp;analysismethod9)</f>
        <v/>
      </c>
      <c r="CT36" s="251" t="str">
        <f>IF(ISNUMBER(FIND(analysismethod9,'III_Plan comp 438.68 {Plan 2}'!AM$15)),"",'III_Plan comp 438.68 {Plan 2}'!AM$15&amp;analysismethod9)</f>
        <v/>
      </c>
      <c r="CU36" s="251" t="str">
        <f>IF(ISNUMBER(FIND(analysismethod9,'III_Plan comp 438.68 {Plan 2}'!AN$15)),"",'III_Plan comp 438.68 {Plan 2}'!AN$15&amp;analysismethod9)</f>
        <v/>
      </c>
      <c r="CV36" s="251" t="str">
        <f>IF(ISNUMBER(FIND(analysismethod9,'III_Plan comp 438.68 {Plan 2}'!AO$15)),"",'III_Plan comp 438.68 {Plan 2}'!AO$15&amp;analysismethod9)</f>
        <v/>
      </c>
      <c r="CW36" s="251" t="str">
        <f>IF(ISNUMBER(FIND(analysismethod9,'III_Plan comp 438.68 {Plan 2}'!AP$15)),"",'III_Plan comp 438.68 {Plan 2}'!AP$15&amp;analysismethod9)</f>
        <v/>
      </c>
      <c r="CX36" s="251" t="str">
        <f>IF(ISNUMBER(FIND(analysismethod9,'III_Plan comp 438.68 {Plan 2}'!AQ$15)),"",'III_Plan comp 438.68 {Plan 2}'!AQ$15&amp;analysismethod9)</f>
        <v/>
      </c>
      <c r="CY36" s="251" t="str">
        <f>IF(ISNUMBER(FIND(analysismethod9,'III_Plan comp 438.68 {Plan 2}'!AR$15)),"",'III_Plan comp 438.68 {Plan 2}'!AR$15&amp;analysismethod9)</f>
        <v/>
      </c>
      <c r="CZ36" s="251" t="str">
        <f>IF(ISNUMBER(FIND(analysismethod9,'III_Plan comp 438.68 {Plan 2}'!AS$15)),"",'III_Plan comp 438.68 {Plan 2}'!AS$15&amp;analysismethod9)</f>
        <v/>
      </c>
      <c r="DA36" s="251" t="str">
        <f>IF(ISNUMBER(FIND(analysismethod9,'III_Plan comp 438.68 {Plan 2}'!AT$15)),"",'III_Plan comp 438.68 {Plan 2}'!AT$15&amp;analysismethod9)</f>
        <v/>
      </c>
      <c r="DB36" s="251" t="str">
        <f>IF(ISNUMBER(FIND(analysismethod9,'III_Plan comp 438.68 {Plan 2}'!AU$15)),"",'III_Plan comp 438.68 {Plan 2}'!AU$15&amp;analysismethod9)</f>
        <v/>
      </c>
      <c r="DC36" s="251" t="str">
        <f>IF(ISNUMBER(FIND(analysismethod9,'III_Plan comp 438.68 {Plan 2}'!AV$15)),"",'III_Plan comp 438.68 {Plan 2}'!AV$15&amp;analysismethod9)</f>
        <v/>
      </c>
      <c r="DD36" s="251" t="str">
        <f>IF(ISNUMBER(FIND(analysismethod9,'III_Plan comp 438.68 {Plan 2}'!AW$15)),"",'III_Plan comp 438.68 {Plan 2}'!AW$15&amp;analysismethod9)</f>
        <v/>
      </c>
      <c r="DE36" s="251" t="str">
        <f>IF(ISNUMBER(FIND(analysismethod9,'III_Plan comp 438.68 {Plan 2}'!AX$15)),"",'III_Plan comp 438.68 {Plan 2}'!AX$15&amp;analysismethod9)</f>
        <v/>
      </c>
      <c r="DF36" s="251" t="str">
        <f>IF(ISNUMBER(FIND(analysismethod9,'III_Plan comp 438.68 {Plan 2}'!AY$15)),"",'III_Plan comp 438.68 {Plan 2}'!AY$15&amp;analysismethod9)</f>
        <v/>
      </c>
      <c r="DG36" s="251" t="str">
        <f>IF(ISNUMBER(FIND(analysismethod9,'III_Plan comp 438.68 {Plan 2}'!AZ$15)),"",'III_Plan comp 438.68 {Plan 2}'!AZ$15&amp;analysismethod9)</f>
        <v/>
      </c>
      <c r="DH36" s="251" t="str">
        <f>IF(ISNUMBER(FIND(analysismethod9,'III_Plan comp 438.68 {Plan 2}'!BA$15)),"",'III_Plan comp 438.68 {Plan 2}'!BA$15&amp;analysismethod9)</f>
        <v/>
      </c>
      <c r="DI36" s="251" t="str">
        <f>IF(ISNUMBER(FIND(analysismethod9,'III_Plan comp 438.68 {Plan 2}'!BB$15)),"",'III_Plan comp 438.68 {Plan 2}'!BB$15&amp;analysismethod9)</f>
        <v/>
      </c>
      <c r="DJ36" s="251" t="str">
        <f>IF(ISNUMBER(FIND(analysismethod9,'III_Plan comp 438.68 {Plan 2}'!BC$15)),"",'III_Plan comp 438.68 {Plan 2}'!BC$15&amp;analysismethod9)</f>
        <v/>
      </c>
      <c r="DK36" s="251" t="str">
        <f>IF(ISNUMBER(FIND(analysismethod9,'III_Plan comp 438.68 {Plan 2}'!BD$15)),"",'III_Plan comp 438.68 {Plan 2}'!BD$15&amp;analysismethod9)</f>
        <v/>
      </c>
      <c r="DL36" s="251" t="str">
        <f>IF(ISNUMBER(FIND(analysismethod9,'III_Plan comp 438.68 {Plan 2}'!BE$15)),"",'III_Plan comp 438.68 {Plan 2}'!BE$15&amp;analysismethod9)</f>
        <v/>
      </c>
      <c r="DM36" s="251" t="str">
        <f>IF(ISNUMBER(FIND(analysismethod9,'III_Plan comp 438.68 {Plan 2}'!BF$15)),"",'III_Plan comp 438.68 {Plan 2}'!BF$15&amp;analysismethod9)</f>
        <v/>
      </c>
      <c r="DN36" s="251" t="str">
        <f>IF(ISNUMBER(FIND(analysismethod9,'III_Plan comp 438.68 {Plan 2}'!BG$15)),"",'III_Plan comp 438.68 {Plan 2}'!BG$15&amp;analysismethod9)</f>
        <v/>
      </c>
      <c r="DO36" s="251" t="str">
        <f>IF(ISNUMBER(FIND(analysismethod9,'III_Plan comp 438.68 {Plan 2}'!BH$15)),"",'III_Plan comp 438.68 {Plan 2}'!BH$15&amp;analysismethod9)</f>
        <v/>
      </c>
      <c r="DP36" s="251" t="str">
        <f>IF(ISNUMBER(FIND(analysismethod9,'III_Plan comp 438.68 {Plan 2}'!BI$15)),"",'III_Plan comp 438.68 {Plan 2}'!BI$15&amp;analysismethod9)</f>
        <v/>
      </c>
      <c r="DQ36" s="251" t="str">
        <f>IF(ISNUMBER(FIND(analysismethod9,'III_Plan comp 438.68 {Plan 2}'!BJ$15)),"",'III_Plan comp 438.68 {Plan 2}'!BJ$15&amp;analysismethod9)</f>
        <v/>
      </c>
      <c r="DR36" s="251" t="str">
        <f>IF(ISNUMBER(FIND(analysismethod9,'III_Plan comp 438.68 {Plan 2}'!BK$15)),"",'III_Plan comp 438.68 {Plan 2}'!BK$15&amp;analysismethod9)</f>
        <v/>
      </c>
      <c r="DS36" s="251" t="str">
        <f>IF(ISNUMBER(FIND(analysismethod9,'III_Plan comp 438.68 {Plan 2}'!BL$15)),"",'III_Plan comp 438.68 {Plan 2}'!BL$15&amp;analysismethod9)</f>
        <v/>
      </c>
      <c r="DT36" s="251" t="str">
        <f>IF(ISNUMBER(FIND(analysismethod9,'III_Plan comp 438.68 {Plan 2}'!BM$15)),"",'III_Plan comp 438.68 {Plan 2}'!BM$15&amp;analysismethod9)</f>
        <v/>
      </c>
      <c r="DU36" s="251" t="str">
        <f>IF(ISNUMBER(FIND(analysismethod9,'III_Plan comp 438.68 {Plan 2}'!BN$15)),"",'III_Plan comp 438.68 {Plan 2}'!BN$15&amp;analysismethod9)</f>
        <v/>
      </c>
      <c r="DV36" s="251" t="str">
        <f>IF(ISNUMBER(FIND(analysismethod9,'III_Plan comp 438.68 {Plan 2}'!BO$15)),"",'III_Plan comp 438.68 {Plan 2}'!BO$15&amp;analysismethod9)</f>
        <v/>
      </c>
      <c r="DW36" s="251" t="str">
        <f>IF(ISNUMBER(FIND(analysismethod9,'III_Plan comp 438.68 {Plan 2}'!BP$15)),"",'III_Plan comp 438.68 {Plan 2}'!BP$15&amp;analysismethod9)</f>
        <v/>
      </c>
      <c r="DX36" s="251" t="str">
        <f>IF(ISNUMBER(FIND(analysismethod9,'III_Plan comp 438.68 {Plan 2}'!BQ$15)),"",'III_Plan comp 438.68 {Plan 2}'!BQ$15&amp;analysismethod9)</f>
        <v/>
      </c>
      <c r="DY36" s="251" t="str">
        <f>IF(ISNUMBER(FIND(analysismethod9,'III_Plan comp 438.68 {Plan 2}'!BR$15)),"",'III_Plan comp 438.68 {Plan 2}'!BR$15&amp;analysismethod9)</f>
        <v/>
      </c>
      <c r="DZ36" s="251" t="str">
        <f>IF(ISNUMBER(FIND(analysismethod9,'III_Plan comp 438.68 {Plan 2}'!BS$15)),"",'III_Plan comp 438.68 {Plan 2}'!BS$15&amp;analysismethod9)</f>
        <v/>
      </c>
      <c r="EA36" s="251" t="str">
        <f>IF(ISNUMBER(FIND(analysismethod9,'III_Plan comp 438.68 {Plan 2}'!BT$15)),"",'III_Plan comp 438.68 {Plan 2}'!BT$15&amp;analysismethod9)</f>
        <v/>
      </c>
      <c r="EB36" s="251" t="str">
        <f>IF(ISNUMBER(FIND(analysismethod9,'III_Plan comp 438.68 {Plan 2}'!BU$15)),"",'III_Plan comp 438.68 {Plan 2}'!BU$15&amp;analysismethod9)</f>
        <v/>
      </c>
      <c r="EC36" s="251" t="str">
        <f>IF(ISNUMBER(FIND(analysismethod9,'III_Plan comp 438.68 {Plan 2}'!BV$15)),"",'III_Plan comp 438.68 {Plan 2}'!BV$15&amp;analysismethod9)</f>
        <v/>
      </c>
      <c r="ED36" s="251" t="str">
        <f>IF(ISNUMBER(FIND(analysismethod9,'III_Plan comp 438.68 {Plan 2}'!BW$15)),"",'III_Plan comp 438.68 {Plan 2}'!BW$15&amp;analysismethod9)</f>
        <v/>
      </c>
      <c r="EE36" s="251" t="str">
        <f>IF(ISNUMBER(FIND(analysismethod9,'III_Plan comp 438.68 {Plan 2}'!BX$15)),"",'III_Plan comp 438.68 {Plan 2}'!BX$15&amp;analysismethod9)</f>
        <v/>
      </c>
      <c r="EF36" s="251" t="str">
        <f>IF(ISNUMBER(FIND(analysismethod9,'III_Plan comp 438.68 {Plan 2}'!BY$15)),"",'III_Plan comp 438.68 {Plan 2}'!BY$15&amp;analysismethod9)</f>
        <v/>
      </c>
      <c r="EG36" s="251" t="str">
        <f>IF(ISNUMBER(FIND(analysismethod9,'III_Plan comp 438.68 {Plan 2}'!BZ$15)),"",'III_Plan comp 438.68 {Plan 2}'!BZ$15&amp;analysismethod9)</f>
        <v/>
      </c>
      <c r="EH36" s="251" t="str">
        <f>IF(ISNUMBER(FIND(analysismethod9,'III_Plan comp 438.68 {Plan 2}'!CA$15)),"",'III_Plan comp 438.68 {Plan 2}'!CA$15&amp;analysismethod9)</f>
        <v/>
      </c>
      <c r="EI36" s="251" t="str">
        <f>IF(ISNUMBER(FIND(analysismethod9,'III_Plan comp 438.68 {Plan 2}'!CB$15)),"",'III_Plan comp 438.68 {Plan 2}'!CB$15&amp;analysismethod9)</f>
        <v/>
      </c>
      <c r="EJ36" s="251" t="str">
        <f>IF(ISNUMBER(FIND(analysismethod9,'III_Plan comp 438.68 {Plan 2}'!CC$15)),"",'III_Plan comp 438.68 {Plan 2}'!CC$15&amp;analysismethod9)</f>
        <v/>
      </c>
      <c r="EK36" s="251" t="str">
        <f>IF(ISNUMBER(FIND(analysismethod9,'III_Plan comp 438.68 {Plan 2}'!CD$15)),"",'III_Plan comp 438.68 {Plan 2}'!CD$15&amp;analysismethod9)</f>
        <v/>
      </c>
      <c r="EL36" s="251" t="str">
        <f>IF(ISNUMBER(FIND(analysismethod9,'III_Plan comp 438.68 {Plan 2}'!CE$15)),"",'III_Plan comp 438.68 {Plan 2}'!CE$15&amp;analysismethod9)</f>
        <v/>
      </c>
      <c r="EM36" s="251" t="str">
        <f>IF(ISNUMBER(FIND(analysismethod9,'III_Plan comp 438.68 {Plan 2}'!CF$15)),"",'III_Plan comp 438.68 {Plan 2}'!CF$15&amp;analysismethod9)</f>
        <v/>
      </c>
      <c r="EN36" s="251" t="str">
        <f>IF(ISNUMBER(FIND(analysismethod9,'III_Plan comp 438.68 {Plan 2}'!CG$15)),"",'III_Plan comp 438.68 {Plan 2}'!CG$15&amp;analysismethod9)</f>
        <v/>
      </c>
      <c r="EO36" s="251" t="str">
        <f>IF(ISNUMBER(FIND(analysismethod9,'III_Plan comp 438.68 {Plan 2}'!CH$15)),"",'III_Plan comp 438.68 {Plan 2}'!CH$15&amp;analysismethod9)</f>
        <v/>
      </c>
      <c r="EP36" s="251" t="str">
        <f>IF(ISNUMBER(FIND(analysismethod9,'III_Plan comp 438.68 {Plan 2}'!CI$15)),"",'III_Plan comp 438.68 {Plan 2}'!CI$15&amp;analysismethod9)</f>
        <v/>
      </c>
      <c r="EQ36" s="251" t="str">
        <f>IF(ISNUMBER(FIND(analysismethod9,'III_Plan comp 438.68 {Plan 2}'!CJ$15)),"",'III_Plan comp 438.68 {Plan 2}'!CJ$15&amp;analysismethod9)</f>
        <v/>
      </c>
      <c r="ER36" s="251" t="str">
        <f>IF(ISNUMBER(FIND(analysismethod9,'III_Plan comp 438.68 {Plan 2}'!CK$15)),"",'III_Plan comp 438.68 {Plan 2}'!CK$15&amp;analysismethod9)</f>
        <v/>
      </c>
      <c r="ES36" s="251" t="str">
        <f>IF(ISNUMBER(FIND(analysismethod9,'III_Plan comp 438.68 {Plan 2}'!CL$15)),"",'III_Plan comp 438.68 {Plan 2}'!CL$15&amp;analysismethod9)</f>
        <v/>
      </c>
      <c r="ET36" s="251" t="str">
        <f>IF(ISNUMBER(FIND(analysismethod9,'III_Plan comp 438.68 {Plan 2}'!CM$15)),"",'III_Plan comp 438.68 {Plan 2}'!CM$15&amp;analysismethod9)</f>
        <v/>
      </c>
      <c r="EU36" s="251" t="str">
        <f>IF(ISNUMBER(FIND(analysismethod9,'III_Plan comp 438.68 {Plan 2}'!CN$15)),"",'III_Plan comp 438.68 {Plan 2}'!CN$15&amp;analysismethod9)</f>
        <v/>
      </c>
      <c r="EV36" s="251" t="str">
        <f>IF(ISNUMBER(FIND(analysismethod9,'III_Plan comp 438.68 {Plan 2}'!CO$15)),"",'III_Plan comp 438.68 {Plan 2}'!CO$15&amp;analysismethod9)</f>
        <v/>
      </c>
      <c r="EW36" s="251" t="str">
        <f>IF(ISNUMBER(FIND(analysismethod9,'III_Plan comp 438.68 {Plan 2}'!CP$15)),"",'III_Plan comp 438.68 {Plan 2}'!CP$15&amp;analysismethod9)</f>
        <v/>
      </c>
      <c r="EX36" s="251" t="str">
        <f>IF(ISNUMBER(FIND(analysismethod9,'III_Plan comp 438.68 {Plan 2}'!CQ$15)),"",'III_Plan comp 438.68 {Plan 2}'!CQ$15&amp;analysismethod9)</f>
        <v/>
      </c>
      <c r="EY36" s="251" t="str">
        <f>IF(ISNUMBER(FIND(analysismethod9,'III_Plan comp 438.68 {Plan 2}'!CR$15)),"",'III_Plan comp 438.68 {Plan 2}'!CR$15&amp;analysismethod9)</f>
        <v/>
      </c>
      <c r="EZ36" s="251" t="str">
        <f>IF(ISNUMBER(FIND(analysismethod9,'III_Plan comp 438.68 {Plan 2}'!CS$15)),"",'III_Plan comp 438.68 {Plan 2}'!CS$15&amp;analysismethod9)</f>
        <v/>
      </c>
      <c r="FA36" s="251" t="str">
        <f>IF(ISNUMBER(FIND(analysismethod9,'III_Plan comp 438.68 {Plan 2}'!CT$15)),"",'III_Plan comp 438.68 {Plan 2}'!CT$15&amp;analysismethod9)</f>
        <v/>
      </c>
      <c r="FB36" s="251" t="str">
        <f>IF(ISNUMBER(FIND(analysismethod9,'III_Plan comp 438.68 {Plan 2}'!CU$15)),"",'III_Plan comp 438.68 {Plan 2}'!CU$15&amp;analysismethod9)</f>
        <v/>
      </c>
      <c r="FC36" s="251" t="str">
        <f>IF(ISNUMBER(FIND(analysismethod9,'III_Plan comp 438.68 {Plan 2}'!CV$15)),"",'III_Plan comp 438.68 {Plan 2}'!CV$15&amp;analysismethod9)</f>
        <v/>
      </c>
      <c r="FD36" s="251" t="str">
        <f>IF(ISNUMBER(FIND(analysismethod9,'III_Plan comp 438.68 {Plan 2}'!CW$15)),"",'III_Plan comp 438.68 {Plan 2}'!CW$15&amp;analysismethod9)</f>
        <v/>
      </c>
      <c r="FE36" s="251" t="str">
        <f>IF(ISNUMBER(FIND(analysismethod9,'III_Plan comp 438.68 {Plan 2}'!CX$15)),"",'III_Plan comp 438.68 {Plan 2}'!CX$15&amp;analysismethod9)</f>
        <v/>
      </c>
      <c r="FF36" s="251" t="str">
        <f>IF(ISNUMBER(FIND(analysismethod9,'III_Plan comp 438.68 {Plan 2}'!CY$15)),"",'III_Plan comp 438.68 {Plan 2}'!CY$15&amp;analysismethod9)</f>
        <v/>
      </c>
      <c r="FG36" s="251" t="str">
        <f>IF(ISNUMBER(FIND(analysismethod9,'III_Plan comp 438.68 {Plan 2}'!CZ$15)),"",'III_Plan comp 438.68 {Plan 2}'!CZ$15&amp;analysismethod9)</f>
        <v/>
      </c>
    </row>
    <row r="37" spans="2:163" ht="15" thickBot="1" x14ac:dyDescent="0.25">
      <c r="B37" s="12" t="s">
        <v>689</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c>
      <c r="BL37" s="254" t="str">
        <f>IF(ISNUMBER(FIND(analysismethod10,'III_Plan comp 438.68 {Plan 2}'!E$15)),"",'III_Plan comp 438.68 {Plan 2}'!E$15&amp;analysismethod10)</f>
        <v/>
      </c>
      <c r="BM37" s="254" t="str">
        <f>IF(ISNUMBER(FIND(analysismethod10,'III_Plan comp 438.68 {Plan 2}'!F$15)),"",'III_Plan comp 438.68 {Plan 2}'!F$15&amp;analysismethod10)</f>
        <v/>
      </c>
      <c r="BN37" s="254" t="str">
        <f>IF(ISNUMBER(FIND(analysismethod10,'III_Plan comp 438.68 {Plan 2}'!G$15)),"",'III_Plan comp 438.68 {Plan 2}'!G$15&amp;analysismethod10)</f>
        <v/>
      </c>
      <c r="BO37" s="254" t="str">
        <f>IF(ISNUMBER(FIND(analysismethod10,'III_Plan comp 438.68 {Plan 2}'!H$15)),"",'III_Plan comp 438.68 {Plan 2}'!H$15&amp;analysismethod10)</f>
        <v/>
      </c>
      <c r="BP37" s="254" t="str">
        <f>IF(ISNUMBER(FIND(analysismethod10,'III_Plan comp 438.68 {Plan 2}'!I$15)),"",'III_Plan comp 438.68 {Plan 2}'!I$15&amp;analysismethod10)</f>
        <v/>
      </c>
      <c r="BQ37" s="254" t="str">
        <f>IF(ISNUMBER(FIND(analysismethod10,'III_Plan comp 438.68 {Plan 2}'!J$15)),"",'III_Plan comp 438.68 {Plan 2}'!J$15&amp;analysismethod10)</f>
        <v/>
      </c>
      <c r="BR37" s="254" t="str">
        <f>IF(ISNUMBER(FIND(analysismethod10,'III_Plan comp 438.68 {Plan 2}'!K$15)),"",'III_Plan comp 438.68 {Plan 2}'!K$15&amp;analysismethod10)</f>
        <v/>
      </c>
      <c r="BS37" s="254" t="str">
        <f>IF(ISNUMBER(FIND(analysismethod10,'III_Plan comp 438.68 {Plan 2}'!L$15)),"",'III_Plan comp 438.68 {Plan 2}'!L$15&amp;analysismethod10)</f>
        <v/>
      </c>
      <c r="BT37" s="254" t="str">
        <f>IF(ISNUMBER(FIND(analysismethod10,'III_Plan comp 438.68 {Plan 2}'!M$15)),"",'III_Plan comp 438.68 {Plan 2}'!M$15&amp;analysismethod10)</f>
        <v/>
      </c>
      <c r="BU37" s="254" t="str">
        <f>IF(ISNUMBER(FIND(analysismethod10,'III_Plan comp 438.68 {Plan 2}'!N$15)),"",'III_Plan comp 438.68 {Plan 2}'!N$15&amp;analysismethod10)</f>
        <v/>
      </c>
      <c r="BV37" s="254" t="str">
        <f>IF(ISNUMBER(FIND(analysismethod10,'III_Plan comp 438.68 {Plan 2}'!O$15)),"",'III_Plan comp 438.68 {Plan 2}'!O$15&amp;analysismethod10)</f>
        <v/>
      </c>
      <c r="BW37" s="254" t="str">
        <f>IF(ISNUMBER(FIND(analysismethod10,'III_Plan comp 438.68 {Plan 2}'!P$15)),"",'III_Plan comp 438.68 {Plan 2}'!P$15&amp;analysismethod10)</f>
        <v/>
      </c>
      <c r="BX37" s="254" t="str">
        <f>IF(ISNUMBER(FIND(analysismethod10,'III_Plan comp 438.68 {Plan 2}'!Q$15)),"",'III_Plan comp 438.68 {Plan 2}'!Q$15&amp;analysismethod10)</f>
        <v/>
      </c>
      <c r="BY37" s="254" t="str">
        <f>IF(ISNUMBER(FIND(analysismethod10,'III_Plan comp 438.68 {Plan 2}'!R$15)),"",'III_Plan comp 438.68 {Plan 2}'!R$15&amp;analysismethod10)</f>
        <v/>
      </c>
      <c r="BZ37" s="254" t="str">
        <f>IF(ISNUMBER(FIND(analysismethod10,'III_Plan comp 438.68 {Plan 2}'!S$15)),"",'III_Plan comp 438.68 {Plan 2}'!S$15&amp;analysismethod10)</f>
        <v/>
      </c>
      <c r="CA37" s="254" t="str">
        <f>IF(ISNUMBER(FIND(analysismethod10,'III_Plan comp 438.68 {Plan 2}'!T$15)),"",'III_Plan comp 438.68 {Plan 2}'!T$15&amp;analysismethod10)</f>
        <v/>
      </c>
      <c r="CB37" s="254" t="str">
        <f>IF(ISNUMBER(FIND(analysismethod10,'III_Plan comp 438.68 {Plan 2}'!U$15)),"",'III_Plan comp 438.68 {Plan 2}'!U$15&amp;analysismethod10)</f>
        <v/>
      </c>
      <c r="CC37" s="254" t="str">
        <f>IF(ISNUMBER(FIND(analysismethod10,'III_Plan comp 438.68 {Plan 2}'!V$15)),"",'III_Plan comp 438.68 {Plan 2}'!V$15&amp;analysismethod10)</f>
        <v/>
      </c>
      <c r="CD37" s="254" t="str">
        <f>IF(ISNUMBER(FIND(analysismethod10,'III_Plan comp 438.68 {Plan 2}'!W$15)),"",'III_Plan comp 438.68 {Plan 2}'!W$15&amp;analysismethod10)</f>
        <v/>
      </c>
      <c r="CE37" s="254" t="str">
        <f>IF(ISNUMBER(FIND(analysismethod10,'III_Plan comp 438.68 {Plan 2}'!X$15)),"",'III_Plan comp 438.68 {Plan 2}'!X$15&amp;analysismethod10)</f>
        <v/>
      </c>
      <c r="CF37" s="254" t="str">
        <f>IF(ISNUMBER(FIND(analysismethod10,'III_Plan comp 438.68 {Plan 2}'!Y$15)),"",'III_Plan comp 438.68 {Plan 2}'!Y$15&amp;analysismethod10)</f>
        <v/>
      </c>
      <c r="CG37" s="254" t="str">
        <f>IF(ISNUMBER(FIND(analysismethod10,'III_Plan comp 438.68 {Plan 2}'!Z$15)),"",'III_Plan comp 438.68 {Plan 2}'!Z$15&amp;analysismethod10)</f>
        <v/>
      </c>
      <c r="CH37" s="254" t="str">
        <f>IF(ISNUMBER(FIND(analysismethod10,'III_Plan comp 438.68 {Plan 2}'!AA$15)),"",'III_Plan comp 438.68 {Plan 2}'!AA$15&amp;analysismethod10)</f>
        <v/>
      </c>
      <c r="CI37" s="254" t="str">
        <f>IF(ISNUMBER(FIND(analysismethod10,'III_Plan comp 438.68 {Plan 2}'!AB$15)),"",'III_Plan comp 438.68 {Plan 2}'!AB$15&amp;analysismethod10)</f>
        <v/>
      </c>
      <c r="CJ37" s="254" t="str">
        <f>IF(ISNUMBER(FIND(analysismethod10,'III_Plan comp 438.68 {Plan 2}'!AC$15)),"",'III_Plan comp 438.68 {Plan 2}'!AC$15&amp;analysismethod10)</f>
        <v/>
      </c>
      <c r="CK37" s="254" t="str">
        <f>IF(ISNUMBER(FIND(analysismethod10,'III_Plan comp 438.68 {Plan 2}'!AD$15)),"",'III_Plan comp 438.68 {Plan 2}'!AD$15&amp;analysismethod10)</f>
        <v/>
      </c>
      <c r="CL37" s="254" t="str">
        <f>IF(ISNUMBER(FIND(analysismethod10,'III_Plan comp 438.68 {Plan 2}'!AE$15)),"",'III_Plan comp 438.68 {Plan 2}'!AE$15&amp;analysismethod10)</f>
        <v/>
      </c>
      <c r="CM37" s="254" t="str">
        <f>IF(ISNUMBER(FIND(analysismethod10,'III_Plan comp 438.68 {Plan 2}'!AF$15)),"",'III_Plan comp 438.68 {Plan 2}'!AF$15&amp;analysismethod10)</f>
        <v/>
      </c>
      <c r="CN37" s="254" t="str">
        <f>IF(ISNUMBER(FIND(analysismethod10,'III_Plan comp 438.68 {Plan 2}'!AG$15)),"",'III_Plan comp 438.68 {Plan 2}'!AG$15&amp;analysismethod10)</f>
        <v/>
      </c>
      <c r="CO37" s="254" t="str">
        <f>IF(ISNUMBER(FIND(analysismethod10,'III_Plan comp 438.68 {Plan 2}'!AH$15)),"",'III_Plan comp 438.68 {Plan 2}'!AH$15&amp;analysismethod10)</f>
        <v/>
      </c>
      <c r="CP37" s="254" t="str">
        <f>IF(ISNUMBER(FIND(analysismethod10,'III_Plan comp 438.68 {Plan 2}'!AI$15)),"",'III_Plan comp 438.68 {Plan 2}'!AI$15&amp;analysismethod10)</f>
        <v/>
      </c>
      <c r="CQ37" s="254" t="str">
        <f>IF(ISNUMBER(FIND(analysismethod10,'III_Plan comp 438.68 {Plan 2}'!AJ$15)),"",'III_Plan comp 438.68 {Plan 2}'!AJ$15&amp;analysismethod10)</f>
        <v/>
      </c>
      <c r="CR37" s="254" t="str">
        <f>IF(ISNUMBER(FIND(analysismethod10,'III_Plan comp 438.68 {Plan 2}'!AK$15)),"",'III_Plan comp 438.68 {Plan 2}'!AK$15&amp;analysismethod10)</f>
        <v/>
      </c>
      <c r="CS37" s="254" t="str">
        <f>IF(ISNUMBER(FIND(analysismethod10,'III_Plan comp 438.68 {Plan 2}'!AL$15)),"",'III_Plan comp 438.68 {Plan 2}'!AL$15&amp;analysismethod10)</f>
        <v/>
      </c>
      <c r="CT37" s="254" t="str">
        <f>IF(ISNUMBER(FIND(analysismethod10,'III_Plan comp 438.68 {Plan 2}'!AM$15)),"",'III_Plan comp 438.68 {Plan 2}'!AM$15&amp;analysismethod10)</f>
        <v/>
      </c>
      <c r="CU37" s="254" t="str">
        <f>IF(ISNUMBER(FIND(analysismethod10,'III_Plan comp 438.68 {Plan 2}'!AN$15)),"",'III_Plan comp 438.68 {Plan 2}'!AN$15&amp;analysismethod10)</f>
        <v/>
      </c>
      <c r="CV37" s="254" t="str">
        <f>IF(ISNUMBER(FIND(analysismethod10,'III_Plan comp 438.68 {Plan 2}'!AO$15)),"",'III_Plan comp 438.68 {Plan 2}'!AO$15&amp;analysismethod10)</f>
        <v/>
      </c>
      <c r="CW37" s="254" t="str">
        <f>IF(ISNUMBER(FIND(analysismethod10,'III_Plan comp 438.68 {Plan 2}'!AP$15)),"",'III_Plan comp 438.68 {Plan 2}'!AP$15&amp;analysismethod10)</f>
        <v/>
      </c>
      <c r="CX37" s="254" t="str">
        <f>IF(ISNUMBER(FIND(analysismethod10,'III_Plan comp 438.68 {Plan 2}'!AQ$15)),"",'III_Plan comp 438.68 {Plan 2}'!AQ$15&amp;analysismethod10)</f>
        <v/>
      </c>
      <c r="CY37" s="254" t="str">
        <f>IF(ISNUMBER(FIND(analysismethod10,'III_Plan comp 438.68 {Plan 2}'!AR$15)),"",'III_Plan comp 438.68 {Plan 2}'!AR$15&amp;analysismethod10)</f>
        <v/>
      </c>
      <c r="CZ37" s="254" t="str">
        <f>IF(ISNUMBER(FIND(analysismethod10,'III_Plan comp 438.68 {Plan 2}'!AS$15)),"",'III_Plan comp 438.68 {Plan 2}'!AS$15&amp;analysismethod10)</f>
        <v/>
      </c>
      <c r="DA37" s="254" t="str">
        <f>IF(ISNUMBER(FIND(analysismethod10,'III_Plan comp 438.68 {Plan 2}'!AT$15)),"",'III_Plan comp 438.68 {Plan 2}'!AT$15&amp;analysismethod10)</f>
        <v/>
      </c>
      <c r="DB37" s="254" t="str">
        <f>IF(ISNUMBER(FIND(analysismethod10,'III_Plan comp 438.68 {Plan 2}'!AU$15)),"",'III_Plan comp 438.68 {Plan 2}'!AU$15&amp;analysismethod10)</f>
        <v/>
      </c>
      <c r="DC37" s="254" t="str">
        <f>IF(ISNUMBER(FIND(analysismethod10,'III_Plan comp 438.68 {Plan 2}'!AV$15)),"",'III_Plan comp 438.68 {Plan 2}'!AV$15&amp;analysismethod10)</f>
        <v/>
      </c>
      <c r="DD37" s="254" t="str">
        <f>IF(ISNUMBER(FIND(analysismethod10,'III_Plan comp 438.68 {Plan 2}'!AW$15)),"",'III_Plan comp 438.68 {Plan 2}'!AW$15&amp;analysismethod10)</f>
        <v/>
      </c>
      <c r="DE37" s="254" t="str">
        <f>IF(ISNUMBER(FIND(analysismethod10,'III_Plan comp 438.68 {Plan 2}'!AX$15)),"",'III_Plan comp 438.68 {Plan 2}'!AX$15&amp;analysismethod10)</f>
        <v/>
      </c>
      <c r="DF37" s="254" t="str">
        <f>IF(ISNUMBER(FIND(analysismethod10,'III_Plan comp 438.68 {Plan 2}'!AY$15)),"",'III_Plan comp 438.68 {Plan 2}'!AY$15&amp;analysismethod10)</f>
        <v/>
      </c>
      <c r="DG37" s="254" t="str">
        <f>IF(ISNUMBER(FIND(analysismethod10,'III_Plan comp 438.68 {Plan 2}'!AZ$15)),"",'III_Plan comp 438.68 {Plan 2}'!AZ$15&amp;analysismethod10)</f>
        <v/>
      </c>
      <c r="DH37" s="254" t="str">
        <f>IF(ISNUMBER(FIND(analysismethod10,'III_Plan comp 438.68 {Plan 2}'!BA$15)),"",'III_Plan comp 438.68 {Plan 2}'!BA$15&amp;analysismethod10)</f>
        <v/>
      </c>
      <c r="DI37" s="254" t="str">
        <f>IF(ISNUMBER(FIND(analysismethod10,'III_Plan comp 438.68 {Plan 2}'!BB$15)),"",'III_Plan comp 438.68 {Plan 2}'!BB$15&amp;analysismethod10)</f>
        <v/>
      </c>
      <c r="DJ37" s="254" t="str">
        <f>IF(ISNUMBER(FIND(analysismethod10,'III_Plan comp 438.68 {Plan 2}'!BC$15)),"",'III_Plan comp 438.68 {Plan 2}'!BC$15&amp;analysismethod10)</f>
        <v/>
      </c>
      <c r="DK37" s="254" t="str">
        <f>IF(ISNUMBER(FIND(analysismethod10,'III_Plan comp 438.68 {Plan 2}'!BD$15)),"",'III_Plan comp 438.68 {Plan 2}'!BD$15&amp;analysismethod10)</f>
        <v/>
      </c>
      <c r="DL37" s="254" t="str">
        <f>IF(ISNUMBER(FIND(analysismethod10,'III_Plan comp 438.68 {Plan 2}'!BE$15)),"",'III_Plan comp 438.68 {Plan 2}'!BE$15&amp;analysismethod10)</f>
        <v/>
      </c>
      <c r="DM37" s="254" t="str">
        <f>IF(ISNUMBER(FIND(analysismethod10,'III_Plan comp 438.68 {Plan 2}'!BF$15)),"",'III_Plan comp 438.68 {Plan 2}'!BF$15&amp;analysismethod10)</f>
        <v/>
      </c>
      <c r="DN37" s="254" t="str">
        <f>IF(ISNUMBER(FIND(analysismethod10,'III_Plan comp 438.68 {Plan 2}'!BG$15)),"",'III_Plan comp 438.68 {Plan 2}'!BG$15&amp;analysismethod10)</f>
        <v/>
      </c>
      <c r="DO37" s="254" t="str">
        <f>IF(ISNUMBER(FIND(analysismethod10,'III_Plan comp 438.68 {Plan 2}'!BH$15)),"",'III_Plan comp 438.68 {Plan 2}'!BH$15&amp;analysismethod10)</f>
        <v/>
      </c>
      <c r="DP37" s="254" t="str">
        <f>IF(ISNUMBER(FIND(analysismethod10,'III_Plan comp 438.68 {Plan 2}'!BI$15)),"",'III_Plan comp 438.68 {Plan 2}'!BI$15&amp;analysismethod10)</f>
        <v/>
      </c>
      <c r="DQ37" s="254" t="str">
        <f>IF(ISNUMBER(FIND(analysismethod10,'III_Plan comp 438.68 {Plan 2}'!BJ$15)),"",'III_Plan comp 438.68 {Plan 2}'!BJ$15&amp;analysismethod10)</f>
        <v/>
      </c>
      <c r="DR37" s="254" t="str">
        <f>IF(ISNUMBER(FIND(analysismethod10,'III_Plan comp 438.68 {Plan 2}'!BK$15)),"",'III_Plan comp 438.68 {Plan 2}'!BK$15&amp;analysismethod10)</f>
        <v/>
      </c>
      <c r="DS37" s="254" t="str">
        <f>IF(ISNUMBER(FIND(analysismethod10,'III_Plan comp 438.68 {Plan 2}'!BL$15)),"",'III_Plan comp 438.68 {Plan 2}'!BL$15&amp;analysismethod10)</f>
        <v/>
      </c>
      <c r="DT37" s="254" t="str">
        <f>IF(ISNUMBER(FIND(analysismethod10,'III_Plan comp 438.68 {Plan 2}'!BM$15)),"",'III_Plan comp 438.68 {Plan 2}'!BM$15&amp;analysismethod10)</f>
        <v/>
      </c>
      <c r="DU37" s="254" t="str">
        <f>IF(ISNUMBER(FIND(analysismethod10,'III_Plan comp 438.68 {Plan 2}'!BN$15)),"",'III_Plan comp 438.68 {Plan 2}'!BN$15&amp;analysismethod10)</f>
        <v/>
      </c>
      <c r="DV37" s="254" t="str">
        <f>IF(ISNUMBER(FIND(analysismethod10,'III_Plan comp 438.68 {Plan 2}'!BO$15)),"",'III_Plan comp 438.68 {Plan 2}'!BO$15&amp;analysismethod10)</f>
        <v/>
      </c>
      <c r="DW37" s="254" t="str">
        <f>IF(ISNUMBER(FIND(analysismethod10,'III_Plan comp 438.68 {Plan 2}'!BP$15)),"",'III_Plan comp 438.68 {Plan 2}'!BP$15&amp;analysismethod10)</f>
        <v/>
      </c>
      <c r="DX37" s="254" t="str">
        <f>IF(ISNUMBER(FIND(analysismethod10,'III_Plan comp 438.68 {Plan 2}'!BQ$15)),"",'III_Plan comp 438.68 {Plan 2}'!BQ$15&amp;analysismethod10)</f>
        <v/>
      </c>
      <c r="DY37" s="254" t="str">
        <f>IF(ISNUMBER(FIND(analysismethod10,'III_Plan comp 438.68 {Plan 2}'!BR$15)),"",'III_Plan comp 438.68 {Plan 2}'!BR$15&amp;analysismethod10)</f>
        <v/>
      </c>
      <c r="DZ37" s="254" t="str">
        <f>IF(ISNUMBER(FIND(analysismethod10,'III_Plan comp 438.68 {Plan 2}'!BS$15)),"",'III_Plan comp 438.68 {Plan 2}'!BS$15&amp;analysismethod10)</f>
        <v/>
      </c>
      <c r="EA37" s="254" t="str">
        <f>IF(ISNUMBER(FIND(analysismethod10,'III_Plan comp 438.68 {Plan 2}'!BT$15)),"",'III_Plan comp 438.68 {Plan 2}'!BT$15&amp;analysismethod10)</f>
        <v/>
      </c>
      <c r="EB37" s="254" t="str">
        <f>IF(ISNUMBER(FIND(analysismethod10,'III_Plan comp 438.68 {Plan 2}'!BU$15)),"",'III_Plan comp 438.68 {Plan 2}'!BU$15&amp;analysismethod10)</f>
        <v/>
      </c>
      <c r="EC37" s="254" t="str">
        <f>IF(ISNUMBER(FIND(analysismethod10,'III_Plan comp 438.68 {Plan 2}'!BV$15)),"",'III_Plan comp 438.68 {Plan 2}'!BV$15&amp;analysismethod10)</f>
        <v/>
      </c>
      <c r="ED37" s="254" t="str">
        <f>IF(ISNUMBER(FIND(analysismethod10,'III_Plan comp 438.68 {Plan 2}'!BW$15)),"",'III_Plan comp 438.68 {Plan 2}'!BW$15&amp;analysismethod10)</f>
        <v/>
      </c>
      <c r="EE37" s="254" t="str">
        <f>IF(ISNUMBER(FIND(analysismethod10,'III_Plan comp 438.68 {Plan 2}'!BX$15)),"",'III_Plan comp 438.68 {Plan 2}'!BX$15&amp;analysismethod10)</f>
        <v/>
      </c>
      <c r="EF37" s="254" t="str">
        <f>IF(ISNUMBER(FIND(analysismethod10,'III_Plan comp 438.68 {Plan 2}'!BY$15)),"",'III_Plan comp 438.68 {Plan 2}'!BY$15&amp;analysismethod10)</f>
        <v/>
      </c>
      <c r="EG37" s="254" t="str">
        <f>IF(ISNUMBER(FIND(analysismethod10,'III_Plan comp 438.68 {Plan 2}'!BZ$15)),"",'III_Plan comp 438.68 {Plan 2}'!BZ$15&amp;analysismethod10)</f>
        <v/>
      </c>
      <c r="EH37" s="254" t="str">
        <f>IF(ISNUMBER(FIND(analysismethod10,'III_Plan comp 438.68 {Plan 2}'!CA$15)),"",'III_Plan comp 438.68 {Plan 2}'!CA$15&amp;analysismethod10)</f>
        <v/>
      </c>
      <c r="EI37" s="254" t="str">
        <f>IF(ISNUMBER(FIND(analysismethod10,'III_Plan comp 438.68 {Plan 2}'!CB$15)),"",'III_Plan comp 438.68 {Plan 2}'!CB$15&amp;analysismethod10)</f>
        <v/>
      </c>
      <c r="EJ37" s="254" t="str">
        <f>IF(ISNUMBER(FIND(analysismethod10,'III_Plan comp 438.68 {Plan 2}'!CC$15)),"",'III_Plan comp 438.68 {Plan 2}'!CC$15&amp;analysismethod10)</f>
        <v/>
      </c>
      <c r="EK37" s="254" t="str">
        <f>IF(ISNUMBER(FIND(analysismethod10,'III_Plan comp 438.68 {Plan 2}'!CD$15)),"",'III_Plan comp 438.68 {Plan 2}'!CD$15&amp;analysismethod10)</f>
        <v/>
      </c>
      <c r="EL37" s="254" t="str">
        <f>IF(ISNUMBER(FIND(analysismethod10,'III_Plan comp 438.68 {Plan 2}'!CE$15)),"",'III_Plan comp 438.68 {Plan 2}'!CE$15&amp;analysismethod10)</f>
        <v/>
      </c>
      <c r="EM37" s="254" t="str">
        <f>IF(ISNUMBER(FIND(analysismethod10,'III_Plan comp 438.68 {Plan 2}'!CF$15)),"",'III_Plan comp 438.68 {Plan 2}'!CF$15&amp;analysismethod10)</f>
        <v/>
      </c>
      <c r="EN37" s="254" t="str">
        <f>IF(ISNUMBER(FIND(analysismethod10,'III_Plan comp 438.68 {Plan 2}'!CG$15)),"",'III_Plan comp 438.68 {Plan 2}'!CG$15&amp;analysismethod10)</f>
        <v/>
      </c>
      <c r="EO37" s="254" t="str">
        <f>IF(ISNUMBER(FIND(analysismethod10,'III_Plan comp 438.68 {Plan 2}'!CH$15)),"",'III_Plan comp 438.68 {Plan 2}'!CH$15&amp;analysismethod10)</f>
        <v/>
      </c>
      <c r="EP37" s="254" t="str">
        <f>IF(ISNUMBER(FIND(analysismethod10,'III_Plan comp 438.68 {Plan 2}'!CI$15)),"",'III_Plan comp 438.68 {Plan 2}'!CI$15&amp;analysismethod10)</f>
        <v/>
      </c>
      <c r="EQ37" s="254" t="str">
        <f>IF(ISNUMBER(FIND(analysismethod10,'III_Plan comp 438.68 {Plan 2}'!CJ$15)),"",'III_Plan comp 438.68 {Plan 2}'!CJ$15&amp;analysismethod10)</f>
        <v/>
      </c>
      <c r="ER37" s="254" t="str">
        <f>IF(ISNUMBER(FIND(analysismethod10,'III_Plan comp 438.68 {Plan 2}'!CK$15)),"",'III_Plan comp 438.68 {Plan 2}'!CK$15&amp;analysismethod10)</f>
        <v/>
      </c>
      <c r="ES37" s="254" t="str">
        <f>IF(ISNUMBER(FIND(analysismethod10,'III_Plan comp 438.68 {Plan 2}'!CL$15)),"",'III_Plan comp 438.68 {Plan 2}'!CL$15&amp;analysismethod10)</f>
        <v/>
      </c>
      <c r="ET37" s="254" t="str">
        <f>IF(ISNUMBER(FIND(analysismethod10,'III_Plan comp 438.68 {Plan 2}'!CM$15)),"",'III_Plan comp 438.68 {Plan 2}'!CM$15&amp;analysismethod10)</f>
        <v/>
      </c>
      <c r="EU37" s="254" t="str">
        <f>IF(ISNUMBER(FIND(analysismethod10,'III_Plan comp 438.68 {Plan 2}'!CN$15)),"",'III_Plan comp 438.68 {Plan 2}'!CN$15&amp;analysismethod10)</f>
        <v/>
      </c>
      <c r="EV37" s="254" t="str">
        <f>IF(ISNUMBER(FIND(analysismethod10,'III_Plan comp 438.68 {Plan 2}'!CO$15)),"",'III_Plan comp 438.68 {Plan 2}'!CO$15&amp;analysismethod10)</f>
        <v/>
      </c>
      <c r="EW37" s="254" t="str">
        <f>IF(ISNUMBER(FIND(analysismethod10,'III_Plan comp 438.68 {Plan 2}'!CP$15)),"",'III_Plan comp 438.68 {Plan 2}'!CP$15&amp;analysismethod10)</f>
        <v/>
      </c>
      <c r="EX37" s="254" t="str">
        <f>IF(ISNUMBER(FIND(analysismethod10,'III_Plan comp 438.68 {Plan 2}'!CQ$15)),"",'III_Plan comp 438.68 {Plan 2}'!CQ$15&amp;analysismethod10)</f>
        <v/>
      </c>
      <c r="EY37" s="254" t="str">
        <f>IF(ISNUMBER(FIND(analysismethod10,'III_Plan comp 438.68 {Plan 2}'!CR$15)),"",'III_Plan comp 438.68 {Plan 2}'!CR$15&amp;analysismethod10)</f>
        <v/>
      </c>
      <c r="EZ37" s="254" t="str">
        <f>IF(ISNUMBER(FIND(analysismethod10,'III_Plan comp 438.68 {Plan 2}'!CS$15)),"",'III_Plan comp 438.68 {Plan 2}'!CS$15&amp;analysismethod10)</f>
        <v/>
      </c>
      <c r="FA37" s="254" t="str">
        <f>IF(ISNUMBER(FIND(analysismethod10,'III_Plan comp 438.68 {Plan 2}'!CT$15)),"",'III_Plan comp 438.68 {Plan 2}'!CT$15&amp;analysismethod10)</f>
        <v/>
      </c>
      <c r="FB37" s="254" t="str">
        <f>IF(ISNUMBER(FIND(analysismethod10,'III_Plan comp 438.68 {Plan 2}'!CU$15)),"",'III_Plan comp 438.68 {Plan 2}'!CU$15&amp;analysismethod10)</f>
        <v/>
      </c>
      <c r="FC37" s="254" t="str">
        <f>IF(ISNUMBER(FIND(analysismethod10,'III_Plan comp 438.68 {Plan 2}'!CV$15)),"",'III_Plan comp 438.68 {Plan 2}'!CV$15&amp;analysismethod10)</f>
        <v/>
      </c>
      <c r="FD37" s="254" t="str">
        <f>IF(ISNUMBER(FIND(analysismethod10,'III_Plan comp 438.68 {Plan 2}'!CW$15)),"",'III_Plan comp 438.68 {Plan 2}'!CW$15&amp;analysismethod10)</f>
        <v/>
      </c>
      <c r="FE37" s="254" t="str">
        <f>IF(ISNUMBER(FIND(analysismethod10,'III_Plan comp 438.68 {Plan 2}'!CX$15)),"",'III_Plan comp 438.68 {Plan 2}'!CX$15&amp;analysismethod10)</f>
        <v/>
      </c>
      <c r="FF37" s="254" t="str">
        <f>IF(ISNUMBER(FIND(analysismethod10,'III_Plan comp 438.68 {Plan 2}'!CY$15)),"",'III_Plan comp 438.68 {Plan 2}'!CY$15&amp;analysismethod10)</f>
        <v/>
      </c>
      <c r="FG37" s="254" t="str">
        <f>IF(ISNUMBER(FIND(analysismethod10,'III_Plan comp 438.68 {Plan 2}'!CZ$15)),"",'III_Plan comp 438.68 {Plan 2}'!CZ$15&amp;analysismethod10)</f>
        <v/>
      </c>
    </row>
    <row r="38" spans="2:163" ht="15" thickTop="1" x14ac:dyDescent="0.2">
      <c r="B38" s="12" t="s">
        <v>690</v>
      </c>
      <c r="C38" s="12"/>
      <c r="D38" s="12"/>
      <c r="E38" s="12"/>
      <c r="F38" s="12"/>
      <c r="G38" s="12"/>
      <c r="J38" s="12"/>
      <c r="K38" s="12"/>
      <c r="L38" s="12"/>
      <c r="M38" s="12"/>
      <c r="N38" s="12"/>
      <c r="O38" s="12"/>
      <c r="P38" s="12"/>
      <c r="Q38" s="12"/>
      <c r="R38" s="12"/>
      <c r="S38" s="12"/>
      <c r="T38" s="12"/>
      <c r="BK38" s="12"/>
      <c r="BL38" s="12"/>
    </row>
    <row r="39" spans="2:163" ht="15" thickBot="1" x14ac:dyDescent="0.25">
      <c r="B39" s="12" t="s">
        <v>691</v>
      </c>
      <c r="C39" s="12"/>
      <c r="D39" s="12"/>
      <c r="E39" s="12"/>
      <c r="F39" s="12"/>
      <c r="G39" s="12"/>
      <c r="J39" s="12"/>
      <c r="K39" s="12"/>
      <c r="L39" s="12"/>
      <c r="M39" s="12"/>
      <c r="N39" s="12"/>
      <c r="O39" s="12"/>
      <c r="P39" s="12"/>
      <c r="Q39" s="12"/>
      <c r="R39" s="12"/>
      <c r="S39" s="12"/>
      <c r="T39" s="12"/>
      <c r="BK39" s="12"/>
      <c r="BL39" s="12"/>
    </row>
    <row r="40" spans="2:163" ht="15.75" thickTop="1" x14ac:dyDescent="0.25">
      <c r="B40" s="12" t="s">
        <v>692</v>
      </c>
      <c r="C40" s="12"/>
      <c r="D40" s="12"/>
      <c r="E40" s="12"/>
      <c r="F40" s="12"/>
      <c r="G40" s="12"/>
      <c r="J40" s="12"/>
      <c r="K40" s="12"/>
      <c r="L40" s="12"/>
      <c r="M40" s="12"/>
      <c r="N40" s="12"/>
      <c r="O40" s="12"/>
      <c r="P40" s="12"/>
      <c r="Q40" s="12"/>
      <c r="R40" s="12"/>
      <c r="S40" s="12"/>
      <c r="T40" s="12"/>
      <c r="BJ40" s="268" t="s">
        <v>106</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x14ac:dyDescent="0.2">
      <c r="B41" s="12" t="s">
        <v>693</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xml:space="preserve">Plan Provider Directory Review; 
</v>
      </c>
      <c r="BL41" s="251" t="str">
        <f>IF(ISNUMBER(FIND(analysismethod2,'III_Plan comp 438.68 {Plan 3}'!E$15)),"",'III_Plan comp 438.68 {Plan 3}'!E$15&amp;analysismethod2)</f>
        <v xml:space="preserve">Plan Provider Directory Review; 
</v>
      </c>
      <c r="BM41" s="251" t="str">
        <f>IF(ISNUMBER(FIND(analysismethod2,'III_Plan comp 438.68 {Plan 3}'!F$15)),"",'III_Plan comp 438.68 {Plan 3}'!F$15&amp;analysismethod2)</f>
        <v xml:space="preserve">Plan Provider Directory Review; 
</v>
      </c>
      <c r="BN41" s="251" t="str">
        <f>IF(ISNUMBER(FIND(analysismethod2,'III_Plan comp 438.68 {Plan 3}'!G$15)),"",'III_Plan comp 438.68 {Plan 3}'!G$15&amp;analysismethod2)</f>
        <v xml:space="preserve">Plan Provider Directory Review; 
</v>
      </c>
      <c r="BO41" s="251" t="str">
        <f>IF(ISNUMBER(FIND(analysismethod2,'III_Plan comp 438.68 {Plan 3}'!H$15)),"",'III_Plan comp 438.68 {Plan 3}'!H$15&amp;analysismethod2)</f>
        <v xml:space="preserve">Plan Provider Directory Review; 
</v>
      </c>
      <c r="BP41" s="251" t="str">
        <f>IF(ISNUMBER(FIND(analysismethod2,'III_Plan comp 438.68 {Plan 3}'!I$15)),"",'III_Plan comp 438.68 {Plan 3}'!I$15&amp;analysismethod2)</f>
        <v xml:space="preserve">Plan Provider Directory Review; 
</v>
      </c>
      <c r="BQ41" s="251" t="str">
        <f>IF(ISNUMBER(FIND(analysismethod2,'III_Plan comp 438.68 {Plan 3}'!J$15)),"",'III_Plan comp 438.68 {Plan 3}'!J$15&amp;analysismethod2)</f>
        <v xml:space="preserve">Plan Provider Directory Review; 
</v>
      </c>
      <c r="BR41" s="251" t="str">
        <f>IF(ISNUMBER(FIND(analysismethod2,'III_Plan comp 438.68 {Plan 3}'!K$15)),"",'III_Plan comp 438.68 {Plan 3}'!K$15&amp;analysismethod2)</f>
        <v xml:space="preserve">Plan Provider Directory Review; 
</v>
      </c>
      <c r="BS41" s="251" t="str">
        <f>IF(ISNUMBER(FIND(analysismethod2,'III_Plan comp 438.68 {Plan 3}'!L$15)),"",'III_Plan comp 438.68 {Plan 3}'!L$15&amp;analysismethod2)</f>
        <v xml:space="preserve">Plan Provider Directory Review; 
</v>
      </c>
      <c r="BT41" s="251" t="str">
        <f>IF(ISNUMBER(FIND(analysismethod2,'III_Plan comp 438.68 {Plan 3}'!M$15)),"",'III_Plan comp 438.68 {Plan 3}'!M$15&amp;analysismethod2)</f>
        <v xml:space="preserve">Plan Provider Directory Review; 
</v>
      </c>
      <c r="BU41" s="251" t="str">
        <f>IF(ISNUMBER(FIND(analysismethod2,'III_Plan comp 438.68 {Plan 3}'!N$15)),"",'III_Plan comp 438.68 {Plan 3}'!N$15&amp;analysismethod2)</f>
        <v xml:space="preserve">Plan Provider Directory Review; 
</v>
      </c>
      <c r="BV41" s="251" t="str">
        <f>IF(ISNUMBER(FIND(analysismethod2,'III_Plan comp 438.68 {Plan 3}'!O$15)),"",'III_Plan comp 438.68 {Plan 3}'!O$15&amp;analysismethod2)</f>
        <v xml:space="preserve">Plan Provider Directory Review; 
</v>
      </c>
      <c r="BW41" s="251" t="str">
        <f>IF(ISNUMBER(FIND(analysismethod2,'III_Plan comp 438.68 {Plan 3}'!P$15)),"",'III_Plan comp 438.68 {Plan 3}'!P$15&amp;analysismethod2)</f>
        <v xml:space="preserve">Plan Provider Directory Review; 
</v>
      </c>
      <c r="BX41" s="251" t="str">
        <f>IF(ISNUMBER(FIND(analysismethod2,'III_Plan comp 438.68 {Plan 3}'!Q$15)),"",'III_Plan comp 438.68 {Plan 3}'!Q$15&amp;analysismethod2)</f>
        <v xml:space="preserve">Plan Provider Directory Review; 
</v>
      </c>
      <c r="BY41" s="251" t="str">
        <f>IF(ISNUMBER(FIND(analysismethod2,'III_Plan comp 438.68 {Plan 3}'!R$15)),"",'III_Plan comp 438.68 {Plan 3}'!R$15&amp;analysismethod2)</f>
        <v xml:space="preserve">Plan Provider Directory Review; 
</v>
      </c>
      <c r="BZ41" s="251" t="str">
        <f>IF(ISNUMBER(FIND(analysismethod2,'III_Plan comp 438.68 {Plan 3}'!S$15)),"",'III_Plan comp 438.68 {Plan 3}'!S$15&amp;analysismethod2)</f>
        <v xml:space="preserve">Plan Provider Directory Review; 
</v>
      </c>
      <c r="CA41" s="251" t="str">
        <f>IF(ISNUMBER(FIND(analysismethod2,'III_Plan comp 438.68 {Plan 3}'!T$15)),"",'III_Plan comp 438.68 {Plan 3}'!T$15&amp;analysismethod2)</f>
        <v xml:space="preserve">Plan Provider Directory Review; 
</v>
      </c>
      <c r="CB41" s="251" t="str">
        <f>IF(ISNUMBER(FIND(analysismethod2,'III_Plan comp 438.68 {Plan 3}'!U$15)),"",'III_Plan comp 438.68 {Plan 3}'!U$15&amp;analysismethod2)</f>
        <v xml:space="preserve">Plan Provider Directory Review; 
</v>
      </c>
      <c r="CC41" s="251" t="str">
        <f>IF(ISNUMBER(FIND(analysismethod2,'III_Plan comp 438.68 {Plan 3}'!V$15)),"",'III_Plan comp 438.68 {Plan 3}'!V$15&amp;analysismethod2)</f>
        <v xml:space="preserve">Plan Provider Directory Review; 
</v>
      </c>
      <c r="CD41" s="251" t="str">
        <f>IF(ISNUMBER(FIND(analysismethod2,'III_Plan comp 438.68 {Plan 3}'!W$15)),"",'III_Plan comp 438.68 {Plan 3}'!W$15&amp;analysismethod2)</f>
        <v xml:space="preserve">Plan Provider Directory Review; 
</v>
      </c>
      <c r="CE41" s="251" t="str">
        <f>IF(ISNUMBER(FIND(analysismethod2,'III_Plan comp 438.68 {Plan 3}'!X$15)),"",'III_Plan comp 438.68 {Plan 3}'!X$15&amp;analysismethod2)</f>
        <v xml:space="preserve">Plan Provider Directory Review; 
</v>
      </c>
      <c r="CF41" s="251" t="str">
        <f>IF(ISNUMBER(FIND(analysismethod2,'III_Plan comp 438.68 {Plan 3}'!Y$15)),"",'III_Plan comp 438.68 {Plan 3}'!Y$15&amp;analysismethod2)</f>
        <v xml:space="preserve">Plan Provider Directory Review; 
</v>
      </c>
      <c r="CG41" s="251" t="str">
        <f>IF(ISNUMBER(FIND(analysismethod2,'III_Plan comp 438.68 {Plan 3}'!Z$15)),"",'III_Plan comp 438.68 {Plan 3}'!Z$15&amp;analysismethod2)</f>
        <v xml:space="preserve">Plan Provider Directory Review; 
</v>
      </c>
      <c r="CH41" s="251" t="str">
        <f>IF(ISNUMBER(FIND(analysismethod2,'III_Plan comp 438.68 {Plan 3}'!AA$15)),"",'III_Plan comp 438.68 {Plan 3}'!AA$15&amp;analysismethod2)</f>
        <v xml:space="preserve">Plan Provider Directory Review; 
</v>
      </c>
      <c r="CI41" s="251" t="str">
        <f>IF(ISNUMBER(FIND(analysismethod2,'III_Plan comp 438.68 {Plan 3}'!AB$15)),"",'III_Plan comp 438.68 {Plan 3}'!AB$15&amp;analysismethod2)</f>
        <v xml:space="preserve">Plan Provider Directory Review; 
</v>
      </c>
      <c r="CJ41" s="251" t="str">
        <f>IF(ISNUMBER(FIND(analysismethod2,'III_Plan comp 438.68 {Plan 3}'!AC$15)),"",'III_Plan comp 438.68 {Plan 3}'!AC$15&amp;analysismethod2)</f>
        <v xml:space="preserve">Plan Provider Directory Review; 
</v>
      </c>
      <c r="CK41" s="251" t="str">
        <f>IF(ISNUMBER(FIND(analysismethod2,'III_Plan comp 438.68 {Plan 3}'!AD$15)),"",'III_Plan comp 438.68 {Plan 3}'!AD$15&amp;analysismethod2)</f>
        <v xml:space="preserve">Plan Provider Directory Review; 
</v>
      </c>
      <c r="CL41" s="251" t="str">
        <f>IF(ISNUMBER(FIND(analysismethod2,'III_Plan comp 438.68 {Plan 3}'!AE$15)),"",'III_Plan comp 438.68 {Plan 3}'!AE$15&amp;analysismethod2)</f>
        <v xml:space="preserve">Plan Provider Directory Review; 
</v>
      </c>
      <c r="CM41" s="251" t="str">
        <f>IF(ISNUMBER(FIND(analysismethod2,'III_Plan comp 438.68 {Plan 3}'!AF$15)),"",'III_Plan comp 438.68 {Plan 3}'!AF$15&amp;analysismethod2)</f>
        <v xml:space="preserve">Plan Provider Directory Review; 
</v>
      </c>
      <c r="CN41" s="251" t="str">
        <f>IF(ISNUMBER(FIND(analysismethod2,'III_Plan comp 438.68 {Plan 3}'!AG$15)),"",'III_Plan comp 438.68 {Plan 3}'!AG$15&amp;analysismethod2)</f>
        <v xml:space="preserve">Plan Provider Directory Review; 
</v>
      </c>
      <c r="CO41" s="251" t="str">
        <f>IF(ISNUMBER(FIND(analysismethod2,'III_Plan comp 438.68 {Plan 3}'!AH$15)),"",'III_Plan comp 438.68 {Plan 3}'!AH$15&amp;analysismethod2)</f>
        <v xml:space="preserve">Plan Provider Directory Review; 
</v>
      </c>
      <c r="CP41" s="251" t="str">
        <f>IF(ISNUMBER(FIND(analysismethod2,'III_Plan comp 438.68 {Plan 3}'!AI$15)),"",'III_Plan comp 438.68 {Plan 3}'!AI$15&amp;analysismethod2)</f>
        <v xml:space="preserve">Plan Provider Directory Review; 
</v>
      </c>
      <c r="CQ41" s="251" t="str">
        <f>IF(ISNUMBER(FIND(analysismethod2,'III_Plan comp 438.68 {Plan 3}'!AJ$15)),"",'III_Plan comp 438.68 {Plan 3}'!AJ$15&amp;analysismethod2)</f>
        <v xml:space="preserve">Plan Provider Directory Review; 
</v>
      </c>
      <c r="CR41" s="251" t="str">
        <f>IF(ISNUMBER(FIND(analysismethod2,'III_Plan comp 438.68 {Plan 3}'!AK$15)),"",'III_Plan comp 438.68 {Plan 3}'!AK$15&amp;analysismethod2)</f>
        <v xml:space="preserve">Plan Provider Directory Review; 
</v>
      </c>
      <c r="CS41" s="251" t="str">
        <f>IF(ISNUMBER(FIND(analysismethod2,'III_Plan comp 438.68 {Plan 3}'!AL$15)),"",'III_Plan comp 438.68 {Plan 3}'!AL$15&amp;analysismethod2)</f>
        <v xml:space="preserve">Plan Provider Directory Review; 
</v>
      </c>
      <c r="CT41" s="251" t="str">
        <f>IF(ISNUMBER(FIND(analysismethod2,'III_Plan comp 438.68 {Plan 3}'!AM$15)),"",'III_Plan comp 438.68 {Plan 3}'!AM$15&amp;analysismethod2)</f>
        <v xml:space="preserve">Plan Provider Directory Review; 
</v>
      </c>
      <c r="CU41" s="251" t="str">
        <f>IF(ISNUMBER(FIND(analysismethod2,'III_Plan comp 438.68 {Plan 3}'!AN$15)),"",'III_Plan comp 438.68 {Plan 3}'!AN$15&amp;analysismethod2)</f>
        <v xml:space="preserve">Plan Provider Directory Review; 
</v>
      </c>
      <c r="CV41" s="251" t="str">
        <f>IF(ISNUMBER(FIND(analysismethod2,'III_Plan comp 438.68 {Plan 3}'!AO$15)),"",'III_Plan comp 438.68 {Plan 3}'!AO$15&amp;analysismethod2)</f>
        <v xml:space="preserve">Plan Provider Directory Review; 
</v>
      </c>
      <c r="CW41" s="251" t="str">
        <f>IF(ISNUMBER(FIND(analysismethod2,'III_Plan comp 438.68 {Plan 3}'!AP$15)),"",'III_Plan comp 438.68 {Plan 3}'!AP$15&amp;analysismethod2)</f>
        <v xml:space="preserve">Plan Provider Directory Review; 
</v>
      </c>
      <c r="CX41" s="251" t="str">
        <f>IF(ISNUMBER(FIND(analysismethod2,'III_Plan comp 438.68 {Plan 3}'!AQ$15)),"",'III_Plan comp 438.68 {Plan 3}'!AQ$15&amp;analysismethod2)</f>
        <v xml:space="preserve">Plan Provider Directory Review; 
</v>
      </c>
      <c r="CY41" s="251" t="str">
        <f>IF(ISNUMBER(FIND(analysismethod2,'III_Plan comp 438.68 {Plan 3}'!AR$15)),"",'III_Plan comp 438.68 {Plan 3}'!AR$15&amp;analysismethod2)</f>
        <v xml:space="preserve">Plan Provider Directory Review; 
</v>
      </c>
      <c r="CZ41" s="251" t="str">
        <f>IF(ISNUMBER(FIND(analysismethod2,'III_Plan comp 438.68 {Plan 3}'!AS$15)),"",'III_Plan comp 438.68 {Plan 3}'!AS$15&amp;analysismethod2)</f>
        <v xml:space="preserve">Plan Provider Directory Review; 
</v>
      </c>
      <c r="DA41" s="251" t="str">
        <f>IF(ISNUMBER(FIND(analysismethod2,'III_Plan comp 438.68 {Plan 3}'!AT$15)),"",'III_Plan comp 438.68 {Plan 3}'!AT$15&amp;analysismethod2)</f>
        <v xml:space="preserve">Plan Provider Directory Review; 
</v>
      </c>
      <c r="DB41" s="251" t="str">
        <f>IF(ISNUMBER(FIND(analysismethod2,'III_Plan comp 438.68 {Plan 3}'!AU$15)),"",'III_Plan comp 438.68 {Plan 3}'!AU$15&amp;analysismethod2)</f>
        <v xml:space="preserve">Plan Provider Directory Review; 
</v>
      </c>
      <c r="DC41" s="251" t="str">
        <f>IF(ISNUMBER(FIND(analysismethod2,'III_Plan comp 438.68 {Plan 3}'!AV$15)),"",'III_Plan comp 438.68 {Plan 3}'!AV$15&amp;analysismethod2)</f>
        <v xml:space="preserve">Plan Provider Directory Review; 
</v>
      </c>
      <c r="DD41" s="251" t="str">
        <f>IF(ISNUMBER(FIND(analysismethod2,'III_Plan comp 438.68 {Plan 3}'!AW$15)),"",'III_Plan comp 438.68 {Plan 3}'!AW$15&amp;analysismethod2)</f>
        <v xml:space="preserve">Plan Provider Directory Review; 
</v>
      </c>
      <c r="DE41" s="251" t="str">
        <f>IF(ISNUMBER(FIND(analysismethod2,'III_Plan comp 438.68 {Plan 3}'!AX$15)),"",'III_Plan comp 438.68 {Plan 3}'!AX$15&amp;analysismethod2)</f>
        <v xml:space="preserve">Plan Provider Directory Review; 
</v>
      </c>
      <c r="DF41" s="251" t="str">
        <f>IF(ISNUMBER(FIND(analysismethod2,'III_Plan comp 438.68 {Plan 3}'!AY$15)),"",'III_Plan comp 438.68 {Plan 3}'!AY$15&amp;analysismethod2)</f>
        <v xml:space="preserve">Plan Provider Directory Review; 
</v>
      </c>
      <c r="DG41" s="251" t="str">
        <f>IF(ISNUMBER(FIND(analysismethod2,'III_Plan comp 438.68 {Plan 3}'!AZ$15)),"",'III_Plan comp 438.68 {Plan 3}'!AZ$15&amp;analysismethod2)</f>
        <v xml:space="preserve">Plan Provider Directory Review; 
</v>
      </c>
      <c r="DH41" s="251" t="str">
        <f>IF(ISNUMBER(FIND(analysismethod2,'III_Plan comp 438.68 {Plan 3}'!BA$15)),"",'III_Plan comp 438.68 {Plan 3}'!BA$15&amp;analysismethod2)</f>
        <v xml:space="preserve">Plan Provider Directory Review; 
</v>
      </c>
      <c r="DI41" s="251" t="str">
        <f>IF(ISNUMBER(FIND(analysismethod2,'III_Plan comp 438.68 {Plan 3}'!BB$15)),"",'III_Plan comp 438.68 {Plan 3}'!BB$15&amp;analysismethod2)</f>
        <v xml:space="preserve">Plan Provider Directory Review; 
</v>
      </c>
      <c r="DJ41" s="251" t="str">
        <f>IF(ISNUMBER(FIND(analysismethod2,'III_Plan comp 438.68 {Plan 3}'!BC$15)),"",'III_Plan comp 438.68 {Plan 3}'!BC$15&amp;analysismethod2)</f>
        <v xml:space="preserve">Plan Provider Directory Review; 
</v>
      </c>
      <c r="DK41" s="251" t="str">
        <f>IF(ISNUMBER(FIND(analysismethod2,'III_Plan comp 438.68 {Plan 3}'!BD$15)),"",'III_Plan comp 438.68 {Plan 3}'!BD$15&amp;analysismethod2)</f>
        <v xml:space="preserve">Plan Provider Directory Review; 
</v>
      </c>
      <c r="DL41" s="251" t="str">
        <f>IF(ISNUMBER(FIND(analysismethod2,'III_Plan comp 438.68 {Plan 3}'!BE$15)),"",'III_Plan comp 438.68 {Plan 3}'!BE$15&amp;analysismethod2)</f>
        <v xml:space="preserve">Plan Provider Directory Review; 
</v>
      </c>
      <c r="DM41" s="251" t="str">
        <f>IF(ISNUMBER(FIND(analysismethod2,'III_Plan comp 438.68 {Plan 3}'!BF$15)),"",'III_Plan comp 438.68 {Plan 3}'!BF$15&amp;analysismethod2)</f>
        <v xml:space="preserve">Plan Provider Directory Review; 
</v>
      </c>
      <c r="DN41" s="251" t="str">
        <f>IF(ISNUMBER(FIND(analysismethod2,'III_Plan comp 438.68 {Plan 3}'!BG$15)),"",'III_Plan comp 438.68 {Plan 3}'!BG$15&amp;analysismethod2)</f>
        <v xml:space="preserve">Plan Provider Directory Review; 
</v>
      </c>
      <c r="DO41" s="251" t="str">
        <f>IF(ISNUMBER(FIND(analysismethod2,'III_Plan comp 438.68 {Plan 3}'!BH$15)),"",'III_Plan comp 438.68 {Plan 3}'!BH$15&amp;analysismethod2)</f>
        <v xml:space="preserve">Plan Provider Directory Review; 
</v>
      </c>
      <c r="DP41" s="251" t="str">
        <f>IF(ISNUMBER(FIND(analysismethod2,'III_Plan comp 438.68 {Plan 3}'!BI$15)),"",'III_Plan comp 438.68 {Plan 3}'!BI$15&amp;analysismethod2)</f>
        <v xml:space="preserve">Plan Provider Directory Review; 
</v>
      </c>
      <c r="DQ41" s="251" t="str">
        <f>IF(ISNUMBER(FIND(analysismethod2,'III_Plan comp 438.68 {Plan 3}'!BJ$15)),"",'III_Plan comp 438.68 {Plan 3}'!BJ$15&amp;analysismethod2)</f>
        <v xml:space="preserve">Plan Provider Directory Review; 
</v>
      </c>
      <c r="DR41" s="251" t="str">
        <f>IF(ISNUMBER(FIND(analysismethod2,'III_Plan comp 438.68 {Plan 3}'!BK$15)),"",'III_Plan comp 438.68 {Plan 3}'!BK$15&amp;analysismethod2)</f>
        <v xml:space="preserve">Plan Provider Directory Review; 
</v>
      </c>
      <c r="DS41" s="251" t="str">
        <f>IF(ISNUMBER(FIND(analysismethod2,'III_Plan comp 438.68 {Plan 3}'!BL$15)),"",'III_Plan comp 438.68 {Plan 3}'!BL$15&amp;analysismethod2)</f>
        <v xml:space="preserve">Plan Provider Directory Review; 
</v>
      </c>
      <c r="DT41" s="251" t="str">
        <f>IF(ISNUMBER(FIND(analysismethod2,'III_Plan comp 438.68 {Plan 3}'!BM$15)),"",'III_Plan comp 438.68 {Plan 3}'!BM$15&amp;analysismethod2)</f>
        <v xml:space="preserve">Plan Provider Directory Review; 
</v>
      </c>
      <c r="DU41" s="251" t="str">
        <f>IF(ISNUMBER(FIND(analysismethod2,'III_Plan comp 438.68 {Plan 3}'!BN$15)),"",'III_Plan comp 438.68 {Plan 3}'!BN$15&amp;analysismethod2)</f>
        <v xml:space="preserve">Plan Provider Directory Review; 
</v>
      </c>
      <c r="DV41" s="251" t="str">
        <f>IF(ISNUMBER(FIND(analysismethod2,'III_Plan comp 438.68 {Plan 3}'!BO$15)),"",'III_Plan comp 438.68 {Plan 3}'!BO$15&amp;analysismethod2)</f>
        <v xml:space="preserve">Plan Provider Directory Review; 
</v>
      </c>
      <c r="DW41" s="251" t="str">
        <f>IF(ISNUMBER(FIND(analysismethod2,'III_Plan comp 438.68 {Plan 3}'!BP$15)),"",'III_Plan comp 438.68 {Plan 3}'!BP$15&amp;analysismethod2)</f>
        <v xml:space="preserve">Plan Provider Directory Review; 
</v>
      </c>
      <c r="DX41" s="251" t="str">
        <f>IF(ISNUMBER(FIND(analysismethod2,'III_Plan comp 438.68 {Plan 3}'!BQ$15)),"",'III_Plan comp 438.68 {Plan 3}'!BQ$15&amp;analysismethod2)</f>
        <v xml:space="preserve">Plan Provider Directory Review; 
</v>
      </c>
      <c r="DY41" s="251" t="str">
        <f>IF(ISNUMBER(FIND(analysismethod2,'III_Plan comp 438.68 {Plan 3}'!BR$15)),"",'III_Plan comp 438.68 {Plan 3}'!BR$15&amp;analysismethod2)</f>
        <v xml:space="preserve">Plan Provider Directory Review; 
</v>
      </c>
      <c r="DZ41" s="251" t="str">
        <f>IF(ISNUMBER(FIND(analysismethod2,'III_Plan comp 438.68 {Plan 3}'!BS$15)),"",'III_Plan comp 438.68 {Plan 3}'!BS$15&amp;analysismethod2)</f>
        <v xml:space="preserve">Plan Provider Directory Review; 
</v>
      </c>
      <c r="EA41" s="251" t="str">
        <f>IF(ISNUMBER(FIND(analysismethod2,'III_Plan comp 438.68 {Plan 3}'!BT$15)),"",'III_Plan comp 438.68 {Plan 3}'!BT$15&amp;analysismethod2)</f>
        <v xml:space="preserve">Plan Provider Directory Review; 
</v>
      </c>
      <c r="EB41" s="251" t="str">
        <f>IF(ISNUMBER(FIND(analysismethod2,'III_Plan comp 438.68 {Plan 3}'!BU$15)),"",'III_Plan comp 438.68 {Plan 3}'!BU$15&amp;analysismethod2)</f>
        <v xml:space="preserve">Plan Provider Directory Review; 
</v>
      </c>
      <c r="EC41" s="251" t="str">
        <f>IF(ISNUMBER(FIND(analysismethod2,'III_Plan comp 438.68 {Plan 3}'!BV$15)),"",'III_Plan comp 438.68 {Plan 3}'!BV$15&amp;analysismethod2)</f>
        <v xml:space="preserve">Plan Provider Directory Review; 
</v>
      </c>
      <c r="ED41" s="251" t="str">
        <f>IF(ISNUMBER(FIND(analysismethod2,'III_Plan comp 438.68 {Plan 3}'!BW$15)),"",'III_Plan comp 438.68 {Plan 3}'!BW$15&amp;analysismethod2)</f>
        <v xml:space="preserve">Plan Provider Directory Review; 
</v>
      </c>
      <c r="EE41" s="251" t="str">
        <f>IF(ISNUMBER(FIND(analysismethod2,'III_Plan comp 438.68 {Plan 3}'!BX$15)),"",'III_Plan comp 438.68 {Plan 3}'!BX$15&amp;analysismethod2)</f>
        <v xml:space="preserve">Plan Provider Directory Review; 
</v>
      </c>
      <c r="EF41" s="251" t="str">
        <f>IF(ISNUMBER(FIND(analysismethod2,'III_Plan comp 438.68 {Plan 3}'!BY$15)),"",'III_Plan comp 438.68 {Plan 3}'!BY$15&amp;analysismethod2)</f>
        <v xml:space="preserve">Plan Provider Directory Review; 
</v>
      </c>
      <c r="EG41" s="251" t="str">
        <f>IF(ISNUMBER(FIND(analysismethod2,'III_Plan comp 438.68 {Plan 3}'!BZ$15)),"",'III_Plan comp 438.68 {Plan 3}'!BZ$15&amp;analysismethod2)</f>
        <v xml:space="preserve">Plan Provider Directory Review; 
</v>
      </c>
      <c r="EH41" s="251" t="str">
        <f>IF(ISNUMBER(FIND(analysismethod2,'III_Plan comp 438.68 {Plan 3}'!CA$15)),"",'III_Plan comp 438.68 {Plan 3}'!CA$15&amp;analysismethod2)</f>
        <v xml:space="preserve">Plan Provider Directory Review; 
</v>
      </c>
      <c r="EI41" s="251" t="str">
        <f>IF(ISNUMBER(FIND(analysismethod2,'III_Plan comp 438.68 {Plan 3}'!CB$15)),"",'III_Plan comp 438.68 {Plan 3}'!CB$15&amp;analysismethod2)</f>
        <v xml:space="preserve">Plan Provider Directory Review; 
</v>
      </c>
      <c r="EJ41" s="251" t="str">
        <f>IF(ISNUMBER(FIND(analysismethod2,'III_Plan comp 438.68 {Plan 3}'!CC$15)),"",'III_Plan comp 438.68 {Plan 3}'!CC$15&amp;analysismethod2)</f>
        <v xml:space="preserve">Plan Provider Directory Review; 
</v>
      </c>
      <c r="EK41" s="251" t="str">
        <f>IF(ISNUMBER(FIND(analysismethod2,'III_Plan comp 438.68 {Plan 3}'!CD$15)),"",'III_Plan comp 438.68 {Plan 3}'!CD$15&amp;analysismethod2)</f>
        <v xml:space="preserve">Plan Provider Directory Review; 
</v>
      </c>
      <c r="EL41" s="251" t="str">
        <f>IF(ISNUMBER(FIND(analysismethod2,'III_Plan comp 438.68 {Plan 3}'!CE$15)),"",'III_Plan comp 438.68 {Plan 3}'!CE$15&amp;analysismethod2)</f>
        <v xml:space="preserve">Plan Provider Directory Review; 
</v>
      </c>
      <c r="EM41" s="251" t="str">
        <f>IF(ISNUMBER(FIND(analysismethod2,'III_Plan comp 438.68 {Plan 3}'!CF$15)),"",'III_Plan comp 438.68 {Plan 3}'!CF$15&amp;analysismethod2)</f>
        <v xml:space="preserve">Plan Provider Directory Review; 
</v>
      </c>
      <c r="EN41" s="251" t="str">
        <f>IF(ISNUMBER(FIND(analysismethod2,'III_Plan comp 438.68 {Plan 3}'!CG$15)),"",'III_Plan comp 438.68 {Plan 3}'!CG$15&amp;analysismethod2)</f>
        <v xml:space="preserve">Plan Provider Directory Review; 
</v>
      </c>
      <c r="EO41" s="251" t="str">
        <f>IF(ISNUMBER(FIND(analysismethod2,'III_Plan comp 438.68 {Plan 3}'!CH$15)),"",'III_Plan comp 438.68 {Plan 3}'!CH$15&amp;analysismethod2)</f>
        <v xml:space="preserve">Plan Provider Directory Review; 
</v>
      </c>
      <c r="EP41" s="251" t="str">
        <f>IF(ISNUMBER(FIND(analysismethod2,'III_Plan comp 438.68 {Plan 3}'!CI$15)),"",'III_Plan comp 438.68 {Plan 3}'!CI$15&amp;analysismethod2)</f>
        <v xml:space="preserve">Plan Provider Directory Review; 
</v>
      </c>
      <c r="EQ41" s="251" t="str">
        <f>IF(ISNUMBER(FIND(analysismethod2,'III_Plan comp 438.68 {Plan 3}'!CJ$15)),"",'III_Plan comp 438.68 {Plan 3}'!CJ$15&amp;analysismethod2)</f>
        <v xml:space="preserve">Plan Provider Directory Review; 
</v>
      </c>
      <c r="ER41" s="251" t="str">
        <f>IF(ISNUMBER(FIND(analysismethod2,'III_Plan comp 438.68 {Plan 3}'!CK$15)),"",'III_Plan comp 438.68 {Plan 3}'!CK$15&amp;analysismethod2)</f>
        <v xml:space="preserve">Plan Provider Directory Review; 
</v>
      </c>
      <c r="ES41" s="251" t="str">
        <f>IF(ISNUMBER(FIND(analysismethod2,'III_Plan comp 438.68 {Plan 3}'!CL$15)),"",'III_Plan comp 438.68 {Plan 3}'!CL$15&amp;analysismethod2)</f>
        <v xml:space="preserve">Plan Provider Directory Review; 
</v>
      </c>
      <c r="ET41" s="251" t="str">
        <f>IF(ISNUMBER(FIND(analysismethod2,'III_Plan comp 438.68 {Plan 3}'!CM$15)),"",'III_Plan comp 438.68 {Plan 3}'!CM$15&amp;analysismethod2)</f>
        <v xml:space="preserve">Plan Provider Directory Review; 
</v>
      </c>
      <c r="EU41" s="251" t="str">
        <f>IF(ISNUMBER(FIND(analysismethod2,'III_Plan comp 438.68 {Plan 3}'!CN$15)),"",'III_Plan comp 438.68 {Plan 3}'!CN$15&amp;analysismethod2)</f>
        <v xml:space="preserve">Plan Provider Directory Review; 
</v>
      </c>
      <c r="EV41" s="251" t="str">
        <f>IF(ISNUMBER(FIND(analysismethod2,'III_Plan comp 438.68 {Plan 3}'!CO$15)),"",'III_Plan comp 438.68 {Plan 3}'!CO$15&amp;analysismethod2)</f>
        <v xml:space="preserve">Plan Provider Directory Review; 
</v>
      </c>
      <c r="EW41" s="251" t="str">
        <f>IF(ISNUMBER(FIND(analysismethod2,'III_Plan comp 438.68 {Plan 3}'!CP$15)),"",'III_Plan comp 438.68 {Plan 3}'!CP$15&amp;analysismethod2)</f>
        <v xml:space="preserve">Plan Provider Directory Review; 
</v>
      </c>
      <c r="EX41" s="251" t="str">
        <f>IF(ISNUMBER(FIND(analysismethod2,'III_Plan comp 438.68 {Plan 3}'!CQ$15)),"",'III_Plan comp 438.68 {Plan 3}'!CQ$15&amp;analysismethod2)</f>
        <v xml:space="preserve">Plan Provider Directory Review; 
</v>
      </c>
      <c r="EY41" s="251" t="str">
        <f>IF(ISNUMBER(FIND(analysismethod2,'III_Plan comp 438.68 {Plan 3}'!CR$15)),"",'III_Plan comp 438.68 {Plan 3}'!CR$15&amp;analysismethod2)</f>
        <v xml:space="preserve">Plan Provider Directory Review; 
</v>
      </c>
      <c r="EZ41" s="251" t="str">
        <f>IF(ISNUMBER(FIND(analysismethod2,'III_Plan comp 438.68 {Plan 3}'!CS$15)),"",'III_Plan comp 438.68 {Plan 3}'!CS$15&amp;analysismethod2)</f>
        <v xml:space="preserve">Plan Provider Directory Review; 
</v>
      </c>
      <c r="FA41" s="251" t="str">
        <f>IF(ISNUMBER(FIND(analysismethod2,'III_Plan comp 438.68 {Plan 3}'!CT$15)),"",'III_Plan comp 438.68 {Plan 3}'!CT$15&amp;analysismethod2)</f>
        <v xml:space="preserve">Plan Provider Directory Review; 
</v>
      </c>
      <c r="FB41" s="251" t="str">
        <f>IF(ISNUMBER(FIND(analysismethod2,'III_Plan comp 438.68 {Plan 3}'!CU$15)),"",'III_Plan comp 438.68 {Plan 3}'!CU$15&amp;analysismethod2)</f>
        <v xml:space="preserve">Plan Provider Directory Review; 
</v>
      </c>
      <c r="FC41" s="251" t="str">
        <f>IF(ISNUMBER(FIND(analysismethod2,'III_Plan comp 438.68 {Plan 3}'!CV$15)),"",'III_Plan comp 438.68 {Plan 3}'!CV$15&amp;analysismethod2)</f>
        <v xml:space="preserve">Plan Provider Directory Review; 
</v>
      </c>
      <c r="FD41" s="251" t="str">
        <f>IF(ISNUMBER(FIND(analysismethod2,'III_Plan comp 438.68 {Plan 3}'!CW$15)),"",'III_Plan comp 438.68 {Plan 3}'!CW$15&amp;analysismethod2)</f>
        <v xml:space="preserve">Plan Provider Directory Review; 
</v>
      </c>
      <c r="FE41" s="251" t="str">
        <f>IF(ISNUMBER(FIND(analysismethod2,'III_Plan comp 438.68 {Plan 3}'!CX$15)),"",'III_Plan comp 438.68 {Plan 3}'!CX$15&amp;analysismethod2)</f>
        <v xml:space="preserve">Plan Provider Directory Review; 
</v>
      </c>
      <c r="FF41" s="251" t="str">
        <f>IF(ISNUMBER(FIND(analysismethod2,'III_Plan comp 438.68 {Plan 3}'!CY$15)),"",'III_Plan comp 438.68 {Plan 3}'!CY$15&amp;analysismethod2)</f>
        <v xml:space="preserve">Plan Provider Directory Review; 
</v>
      </c>
      <c r="FG41" s="251" t="str">
        <f>IF(ISNUMBER(FIND(analysismethod2,'III_Plan comp 438.68 {Plan 3}'!CZ$15)),"",'III_Plan comp 438.68 {Plan 3}'!CZ$15&amp;analysismethod2)</f>
        <v xml:space="preserve">Plan Provider Directory Review; 
</v>
      </c>
    </row>
    <row r="42" spans="2:163" x14ac:dyDescent="0.2">
      <c r="B42" s="12" t="s">
        <v>694</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xml:space="preserve">Secret Shopper: Network Participation; 
</v>
      </c>
      <c r="BL42" s="251" t="str">
        <f>IF(ISNUMBER(FIND(analysismethod3,'III_Plan comp 438.68 {Plan 3}'!E$15)),"",'III_Plan comp 438.68 {Plan 3}'!E$15&amp;analysismethod3)</f>
        <v xml:space="preserve">Secret Shopper: Network Participation; 
</v>
      </c>
      <c r="BM42" s="251" t="str">
        <f>IF(ISNUMBER(FIND(analysismethod3,'III_Plan comp 438.68 {Plan 3}'!F$15)),"",'III_Plan comp 438.68 {Plan 3}'!F$15&amp;analysismethod3)</f>
        <v xml:space="preserve">Secret Shopper: Network Participation; 
</v>
      </c>
      <c r="BN42" s="251" t="str">
        <f>IF(ISNUMBER(FIND(analysismethod3,'III_Plan comp 438.68 {Plan 3}'!G$15)),"",'III_Plan comp 438.68 {Plan 3}'!G$15&amp;analysismethod3)</f>
        <v xml:space="preserve">Secret Shopper: Network Participation; 
</v>
      </c>
      <c r="BO42" s="251" t="str">
        <f>IF(ISNUMBER(FIND(analysismethod3,'III_Plan comp 438.68 {Plan 3}'!H$15)),"",'III_Plan comp 438.68 {Plan 3}'!H$15&amp;analysismethod3)</f>
        <v xml:space="preserve">Secret Shopper: Network Participation; 
</v>
      </c>
      <c r="BP42" s="251" t="str">
        <f>IF(ISNUMBER(FIND(analysismethod3,'III_Plan comp 438.68 {Plan 3}'!I$15)),"",'III_Plan comp 438.68 {Plan 3}'!I$15&amp;analysismethod3)</f>
        <v xml:space="preserve">Secret Shopper: Network Participation; 
</v>
      </c>
      <c r="BQ42" s="251" t="str">
        <f>IF(ISNUMBER(FIND(analysismethod3,'III_Plan comp 438.68 {Plan 3}'!J$15)),"",'III_Plan comp 438.68 {Plan 3}'!J$15&amp;analysismethod3)</f>
        <v xml:space="preserve">Secret Shopper: Network Participation; 
</v>
      </c>
      <c r="BR42" s="251" t="str">
        <f>IF(ISNUMBER(FIND(analysismethod3,'III_Plan comp 438.68 {Plan 3}'!K$15)),"",'III_Plan comp 438.68 {Plan 3}'!K$15&amp;analysismethod3)</f>
        <v xml:space="preserve">Secret Shopper: Network Participation; 
</v>
      </c>
      <c r="BS42" s="251" t="str">
        <f>IF(ISNUMBER(FIND(analysismethod3,'III_Plan comp 438.68 {Plan 3}'!L$15)),"",'III_Plan comp 438.68 {Plan 3}'!L$15&amp;analysismethod3)</f>
        <v xml:space="preserve">Secret Shopper: Network Participation; 
</v>
      </c>
      <c r="BT42" s="251" t="str">
        <f>IF(ISNUMBER(FIND(analysismethod3,'III_Plan comp 438.68 {Plan 3}'!M$15)),"",'III_Plan comp 438.68 {Plan 3}'!M$15&amp;analysismethod3)</f>
        <v xml:space="preserve">Secret Shopper: Network Participation; 
</v>
      </c>
      <c r="BU42" s="251" t="str">
        <f>IF(ISNUMBER(FIND(analysismethod3,'III_Plan comp 438.68 {Plan 3}'!N$15)),"",'III_Plan comp 438.68 {Plan 3}'!N$15&amp;analysismethod3)</f>
        <v xml:space="preserve">Secret Shopper: Network Participation; 
</v>
      </c>
      <c r="BV42" s="251" t="str">
        <f>IF(ISNUMBER(FIND(analysismethod3,'III_Plan comp 438.68 {Plan 3}'!O$15)),"",'III_Plan comp 438.68 {Plan 3}'!O$15&amp;analysismethod3)</f>
        <v xml:space="preserve">Secret Shopper: Network Participation; 
</v>
      </c>
      <c r="BW42" s="251" t="str">
        <f>IF(ISNUMBER(FIND(analysismethod3,'III_Plan comp 438.68 {Plan 3}'!P$15)),"",'III_Plan comp 438.68 {Plan 3}'!P$15&amp;analysismethod3)</f>
        <v xml:space="preserve">Secret Shopper: Network Participation; 
</v>
      </c>
      <c r="BX42" s="251" t="str">
        <f>IF(ISNUMBER(FIND(analysismethod3,'III_Plan comp 438.68 {Plan 3}'!Q$15)),"",'III_Plan comp 438.68 {Plan 3}'!Q$15&amp;analysismethod3)</f>
        <v xml:space="preserve">Secret Shopper: Network Participation; 
</v>
      </c>
      <c r="BY42" s="251" t="str">
        <f>IF(ISNUMBER(FIND(analysismethod3,'III_Plan comp 438.68 {Plan 3}'!R$15)),"",'III_Plan comp 438.68 {Plan 3}'!R$15&amp;analysismethod3)</f>
        <v xml:space="preserve">Secret Shopper: Network Participation; 
</v>
      </c>
      <c r="BZ42" s="251" t="str">
        <f>IF(ISNUMBER(FIND(analysismethod3,'III_Plan comp 438.68 {Plan 3}'!S$15)),"",'III_Plan comp 438.68 {Plan 3}'!S$15&amp;analysismethod3)</f>
        <v xml:space="preserve">Secret Shopper: Network Participation; 
</v>
      </c>
      <c r="CA42" s="251" t="str">
        <f>IF(ISNUMBER(FIND(analysismethod3,'III_Plan comp 438.68 {Plan 3}'!T$15)),"",'III_Plan comp 438.68 {Plan 3}'!T$15&amp;analysismethod3)</f>
        <v xml:space="preserve">Secret Shopper: Network Participation; 
</v>
      </c>
      <c r="CB42" s="251" t="str">
        <f>IF(ISNUMBER(FIND(analysismethod3,'III_Plan comp 438.68 {Plan 3}'!U$15)),"",'III_Plan comp 438.68 {Plan 3}'!U$15&amp;analysismethod3)</f>
        <v xml:space="preserve">Secret Shopper: Network Participation; 
</v>
      </c>
      <c r="CC42" s="251" t="str">
        <f>IF(ISNUMBER(FIND(analysismethod3,'III_Plan comp 438.68 {Plan 3}'!V$15)),"",'III_Plan comp 438.68 {Plan 3}'!V$15&amp;analysismethod3)</f>
        <v xml:space="preserve">Secret Shopper: Network Participation; 
</v>
      </c>
      <c r="CD42" s="251" t="str">
        <f>IF(ISNUMBER(FIND(analysismethod3,'III_Plan comp 438.68 {Plan 3}'!W$15)),"",'III_Plan comp 438.68 {Plan 3}'!W$15&amp;analysismethod3)</f>
        <v xml:space="preserve">Secret Shopper: Network Participation; 
</v>
      </c>
      <c r="CE42" s="251" t="str">
        <f>IF(ISNUMBER(FIND(analysismethod3,'III_Plan comp 438.68 {Plan 3}'!X$15)),"",'III_Plan comp 438.68 {Plan 3}'!X$15&amp;analysismethod3)</f>
        <v xml:space="preserve">Secret Shopper: Network Participation; 
</v>
      </c>
      <c r="CF42" s="251" t="str">
        <f>IF(ISNUMBER(FIND(analysismethod3,'III_Plan comp 438.68 {Plan 3}'!Y$15)),"",'III_Plan comp 438.68 {Plan 3}'!Y$15&amp;analysismethod3)</f>
        <v xml:space="preserve">Secret Shopper: Network Participation; 
</v>
      </c>
      <c r="CG42" s="251" t="str">
        <f>IF(ISNUMBER(FIND(analysismethod3,'III_Plan comp 438.68 {Plan 3}'!Z$15)),"",'III_Plan comp 438.68 {Plan 3}'!Z$15&amp;analysismethod3)</f>
        <v xml:space="preserve">Secret Shopper: Network Participation; 
</v>
      </c>
      <c r="CH42" s="251" t="str">
        <f>IF(ISNUMBER(FIND(analysismethod3,'III_Plan comp 438.68 {Plan 3}'!AA$15)),"",'III_Plan comp 438.68 {Plan 3}'!AA$15&amp;analysismethod3)</f>
        <v xml:space="preserve">Secret Shopper: Network Participation; 
</v>
      </c>
      <c r="CI42" s="251" t="str">
        <f>IF(ISNUMBER(FIND(analysismethod3,'III_Plan comp 438.68 {Plan 3}'!AB$15)),"",'III_Plan comp 438.68 {Plan 3}'!AB$15&amp;analysismethod3)</f>
        <v xml:space="preserve">Secret Shopper: Network Participation; 
</v>
      </c>
      <c r="CJ42" s="251" t="str">
        <f>IF(ISNUMBER(FIND(analysismethod3,'III_Plan comp 438.68 {Plan 3}'!AC$15)),"",'III_Plan comp 438.68 {Plan 3}'!AC$15&amp;analysismethod3)</f>
        <v xml:space="preserve">Secret Shopper: Network Participation; 
</v>
      </c>
      <c r="CK42" s="251" t="str">
        <f>IF(ISNUMBER(FIND(analysismethod3,'III_Plan comp 438.68 {Plan 3}'!AD$15)),"",'III_Plan comp 438.68 {Plan 3}'!AD$15&amp;analysismethod3)</f>
        <v xml:space="preserve">Secret Shopper: Network Participation; 
</v>
      </c>
      <c r="CL42" s="251" t="str">
        <f>IF(ISNUMBER(FIND(analysismethod3,'III_Plan comp 438.68 {Plan 3}'!AE$15)),"",'III_Plan comp 438.68 {Plan 3}'!AE$15&amp;analysismethod3)</f>
        <v xml:space="preserve">Secret Shopper: Network Participation; 
</v>
      </c>
      <c r="CM42" s="251" t="str">
        <f>IF(ISNUMBER(FIND(analysismethod3,'III_Plan comp 438.68 {Plan 3}'!AF$15)),"",'III_Plan comp 438.68 {Plan 3}'!AF$15&amp;analysismethod3)</f>
        <v xml:space="preserve">Secret Shopper: Network Participation; 
</v>
      </c>
      <c r="CN42" s="251" t="str">
        <f>IF(ISNUMBER(FIND(analysismethod3,'III_Plan comp 438.68 {Plan 3}'!AG$15)),"",'III_Plan comp 438.68 {Plan 3}'!AG$15&amp;analysismethod3)</f>
        <v xml:space="preserve">Secret Shopper: Network Participation; 
</v>
      </c>
      <c r="CO42" s="251" t="str">
        <f>IF(ISNUMBER(FIND(analysismethod3,'III_Plan comp 438.68 {Plan 3}'!AH$15)),"",'III_Plan comp 438.68 {Plan 3}'!AH$15&amp;analysismethod3)</f>
        <v xml:space="preserve">Secret Shopper: Network Participation; 
</v>
      </c>
      <c r="CP42" s="251" t="str">
        <f>IF(ISNUMBER(FIND(analysismethod3,'III_Plan comp 438.68 {Plan 3}'!AI$15)),"",'III_Plan comp 438.68 {Plan 3}'!AI$15&amp;analysismethod3)</f>
        <v xml:space="preserve">Secret Shopper: Network Participation; 
</v>
      </c>
      <c r="CQ42" s="251" t="str">
        <f>IF(ISNUMBER(FIND(analysismethod3,'III_Plan comp 438.68 {Plan 3}'!AJ$15)),"",'III_Plan comp 438.68 {Plan 3}'!AJ$15&amp;analysismethod3)</f>
        <v xml:space="preserve">Secret Shopper: Network Participation; 
</v>
      </c>
      <c r="CR42" s="251" t="str">
        <f>IF(ISNUMBER(FIND(analysismethod3,'III_Plan comp 438.68 {Plan 3}'!AK$15)),"",'III_Plan comp 438.68 {Plan 3}'!AK$15&amp;analysismethod3)</f>
        <v xml:space="preserve">Secret Shopper: Network Participation; 
</v>
      </c>
      <c r="CS42" s="251" t="str">
        <f>IF(ISNUMBER(FIND(analysismethod3,'III_Plan comp 438.68 {Plan 3}'!AL$15)),"",'III_Plan comp 438.68 {Plan 3}'!AL$15&amp;analysismethod3)</f>
        <v xml:space="preserve">Secret Shopper: Network Participation; 
</v>
      </c>
      <c r="CT42" s="251" t="str">
        <f>IF(ISNUMBER(FIND(analysismethod3,'III_Plan comp 438.68 {Plan 3}'!AM$15)),"",'III_Plan comp 438.68 {Plan 3}'!AM$15&amp;analysismethod3)</f>
        <v xml:space="preserve">Secret Shopper: Network Participation; 
</v>
      </c>
      <c r="CU42" s="251" t="str">
        <f>IF(ISNUMBER(FIND(analysismethod3,'III_Plan comp 438.68 {Plan 3}'!AN$15)),"",'III_Plan comp 438.68 {Plan 3}'!AN$15&amp;analysismethod3)</f>
        <v xml:space="preserve">Secret Shopper: Network Participation; 
</v>
      </c>
      <c r="CV42" s="251" t="str">
        <f>IF(ISNUMBER(FIND(analysismethod3,'III_Plan comp 438.68 {Plan 3}'!AO$15)),"",'III_Plan comp 438.68 {Plan 3}'!AO$15&amp;analysismethod3)</f>
        <v xml:space="preserve">Secret Shopper: Network Participation; 
</v>
      </c>
      <c r="CW42" s="251" t="str">
        <f>IF(ISNUMBER(FIND(analysismethod3,'III_Plan comp 438.68 {Plan 3}'!AP$15)),"",'III_Plan comp 438.68 {Plan 3}'!AP$15&amp;analysismethod3)</f>
        <v xml:space="preserve">Secret Shopper: Network Participation; 
</v>
      </c>
      <c r="CX42" s="251" t="str">
        <f>IF(ISNUMBER(FIND(analysismethod3,'III_Plan comp 438.68 {Plan 3}'!AQ$15)),"",'III_Plan comp 438.68 {Plan 3}'!AQ$15&amp;analysismethod3)</f>
        <v xml:space="preserve">Secret Shopper: Network Participation; 
</v>
      </c>
      <c r="CY42" s="251" t="str">
        <f>IF(ISNUMBER(FIND(analysismethod3,'III_Plan comp 438.68 {Plan 3}'!AR$15)),"",'III_Plan comp 438.68 {Plan 3}'!AR$15&amp;analysismethod3)</f>
        <v xml:space="preserve">Secret Shopper: Network Participation; 
</v>
      </c>
      <c r="CZ42" s="251" t="str">
        <f>IF(ISNUMBER(FIND(analysismethod3,'III_Plan comp 438.68 {Plan 3}'!AS$15)),"",'III_Plan comp 438.68 {Plan 3}'!AS$15&amp;analysismethod3)</f>
        <v xml:space="preserve">Secret Shopper: Network Participation; 
</v>
      </c>
      <c r="DA42" s="251" t="str">
        <f>IF(ISNUMBER(FIND(analysismethod3,'III_Plan comp 438.68 {Plan 3}'!AT$15)),"",'III_Plan comp 438.68 {Plan 3}'!AT$15&amp;analysismethod3)</f>
        <v xml:space="preserve">Secret Shopper: Network Participation; 
</v>
      </c>
      <c r="DB42" s="251" t="str">
        <f>IF(ISNUMBER(FIND(analysismethod3,'III_Plan comp 438.68 {Plan 3}'!AU$15)),"",'III_Plan comp 438.68 {Plan 3}'!AU$15&amp;analysismethod3)</f>
        <v xml:space="preserve">Secret Shopper: Network Participation; 
</v>
      </c>
      <c r="DC42" s="251" t="str">
        <f>IF(ISNUMBER(FIND(analysismethod3,'III_Plan comp 438.68 {Plan 3}'!AV$15)),"",'III_Plan comp 438.68 {Plan 3}'!AV$15&amp;analysismethod3)</f>
        <v xml:space="preserve">Secret Shopper: Network Participation; 
</v>
      </c>
      <c r="DD42" s="251" t="str">
        <f>IF(ISNUMBER(FIND(analysismethod3,'III_Plan comp 438.68 {Plan 3}'!AW$15)),"",'III_Plan comp 438.68 {Plan 3}'!AW$15&amp;analysismethod3)</f>
        <v xml:space="preserve">Secret Shopper: Network Participation; 
</v>
      </c>
      <c r="DE42" s="251" t="str">
        <f>IF(ISNUMBER(FIND(analysismethod3,'III_Plan comp 438.68 {Plan 3}'!AX$15)),"",'III_Plan comp 438.68 {Plan 3}'!AX$15&amp;analysismethod3)</f>
        <v xml:space="preserve">Secret Shopper: Network Participation; 
</v>
      </c>
      <c r="DF42" s="251" t="str">
        <f>IF(ISNUMBER(FIND(analysismethod3,'III_Plan comp 438.68 {Plan 3}'!AY$15)),"",'III_Plan comp 438.68 {Plan 3}'!AY$15&amp;analysismethod3)</f>
        <v xml:space="preserve">Secret Shopper: Network Participation; 
</v>
      </c>
      <c r="DG42" s="251" t="str">
        <f>IF(ISNUMBER(FIND(analysismethod3,'III_Plan comp 438.68 {Plan 3}'!AZ$15)),"",'III_Plan comp 438.68 {Plan 3}'!AZ$15&amp;analysismethod3)</f>
        <v xml:space="preserve">Secret Shopper: Network Participation; 
</v>
      </c>
      <c r="DH42" s="251" t="str">
        <f>IF(ISNUMBER(FIND(analysismethod3,'III_Plan comp 438.68 {Plan 3}'!BA$15)),"",'III_Plan comp 438.68 {Plan 3}'!BA$15&amp;analysismethod3)</f>
        <v xml:space="preserve">Secret Shopper: Network Participation; 
</v>
      </c>
      <c r="DI42" s="251" t="str">
        <f>IF(ISNUMBER(FIND(analysismethod3,'III_Plan comp 438.68 {Plan 3}'!BB$15)),"",'III_Plan comp 438.68 {Plan 3}'!BB$15&amp;analysismethod3)</f>
        <v xml:space="preserve">Secret Shopper: Network Participation; 
</v>
      </c>
      <c r="DJ42" s="251" t="str">
        <f>IF(ISNUMBER(FIND(analysismethod3,'III_Plan comp 438.68 {Plan 3}'!BC$15)),"",'III_Plan comp 438.68 {Plan 3}'!BC$15&amp;analysismethod3)</f>
        <v xml:space="preserve">Secret Shopper: Network Participation; 
</v>
      </c>
      <c r="DK42" s="251" t="str">
        <f>IF(ISNUMBER(FIND(analysismethod3,'III_Plan comp 438.68 {Plan 3}'!BD$15)),"",'III_Plan comp 438.68 {Plan 3}'!BD$15&amp;analysismethod3)</f>
        <v xml:space="preserve">Secret Shopper: Network Participation; 
</v>
      </c>
      <c r="DL42" s="251" t="str">
        <f>IF(ISNUMBER(FIND(analysismethod3,'III_Plan comp 438.68 {Plan 3}'!BE$15)),"",'III_Plan comp 438.68 {Plan 3}'!BE$15&amp;analysismethod3)</f>
        <v xml:space="preserve">Secret Shopper: Network Participation; 
</v>
      </c>
      <c r="DM42" s="251" t="str">
        <f>IF(ISNUMBER(FIND(analysismethod3,'III_Plan comp 438.68 {Plan 3}'!BF$15)),"",'III_Plan comp 438.68 {Plan 3}'!BF$15&amp;analysismethod3)</f>
        <v xml:space="preserve">Secret Shopper: Network Participation; 
</v>
      </c>
      <c r="DN42" s="251" t="str">
        <f>IF(ISNUMBER(FIND(analysismethod3,'III_Plan comp 438.68 {Plan 3}'!BG$15)),"",'III_Plan comp 438.68 {Plan 3}'!BG$15&amp;analysismethod3)</f>
        <v xml:space="preserve">Secret Shopper: Network Participation; 
</v>
      </c>
      <c r="DO42" s="251" t="str">
        <f>IF(ISNUMBER(FIND(analysismethod3,'III_Plan comp 438.68 {Plan 3}'!BH$15)),"",'III_Plan comp 438.68 {Plan 3}'!BH$15&amp;analysismethod3)</f>
        <v xml:space="preserve">Secret Shopper: Network Participation; 
</v>
      </c>
      <c r="DP42" s="251" t="str">
        <f>IF(ISNUMBER(FIND(analysismethod3,'III_Plan comp 438.68 {Plan 3}'!BI$15)),"",'III_Plan comp 438.68 {Plan 3}'!BI$15&amp;analysismethod3)</f>
        <v xml:space="preserve">Secret Shopper: Network Participation; 
</v>
      </c>
      <c r="DQ42" s="251" t="str">
        <f>IF(ISNUMBER(FIND(analysismethod3,'III_Plan comp 438.68 {Plan 3}'!BJ$15)),"",'III_Plan comp 438.68 {Plan 3}'!BJ$15&amp;analysismethod3)</f>
        <v xml:space="preserve">Secret Shopper: Network Participation; 
</v>
      </c>
      <c r="DR42" s="251" t="str">
        <f>IF(ISNUMBER(FIND(analysismethod3,'III_Plan comp 438.68 {Plan 3}'!BK$15)),"",'III_Plan comp 438.68 {Plan 3}'!BK$15&amp;analysismethod3)</f>
        <v xml:space="preserve">Secret Shopper: Network Participation; 
</v>
      </c>
      <c r="DS42" s="251" t="str">
        <f>IF(ISNUMBER(FIND(analysismethod3,'III_Plan comp 438.68 {Plan 3}'!BL$15)),"",'III_Plan comp 438.68 {Plan 3}'!BL$15&amp;analysismethod3)</f>
        <v xml:space="preserve">Secret Shopper: Network Participation; 
</v>
      </c>
      <c r="DT42" s="251" t="str">
        <f>IF(ISNUMBER(FIND(analysismethod3,'III_Plan comp 438.68 {Plan 3}'!BM$15)),"",'III_Plan comp 438.68 {Plan 3}'!BM$15&amp;analysismethod3)</f>
        <v xml:space="preserve">Secret Shopper: Network Participation; 
</v>
      </c>
      <c r="DU42" s="251" t="str">
        <f>IF(ISNUMBER(FIND(analysismethod3,'III_Plan comp 438.68 {Plan 3}'!BN$15)),"",'III_Plan comp 438.68 {Plan 3}'!BN$15&amp;analysismethod3)</f>
        <v xml:space="preserve">Secret Shopper: Network Participation; 
</v>
      </c>
      <c r="DV42" s="251" t="str">
        <f>IF(ISNUMBER(FIND(analysismethod3,'III_Plan comp 438.68 {Plan 3}'!BO$15)),"",'III_Plan comp 438.68 {Plan 3}'!BO$15&amp;analysismethod3)</f>
        <v xml:space="preserve">Secret Shopper: Network Participation; 
</v>
      </c>
      <c r="DW42" s="251" t="str">
        <f>IF(ISNUMBER(FIND(analysismethod3,'III_Plan comp 438.68 {Plan 3}'!BP$15)),"",'III_Plan comp 438.68 {Plan 3}'!BP$15&amp;analysismethod3)</f>
        <v xml:space="preserve">Secret Shopper: Network Participation; 
</v>
      </c>
      <c r="DX42" s="251" t="str">
        <f>IF(ISNUMBER(FIND(analysismethod3,'III_Plan comp 438.68 {Plan 3}'!BQ$15)),"",'III_Plan comp 438.68 {Plan 3}'!BQ$15&amp;analysismethod3)</f>
        <v xml:space="preserve">Secret Shopper: Network Participation; 
</v>
      </c>
      <c r="DY42" s="251" t="str">
        <f>IF(ISNUMBER(FIND(analysismethod3,'III_Plan comp 438.68 {Plan 3}'!BR$15)),"",'III_Plan comp 438.68 {Plan 3}'!BR$15&amp;analysismethod3)</f>
        <v xml:space="preserve">Secret Shopper: Network Participation; 
</v>
      </c>
      <c r="DZ42" s="251" t="str">
        <f>IF(ISNUMBER(FIND(analysismethod3,'III_Plan comp 438.68 {Plan 3}'!BS$15)),"",'III_Plan comp 438.68 {Plan 3}'!BS$15&amp;analysismethod3)</f>
        <v xml:space="preserve">Secret Shopper: Network Participation; 
</v>
      </c>
      <c r="EA42" s="251" t="str">
        <f>IF(ISNUMBER(FIND(analysismethod3,'III_Plan comp 438.68 {Plan 3}'!BT$15)),"",'III_Plan comp 438.68 {Plan 3}'!BT$15&amp;analysismethod3)</f>
        <v xml:space="preserve">Secret Shopper: Network Participation; 
</v>
      </c>
      <c r="EB42" s="251" t="str">
        <f>IF(ISNUMBER(FIND(analysismethod3,'III_Plan comp 438.68 {Plan 3}'!BU$15)),"",'III_Plan comp 438.68 {Plan 3}'!BU$15&amp;analysismethod3)</f>
        <v xml:space="preserve">Secret Shopper: Network Participation; 
</v>
      </c>
      <c r="EC42" s="251" t="str">
        <f>IF(ISNUMBER(FIND(analysismethod3,'III_Plan comp 438.68 {Plan 3}'!BV$15)),"",'III_Plan comp 438.68 {Plan 3}'!BV$15&amp;analysismethod3)</f>
        <v xml:space="preserve">Secret Shopper: Network Participation; 
</v>
      </c>
      <c r="ED42" s="251" t="str">
        <f>IF(ISNUMBER(FIND(analysismethod3,'III_Plan comp 438.68 {Plan 3}'!BW$15)),"",'III_Plan comp 438.68 {Plan 3}'!BW$15&amp;analysismethod3)</f>
        <v xml:space="preserve">Secret Shopper: Network Participation; 
</v>
      </c>
      <c r="EE42" s="251" t="str">
        <f>IF(ISNUMBER(FIND(analysismethod3,'III_Plan comp 438.68 {Plan 3}'!BX$15)),"",'III_Plan comp 438.68 {Plan 3}'!BX$15&amp;analysismethod3)</f>
        <v xml:space="preserve">Secret Shopper: Network Participation; 
</v>
      </c>
      <c r="EF42" s="251" t="str">
        <f>IF(ISNUMBER(FIND(analysismethod3,'III_Plan comp 438.68 {Plan 3}'!BY$15)),"",'III_Plan comp 438.68 {Plan 3}'!BY$15&amp;analysismethod3)</f>
        <v xml:space="preserve">Secret Shopper: Network Participation; 
</v>
      </c>
      <c r="EG42" s="251" t="str">
        <f>IF(ISNUMBER(FIND(analysismethod3,'III_Plan comp 438.68 {Plan 3}'!BZ$15)),"",'III_Plan comp 438.68 {Plan 3}'!BZ$15&amp;analysismethod3)</f>
        <v xml:space="preserve">Secret Shopper: Network Participation; 
</v>
      </c>
      <c r="EH42" s="251" t="str">
        <f>IF(ISNUMBER(FIND(analysismethod3,'III_Plan comp 438.68 {Plan 3}'!CA$15)),"",'III_Plan comp 438.68 {Plan 3}'!CA$15&amp;analysismethod3)</f>
        <v xml:space="preserve">Secret Shopper: Network Participation; 
</v>
      </c>
      <c r="EI42" s="251" t="str">
        <f>IF(ISNUMBER(FIND(analysismethod3,'III_Plan comp 438.68 {Plan 3}'!CB$15)),"",'III_Plan comp 438.68 {Plan 3}'!CB$15&amp;analysismethod3)</f>
        <v xml:space="preserve">Secret Shopper: Network Participation; 
</v>
      </c>
      <c r="EJ42" s="251" t="str">
        <f>IF(ISNUMBER(FIND(analysismethod3,'III_Plan comp 438.68 {Plan 3}'!CC$15)),"",'III_Plan comp 438.68 {Plan 3}'!CC$15&amp;analysismethod3)</f>
        <v xml:space="preserve">Secret Shopper: Network Participation; 
</v>
      </c>
      <c r="EK42" s="251" t="str">
        <f>IF(ISNUMBER(FIND(analysismethod3,'III_Plan comp 438.68 {Plan 3}'!CD$15)),"",'III_Plan comp 438.68 {Plan 3}'!CD$15&amp;analysismethod3)</f>
        <v xml:space="preserve">Secret Shopper: Network Participation; 
</v>
      </c>
      <c r="EL42" s="251" t="str">
        <f>IF(ISNUMBER(FIND(analysismethod3,'III_Plan comp 438.68 {Plan 3}'!CE$15)),"",'III_Plan comp 438.68 {Plan 3}'!CE$15&amp;analysismethod3)</f>
        <v xml:space="preserve">Secret Shopper: Network Participation; 
</v>
      </c>
      <c r="EM42" s="251" t="str">
        <f>IF(ISNUMBER(FIND(analysismethod3,'III_Plan comp 438.68 {Plan 3}'!CF$15)),"",'III_Plan comp 438.68 {Plan 3}'!CF$15&amp;analysismethod3)</f>
        <v xml:space="preserve">Secret Shopper: Network Participation; 
</v>
      </c>
      <c r="EN42" s="251" t="str">
        <f>IF(ISNUMBER(FIND(analysismethod3,'III_Plan comp 438.68 {Plan 3}'!CG$15)),"",'III_Plan comp 438.68 {Plan 3}'!CG$15&amp;analysismethod3)</f>
        <v xml:space="preserve">Secret Shopper: Network Participation; 
</v>
      </c>
      <c r="EO42" s="251" t="str">
        <f>IF(ISNUMBER(FIND(analysismethod3,'III_Plan comp 438.68 {Plan 3}'!CH$15)),"",'III_Plan comp 438.68 {Plan 3}'!CH$15&amp;analysismethod3)</f>
        <v xml:space="preserve">Secret Shopper: Network Participation; 
</v>
      </c>
      <c r="EP42" s="251" t="str">
        <f>IF(ISNUMBER(FIND(analysismethod3,'III_Plan comp 438.68 {Plan 3}'!CI$15)),"",'III_Plan comp 438.68 {Plan 3}'!CI$15&amp;analysismethod3)</f>
        <v xml:space="preserve">Secret Shopper: Network Participation; 
</v>
      </c>
      <c r="EQ42" s="251" t="str">
        <f>IF(ISNUMBER(FIND(analysismethod3,'III_Plan comp 438.68 {Plan 3}'!CJ$15)),"",'III_Plan comp 438.68 {Plan 3}'!CJ$15&amp;analysismethod3)</f>
        <v xml:space="preserve">Secret Shopper: Network Participation; 
</v>
      </c>
      <c r="ER42" s="251" t="str">
        <f>IF(ISNUMBER(FIND(analysismethod3,'III_Plan comp 438.68 {Plan 3}'!CK$15)),"",'III_Plan comp 438.68 {Plan 3}'!CK$15&amp;analysismethod3)</f>
        <v xml:space="preserve">Secret Shopper: Network Participation; 
</v>
      </c>
      <c r="ES42" s="251" t="str">
        <f>IF(ISNUMBER(FIND(analysismethod3,'III_Plan comp 438.68 {Plan 3}'!CL$15)),"",'III_Plan comp 438.68 {Plan 3}'!CL$15&amp;analysismethod3)</f>
        <v xml:space="preserve">Secret Shopper: Network Participation; 
</v>
      </c>
      <c r="ET42" s="251" t="str">
        <f>IF(ISNUMBER(FIND(analysismethod3,'III_Plan comp 438.68 {Plan 3}'!CM$15)),"",'III_Plan comp 438.68 {Plan 3}'!CM$15&amp;analysismethod3)</f>
        <v xml:space="preserve">Secret Shopper: Network Participation; 
</v>
      </c>
      <c r="EU42" s="251" t="str">
        <f>IF(ISNUMBER(FIND(analysismethod3,'III_Plan comp 438.68 {Plan 3}'!CN$15)),"",'III_Plan comp 438.68 {Plan 3}'!CN$15&amp;analysismethod3)</f>
        <v xml:space="preserve">Secret Shopper: Network Participation; 
</v>
      </c>
      <c r="EV42" s="251" t="str">
        <f>IF(ISNUMBER(FIND(analysismethod3,'III_Plan comp 438.68 {Plan 3}'!CO$15)),"",'III_Plan comp 438.68 {Plan 3}'!CO$15&amp;analysismethod3)</f>
        <v xml:space="preserve">Secret Shopper: Network Participation; 
</v>
      </c>
      <c r="EW42" s="251" t="str">
        <f>IF(ISNUMBER(FIND(analysismethod3,'III_Plan comp 438.68 {Plan 3}'!CP$15)),"",'III_Plan comp 438.68 {Plan 3}'!CP$15&amp;analysismethod3)</f>
        <v xml:space="preserve">Secret Shopper: Network Participation; 
</v>
      </c>
      <c r="EX42" s="251" t="str">
        <f>IF(ISNUMBER(FIND(analysismethod3,'III_Plan comp 438.68 {Plan 3}'!CQ$15)),"",'III_Plan comp 438.68 {Plan 3}'!CQ$15&amp;analysismethod3)</f>
        <v xml:space="preserve">Secret Shopper: Network Participation; 
</v>
      </c>
      <c r="EY42" s="251" t="str">
        <f>IF(ISNUMBER(FIND(analysismethod3,'III_Plan comp 438.68 {Plan 3}'!CR$15)),"",'III_Plan comp 438.68 {Plan 3}'!CR$15&amp;analysismethod3)</f>
        <v xml:space="preserve">Secret Shopper: Network Participation; 
</v>
      </c>
      <c r="EZ42" s="251" t="str">
        <f>IF(ISNUMBER(FIND(analysismethod3,'III_Plan comp 438.68 {Plan 3}'!CS$15)),"",'III_Plan comp 438.68 {Plan 3}'!CS$15&amp;analysismethod3)</f>
        <v xml:space="preserve">Secret Shopper: Network Participation; 
</v>
      </c>
      <c r="FA42" s="251" t="str">
        <f>IF(ISNUMBER(FIND(analysismethod3,'III_Plan comp 438.68 {Plan 3}'!CT$15)),"",'III_Plan comp 438.68 {Plan 3}'!CT$15&amp;analysismethod3)</f>
        <v xml:space="preserve">Secret Shopper: Network Participation; 
</v>
      </c>
      <c r="FB42" s="251" t="str">
        <f>IF(ISNUMBER(FIND(analysismethod3,'III_Plan comp 438.68 {Plan 3}'!CU$15)),"",'III_Plan comp 438.68 {Plan 3}'!CU$15&amp;analysismethod3)</f>
        <v xml:space="preserve">Secret Shopper: Network Participation; 
</v>
      </c>
      <c r="FC42" s="251" t="str">
        <f>IF(ISNUMBER(FIND(analysismethod3,'III_Plan comp 438.68 {Plan 3}'!CV$15)),"",'III_Plan comp 438.68 {Plan 3}'!CV$15&amp;analysismethod3)</f>
        <v xml:space="preserve">Secret Shopper: Network Participation; 
</v>
      </c>
      <c r="FD42" s="251" t="str">
        <f>IF(ISNUMBER(FIND(analysismethod3,'III_Plan comp 438.68 {Plan 3}'!CW$15)),"",'III_Plan comp 438.68 {Plan 3}'!CW$15&amp;analysismethod3)</f>
        <v xml:space="preserve">Secret Shopper: Network Participation; 
</v>
      </c>
      <c r="FE42" s="251" t="str">
        <f>IF(ISNUMBER(FIND(analysismethod3,'III_Plan comp 438.68 {Plan 3}'!CX$15)),"",'III_Plan comp 438.68 {Plan 3}'!CX$15&amp;analysismethod3)</f>
        <v xml:space="preserve">Secret Shopper: Network Participation; 
</v>
      </c>
      <c r="FF42" s="251" t="str">
        <f>IF(ISNUMBER(FIND(analysismethod3,'III_Plan comp 438.68 {Plan 3}'!CY$15)),"",'III_Plan comp 438.68 {Plan 3}'!CY$15&amp;analysismethod3)</f>
        <v xml:space="preserve">Secret Shopper: Network Participation; 
</v>
      </c>
      <c r="FG42" s="251" t="str">
        <f>IF(ISNUMBER(FIND(analysismethod3,'III_Plan comp 438.68 {Plan 3}'!CZ$15)),"",'III_Plan comp 438.68 {Plan 3}'!CZ$15&amp;analysismethod3)</f>
        <v xml:space="preserve">Secret Shopper: Network Participation; 
</v>
      </c>
    </row>
    <row r="43" spans="2:163" x14ac:dyDescent="0.2">
      <c r="B43" s="12" t="s">
        <v>695</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xml:space="preserve">Secret Shopper: Appointment Availability; 
</v>
      </c>
      <c r="BL43" s="251" t="str">
        <f>IF(ISNUMBER(FIND(analysismethod4,'III_Plan comp 438.68 {Plan 3}'!E$15)),"",'III_Plan comp 438.68 {Plan 3}'!E$15&amp;analysismethod4)</f>
        <v xml:space="preserve">Secret Shopper: Appointment Availability; 
</v>
      </c>
      <c r="BM43" s="251" t="str">
        <f>IF(ISNUMBER(FIND(analysismethod4,'III_Plan comp 438.68 {Plan 3}'!F$15)),"",'III_Plan comp 438.68 {Plan 3}'!F$15&amp;analysismethod4)</f>
        <v xml:space="preserve">Secret Shopper: Appointment Availability; 
</v>
      </c>
      <c r="BN43" s="251" t="str">
        <f>IF(ISNUMBER(FIND(analysismethod4,'III_Plan comp 438.68 {Plan 3}'!G$15)),"",'III_Plan comp 438.68 {Plan 3}'!G$15&amp;analysismethod4)</f>
        <v xml:space="preserve">Secret Shopper: Appointment Availability; 
</v>
      </c>
      <c r="BO43" s="251" t="str">
        <f>IF(ISNUMBER(FIND(analysismethod4,'III_Plan comp 438.68 {Plan 3}'!H$15)),"",'III_Plan comp 438.68 {Plan 3}'!H$15&amp;analysismethod4)</f>
        <v xml:space="preserve">Secret Shopper: Appointment Availability; 
</v>
      </c>
      <c r="BP43" s="251" t="str">
        <f>IF(ISNUMBER(FIND(analysismethod4,'III_Plan comp 438.68 {Plan 3}'!I$15)),"",'III_Plan comp 438.68 {Plan 3}'!I$15&amp;analysismethod4)</f>
        <v xml:space="preserve">Secret Shopper: Appointment Availability; 
</v>
      </c>
      <c r="BQ43" s="251" t="str">
        <f>IF(ISNUMBER(FIND(analysismethod4,'III_Plan comp 438.68 {Plan 3}'!J$15)),"",'III_Plan comp 438.68 {Plan 3}'!J$15&amp;analysismethod4)</f>
        <v xml:space="preserve">Secret Shopper: Appointment Availability; 
</v>
      </c>
      <c r="BR43" s="251" t="str">
        <f>IF(ISNUMBER(FIND(analysismethod4,'III_Plan comp 438.68 {Plan 3}'!K$15)),"",'III_Plan comp 438.68 {Plan 3}'!K$15&amp;analysismethod4)</f>
        <v xml:space="preserve">Secret Shopper: Appointment Availability; 
</v>
      </c>
      <c r="BS43" s="251" t="str">
        <f>IF(ISNUMBER(FIND(analysismethod4,'III_Plan comp 438.68 {Plan 3}'!L$15)),"",'III_Plan comp 438.68 {Plan 3}'!L$15&amp;analysismethod4)</f>
        <v xml:space="preserve">Secret Shopper: Appointment Availability; 
</v>
      </c>
      <c r="BT43" s="251" t="str">
        <f>IF(ISNUMBER(FIND(analysismethod4,'III_Plan comp 438.68 {Plan 3}'!M$15)),"",'III_Plan comp 438.68 {Plan 3}'!M$15&amp;analysismethod4)</f>
        <v xml:space="preserve">Secret Shopper: Appointment Availability; 
</v>
      </c>
      <c r="BU43" s="251" t="str">
        <f>IF(ISNUMBER(FIND(analysismethod4,'III_Plan comp 438.68 {Plan 3}'!N$15)),"",'III_Plan comp 438.68 {Plan 3}'!N$15&amp;analysismethod4)</f>
        <v xml:space="preserve">Secret Shopper: Appointment Availability; 
</v>
      </c>
      <c r="BV43" s="251" t="str">
        <f>IF(ISNUMBER(FIND(analysismethod4,'III_Plan comp 438.68 {Plan 3}'!O$15)),"",'III_Plan comp 438.68 {Plan 3}'!O$15&amp;analysismethod4)</f>
        <v xml:space="preserve">Secret Shopper: Appointment Availability; 
</v>
      </c>
      <c r="BW43" s="251" t="str">
        <f>IF(ISNUMBER(FIND(analysismethod4,'III_Plan comp 438.68 {Plan 3}'!P$15)),"",'III_Plan comp 438.68 {Plan 3}'!P$15&amp;analysismethod4)</f>
        <v xml:space="preserve">Secret Shopper: Appointment Availability; 
</v>
      </c>
      <c r="BX43" s="251" t="str">
        <f>IF(ISNUMBER(FIND(analysismethod4,'III_Plan comp 438.68 {Plan 3}'!Q$15)),"",'III_Plan comp 438.68 {Plan 3}'!Q$15&amp;analysismethod4)</f>
        <v xml:space="preserve">Secret Shopper: Appointment Availability; 
</v>
      </c>
      <c r="BY43" s="251" t="str">
        <f>IF(ISNUMBER(FIND(analysismethod4,'III_Plan comp 438.68 {Plan 3}'!R$15)),"",'III_Plan comp 438.68 {Plan 3}'!R$15&amp;analysismethod4)</f>
        <v xml:space="preserve">Secret Shopper: Appointment Availability; 
</v>
      </c>
      <c r="BZ43" s="251" t="str">
        <f>IF(ISNUMBER(FIND(analysismethod4,'III_Plan comp 438.68 {Plan 3}'!S$15)),"",'III_Plan comp 438.68 {Plan 3}'!S$15&amp;analysismethod4)</f>
        <v xml:space="preserve">Secret Shopper: Appointment Availability; 
</v>
      </c>
      <c r="CA43" s="251" t="str">
        <f>IF(ISNUMBER(FIND(analysismethod4,'III_Plan comp 438.68 {Plan 3}'!T$15)),"",'III_Plan comp 438.68 {Plan 3}'!T$15&amp;analysismethod4)</f>
        <v xml:space="preserve">Secret Shopper: Appointment Availability; 
</v>
      </c>
      <c r="CB43" s="251" t="str">
        <f>IF(ISNUMBER(FIND(analysismethod4,'III_Plan comp 438.68 {Plan 3}'!U$15)),"",'III_Plan comp 438.68 {Plan 3}'!U$15&amp;analysismethod4)</f>
        <v xml:space="preserve">Secret Shopper: Appointment Availability; 
</v>
      </c>
      <c r="CC43" s="251" t="str">
        <f>IF(ISNUMBER(FIND(analysismethod4,'III_Plan comp 438.68 {Plan 3}'!V$15)),"",'III_Plan comp 438.68 {Plan 3}'!V$15&amp;analysismethod4)</f>
        <v xml:space="preserve">Secret Shopper: Appointment Availability; 
</v>
      </c>
      <c r="CD43" s="251" t="str">
        <f>IF(ISNUMBER(FIND(analysismethod4,'III_Plan comp 438.68 {Plan 3}'!W$15)),"",'III_Plan comp 438.68 {Plan 3}'!W$15&amp;analysismethod4)</f>
        <v xml:space="preserve">Secret Shopper: Appointment Availability; 
</v>
      </c>
      <c r="CE43" s="251" t="str">
        <f>IF(ISNUMBER(FIND(analysismethod4,'III_Plan comp 438.68 {Plan 3}'!X$15)),"",'III_Plan comp 438.68 {Plan 3}'!X$15&amp;analysismethod4)</f>
        <v xml:space="preserve">Secret Shopper: Appointment Availability; 
</v>
      </c>
      <c r="CF43" s="251" t="str">
        <f>IF(ISNUMBER(FIND(analysismethod4,'III_Plan comp 438.68 {Plan 3}'!Y$15)),"",'III_Plan comp 438.68 {Plan 3}'!Y$15&amp;analysismethod4)</f>
        <v xml:space="preserve">Secret Shopper: Appointment Availability; 
</v>
      </c>
      <c r="CG43" s="251" t="str">
        <f>IF(ISNUMBER(FIND(analysismethod4,'III_Plan comp 438.68 {Plan 3}'!Z$15)),"",'III_Plan comp 438.68 {Plan 3}'!Z$15&amp;analysismethod4)</f>
        <v xml:space="preserve">Secret Shopper: Appointment Availability; 
</v>
      </c>
      <c r="CH43" s="251" t="str">
        <f>IF(ISNUMBER(FIND(analysismethod4,'III_Plan comp 438.68 {Plan 3}'!AA$15)),"",'III_Plan comp 438.68 {Plan 3}'!AA$15&amp;analysismethod4)</f>
        <v xml:space="preserve">Secret Shopper: Appointment Availability; 
</v>
      </c>
      <c r="CI43" s="251" t="str">
        <f>IF(ISNUMBER(FIND(analysismethod4,'III_Plan comp 438.68 {Plan 3}'!AB$15)),"",'III_Plan comp 438.68 {Plan 3}'!AB$15&amp;analysismethod4)</f>
        <v xml:space="preserve">Secret Shopper: Appointment Availability; 
</v>
      </c>
      <c r="CJ43" s="251" t="str">
        <f>IF(ISNUMBER(FIND(analysismethod4,'III_Plan comp 438.68 {Plan 3}'!AC$15)),"",'III_Plan comp 438.68 {Plan 3}'!AC$15&amp;analysismethod4)</f>
        <v xml:space="preserve">Secret Shopper: Appointment Availability; 
</v>
      </c>
      <c r="CK43" s="251" t="str">
        <f>IF(ISNUMBER(FIND(analysismethod4,'III_Plan comp 438.68 {Plan 3}'!AD$15)),"",'III_Plan comp 438.68 {Plan 3}'!AD$15&amp;analysismethod4)</f>
        <v xml:space="preserve">Secret Shopper: Appointment Availability; 
</v>
      </c>
      <c r="CL43" s="251" t="str">
        <f>IF(ISNUMBER(FIND(analysismethod4,'III_Plan comp 438.68 {Plan 3}'!AE$15)),"",'III_Plan comp 438.68 {Plan 3}'!AE$15&amp;analysismethod4)</f>
        <v xml:space="preserve">Secret Shopper: Appointment Availability; 
</v>
      </c>
      <c r="CM43" s="251" t="str">
        <f>IF(ISNUMBER(FIND(analysismethod4,'III_Plan comp 438.68 {Plan 3}'!AF$15)),"",'III_Plan comp 438.68 {Plan 3}'!AF$15&amp;analysismethod4)</f>
        <v xml:space="preserve">Secret Shopper: Appointment Availability; 
</v>
      </c>
      <c r="CN43" s="251" t="str">
        <f>IF(ISNUMBER(FIND(analysismethod4,'III_Plan comp 438.68 {Plan 3}'!AG$15)),"",'III_Plan comp 438.68 {Plan 3}'!AG$15&amp;analysismethod4)</f>
        <v xml:space="preserve">Secret Shopper: Appointment Availability; 
</v>
      </c>
      <c r="CO43" s="251" t="str">
        <f>IF(ISNUMBER(FIND(analysismethod4,'III_Plan comp 438.68 {Plan 3}'!AH$15)),"",'III_Plan comp 438.68 {Plan 3}'!AH$15&amp;analysismethod4)</f>
        <v xml:space="preserve">Secret Shopper: Appointment Availability; 
</v>
      </c>
      <c r="CP43" s="251" t="str">
        <f>IF(ISNUMBER(FIND(analysismethod4,'III_Plan comp 438.68 {Plan 3}'!AI$15)),"",'III_Plan comp 438.68 {Plan 3}'!AI$15&amp;analysismethod4)</f>
        <v xml:space="preserve">Secret Shopper: Appointment Availability; 
</v>
      </c>
      <c r="CQ43" s="251" t="str">
        <f>IF(ISNUMBER(FIND(analysismethod4,'III_Plan comp 438.68 {Plan 3}'!AJ$15)),"",'III_Plan comp 438.68 {Plan 3}'!AJ$15&amp;analysismethod4)</f>
        <v xml:space="preserve">Secret Shopper: Appointment Availability; 
</v>
      </c>
      <c r="CR43" s="251" t="str">
        <f>IF(ISNUMBER(FIND(analysismethod4,'III_Plan comp 438.68 {Plan 3}'!AK$15)),"",'III_Plan comp 438.68 {Plan 3}'!AK$15&amp;analysismethod4)</f>
        <v xml:space="preserve">Secret Shopper: Appointment Availability; 
</v>
      </c>
      <c r="CS43" s="251" t="str">
        <f>IF(ISNUMBER(FIND(analysismethod4,'III_Plan comp 438.68 {Plan 3}'!AL$15)),"",'III_Plan comp 438.68 {Plan 3}'!AL$15&amp;analysismethod4)</f>
        <v xml:space="preserve">Secret Shopper: Appointment Availability; 
</v>
      </c>
      <c r="CT43" s="251" t="str">
        <f>IF(ISNUMBER(FIND(analysismethod4,'III_Plan comp 438.68 {Plan 3}'!AM$15)),"",'III_Plan comp 438.68 {Plan 3}'!AM$15&amp;analysismethod4)</f>
        <v xml:space="preserve">Secret Shopper: Appointment Availability; 
</v>
      </c>
      <c r="CU43" s="251" t="str">
        <f>IF(ISNUMBER(FIND(analysismethod4,'III_Plan comp 438.68 {Plan 3}'!AN$15)),"",'III_Plan comp 438.68 {Plan 3}'!AN$15&amp;analysismethod4)</f>
        <v xml:space="preserve">Secret Shopper: Appointment Availability; 
</v>
      </c>
      <c r="CV43" s="251" t="str">
        <f>IF(ISNUMBER(FIND(analysismethod4,'III_Plan comp 438.68 {Plan 3}'!AO$15)),"",'III_Plan comp 438.68 {Plan 3}'!AO$15&amp;analysismethod4)</f>
        <v xml:space="preserve">Secret Shopper: Appointment Availability; 
</v>
      </c>
      <c r="CW43" s="251" t="str">
        <f>IF(ISNUMBER(FIND(analysismethod4,'III_Plan comp 438.68 {Plan 3}'!AP$15)),"",'III_Plan comp 438.68 {Plan 3}'!AP$15&amp;analysismethod4)</f>
        <v xml:space="preserve">Secret Shopper: Appointment Availability; 
</v>
      </c>
      <c r="CX43" s="251" t="str">
        <f>IF(ISNUMBER(FIND(analysismethod4,'III_Plan comp 438.68 {Plan 3}'!AQ$15)),"",'III_Plan comp 438.68 {Plan 3}'!AQ$15&amp;analysismethod4)</f>
        <v xml:space="preserve">Secret Shopper: Appointment Availability; 
</v>
      </c>
      <c r="CY43" s="251" t="str">
        <f>IF(ISNUMBER(FIND(analysismethod4,'III_Plan comp 438.68 {Plan 3}'!AR$15)),"",'III_Plan comp 438.68 {Plan 3}'!AR$15&amp;analysismethod4)</f>
        <v xml:space="preserve">Secret Shopper: Appointment Availability; 
</v>
      </c>
      <c r="CZ43" s="251" t="str">
        <f>IF(ISNUMBER(FIND(analysismethod4,'III_Plan comp 438.68 {Plan 3}'!AS$15)),"",'III_Plan comp 438.68 {Plan 3}'!AS$15&amp;analysismethod4)</f>
        <v xml:space="preserve">Secret Shopper: Appointment Availability; 
</v>
      </c>
      <c r="DA43" s="251" t="str">
        <f>IF(ISNUMBER(FIND(analysismethod4,'III_Plan comp 438.68 {Plan 3}'!AT$15)),"",'III_Plan comp 438.68 {Plan 3}'!AT$15&amp;analysismethod4)</f>
        <v xml:space="preserve">Secret Shopper: Appointment Availability; 
</v>
      </c>
      <c r="DB43" s="251" t="str">
        <f>IF(ISNUMBER(FIND(analysismethod4,'III_Plan comp 438.68 {Plan 3}'!AU$15)),"",'III_Plan comp 438.68 {Plan 3}'!AU$15&amp;analysismethod4)</f>
        <v xml:space="preserve">Secret Shopper: Appointment Availability; 
</v>
      </c>
      <c r="DC43" s="251" t="str">
        <f>IF(ISNUMBER(FIND(analysismethod4,'III_Plan comp 438.68 {Plan 3}'!AV$15)),"",'III_Plan comp 438.68 {Plan 3}'!AV$15&amp;analysismethod4)</f>
        <v xml:space="preserve">Secret Shopper: Appointment Availability; 
</v>
      </c>
      <c r="DD43" s="251" t="str">
        <f>IF(ISNUMBER(FIND(analysismethod4,'III_Plan comp 438.68 {Plan 3}'!AW$15)),"",'III_Plan comp 438.68 {Plan 3}'!AW$15&amp;analysismethod4)</f>
        <v xml:space="preserve">Secret Shopper: Appointment Availability; 
</v>
      </c>
      <c r="DE43" s="251" t="str">
        <f>IF(ISNUMBER(FIND(analysismethod4,'III_Plan comp 438.68 {Plan 3}'!AX$15)),"",'III_Plan comp 438.68 {Plan 3}'!AX$15&amp;analysismethod4)</f>
        <v xml:space="preserve">Secret Shopper: Appointment Availability; 
</v>
      </c>
      <c r="DF43" s="251" t="str">
        <f>IF(ISNUMBER(FIND(analysismethod4,'III_Plan comp 438.68 {Plan 3}'!AY$15)),"",'III_Plan comp 438.68 {Plan 3}'!AY$15&amp;analysismethod4)</f>
        <v xml:space="preserve">Secret Shopper: Appointment Availability; 
</v>
      </c>
      <c r="DG43" s="251" t="str">
        <f>IF(ISNUMBER(FIND(analysismethod4,'III_Plan comp 438.68 {Plan 3}'!AZ$15)),"",'III_Plan comp 438.68 {Plan 3}'!AZ$15&amp;analysismethod4)</f>
        <v xml:space="preserve">Secret Shopper: Appointment Availability; 
</v>
      </c>
      <c r="DH43" s="251" t="str">
        <f>IF(ISNUMBER(FIND(analysismethod4,'III_Plan comp 438.68 {Plan 3}'!BA$15)),"",'III_Plan comp 438.68 {Plan 3}'!BA$15&amp;analysismethod4)</f>
        <v xml:space="preserve">Secret Shopper: Appointment Availability; 
</v>
      </c>
      <c r="DI43" s="251" t="str">
        <f>IF(ISNUMBER(FIND(analysismethod4,'III_Plan comp 438.68 {Plan 3}'!BB$15)),"",'III_Plan comp 438.68 {Plan 3}'!BB$15&amp;analysismethod4)</f>
        <v xml:space="preserve">Secret Shopper: Appointment Availability; 
</v>
      </c>
      <c r="DJ43" s="251" t="str">
        <f>IF(ISNUMBER(FIND(analysismethod4,'III_Plan comp 438.68 {Plan 3}'!BC$15)),"",'III_Plan comp 438.68 {Plan 3}'!BC$15&amp;analysismethod4)</f>
        <v xml:space="preserve">Secret Shopper: Appointment Availability; 
</v>
      </c>
      <c r="DK43" s="251" t="str">
        <f>IF(ISNUMBER(FIND(analysismethod4,'III_Plan comp 438.68 {Plan 3}'!BD$15)),"",'III_Plan comp 438.68 {Plan 3}'!BD$15&amp;analysismethod4)</f>
        <v xml:space="preserve">Secret Shopper: Appointment Availability; 
</v>
      </c>
      <c r="DL43" s="251" t="str">
        <f>IF(ISNUMBER(FIND(analysismethod4,'III_Plan comp 438.68 {Plan 3}'!BE$15)),"",'III_Plan comp 438.68 {Plan 3}'!BE$15&amp;analysismethod4)</f>
        <v xml:space="preserve">Secret Shopper: Appointment Availability; 
</v>
      </c>
      <c r="DM43" s="251" t="str">
        <f>IF(ISNUMBER(FIND(analysismethod4,'III_Plan comp 438.68 {Plan 3}'!BF$15)),"",'III_Plan comp 438.68 {Plan 3}'!BF$15&amp;analysismethod4)</f>
        <v xml:space="preserve">Secret Shopper: Appointment Availability; 
</v>
      </c>
      <c r="DN43" s="251" t="str">
        <f>IF(ISNUMBER(FIND(analysismethod4,'III_Plan comp 438.68 {Plan 3}'!BG$15)),"",'III_Plan comp 438.68 {Plan 3}'!BG$15&amp;analysismethod4)</f>
        <v xml:space="preserve">Secret Shopper: Appointment Availability; 
</v>
      </c>
      <c r="DO43" s="251" t="str">
        <f>IF(ISNUMBER(FIND(analysismethod4,'III_Plan comp 438.68 {Plan 3}'!BH$15)),"",'III_Plan comp 438.68 {Plan 3}'!BH$15&amp;analysismethod4)</f>
        <v xml:space="preserve">Secret Shopper: Appointment Availability; 
</v>
      </c>
      <c r="DP43" s="251" t="str">
        <f>IF(ISNUMBER(FIND(analysismethod4,'III_Plan comp 438.68 {Plan 3}'!BI$15)),"",'III_Plan comp 438.68 {Plan 3}'!BI$15&amp;analysismethod4)</f>
        <v xml:space="preserve">Secret Shopper: Appointment Availability; 
</v>
      </c>
      <c r="DQ43" s="251" t="str">
        <f>IF(ISNUMBER(FIND(analysismethod4,'III_Plan comp 438.68 {Plan 3}'!BJ$15)),"",'III_Plan comp 438.68 {Plan 3}'!BJ$15&amp;analysismethod4)</f>
        <v xml:space="preserve">Secret Shopper: Appointment Availability; 
</v>
      </c>
      <c r="DR43" s="251" t="str">
        <f>IF(ISNUMBER(FIND(analysismethod4,'III_Plan comp 438.68 {Plan 3}'!BK$15)),"",'III_Plan comp 438.68 {Plan 3}'!BK$15&amp;analysismethod4)</f>
        <v xml:space="preserve">Secret Shopper: Appointment Availability; 
</v>
      </c>
      <c r="DS43" s="251" t="str">
        <f>IF(ISNUMBER(FIND(analysismethod4,'III_Plan comp 438.68 {Plan 3}'!BL$15)),"",'III_Plan comp 438.68 {Plan 3}'!BL$15&amp;analysismethod4)</f>
        <v xml:space="preserve">Secret Shopper: Appointment Availability; 
</v>
      </c>
      <c r="DT43" s="251" t="str">
        <f>IF(ISNUMBER(FIND(analysismethod4,'III_Plan comp 438.68 {Plan 3}'!BM$15)),"",'III_Plan comp 438.68 {Plan 3}'!BM$15&amp;analysismethod4)</f>
        <v xml:space="preserve">Secret Shopper: Appointment Availability; 
</v>
      </c>
      <c r="DU43" s="251" t="str">
        <f>IF(ISNUMBER(FIND(analysismethod4,'III_Plan comp 438.68 {Plan 3}'!BN$15)),"",'III_Plan comp 438.68 {Plan 3}'!BN$15&amp;analysismethod4)</f>
        <v xml:space="preserve">Secret Shopper: Appointment Availability; 
</v>
      </c>
      <c r="DV43" s="251" t="str">
        <f>IF(ISNUMBER(FIND(analysismethod4,'III_Plan comp 438.68 {Plan 3}'!BO$15)),"",'III_Plan comp 438.68 {Plan 3}'!BO$15&amp;analysismethod4)</f>
        <v xml:space="preserve">Secret Shopper: Appointment Availability; 
</v>
      </c>
      <c r="DW43" s="251" t="str">
        <f>IF(ISNUMBER(FIND(analysismethod4,'III_Plan comp 438.68 {Plan 3}'!BP$15)),"",'III_Plan comp 438.68 {Plan 3}'!BP$15&amp;analysismethod4)</f>
        <v xml:space="preserve">Secret Shopper: Appointment Availability; 
</v>
      </c>
      <c r="DX43" s="251" t="str">
        <f>IF(ISNUMBER(FIND(analysismethod4,'III_Plan comp 438.68 {Plan 3}'!BQ$15)),"",'III_Plan comp 438.68 {Plan 3}'!BQ$15&amp;analysismethod4)</f>
        <v xml:space="preserve">Secret Shopper: Appointment Availability; 
</v>
      </c>
      <c r="DY43" s="251" t="str">
        <f>IF(ISNUMBER(FIND(analysismethod4,'III_Plan comp 438.68 {Plan 3}'!BR$15)),"",'III_Plan comp 438.68 {Plan 3}'!BR$15&amp;analysismethod4)</f>
        <v xml:space="preserve">Secret Shopper: Appointment Availability; 
</v>
      </c>
      <c r="DZ43" s="251" t="str">
        <f>IF(ISNUMBER(FIND(analysismethod4,'III_Plan comp 438.68 {Plan 3}'!BS$15)),"",'III_Plan comp 438.68 {Plan 3}'!BS$15&amp;analysismethod4)</f>
        <v xml:space="preserve">Secret Shopper: Appointment Availability; 
</v>
      </c>
      <c r="EA43" s="251" t="str">
        <f>IF(ISNUMBER(FIND(analysismethod4,'III_Plan comp 438.68 {Plan 3}'!BT$15)),"",'III_Plan comp 438.68 {Plan 3}'!BT$15&amp;analysismethod4)</f>
        <v xml:space="preserve">Secret Shopper: Appointment Availability; 
</v>
      </c>
      <c r="EB43" s="251" t="str">
        <f>IF(ISNUMBER(FIND(analysismethod4,'III_Plan comp 438.68 {Plan 3}'!BU$15)),"",'III_Plan comp 438.68 {Plan 3}'!BU$15&amp;analysismethod4)</f>
        <v xml:space="preserve">Secret Shopper: Appointment Availability; 
</v>
      </c>
      <c r="EC43" s="251" t="str">
        <f>IF(ISNUMBER(FIND(analysismethod4,'III_Plan comp 438.68 {Plan 3}'!BV$15)),"",'III_Plan comp 438.68 {Plan 3}'!BV$15&amp;analysismethod4)</f>
        <v xml:space="preserve">Secret Shopper: Appointment Availability; 
</v>
      </c>
      <c r="ED43" s="251" t="str">
        <f>IF(ISNUMBER(FIND(analysismethod4,'III_Plan comp 438.68 {Plan 3}'!BW$15)),"",'III_Plan comp 438.68 {Plan 3}'!BW$15&amp;analysismethod4)</f>
        <v xml:space="preserve">Secret Shopper: Appointment Availability; 
</v>
      </c>
      <c r="EE43" s="251" t="str">
        <f>IF(ISNUMBER(FIND(analysismethod4,'III_Plan comp 438.68 {Plan 3}'!BX$15)),"",'III_Plan comp 438.68 {Plan 3}'!BX$15&amp;analysismethod4)</f>
        <v xml:space="preserve">Secret Shopper: Appointment Availability; 
</v>
      </c>
      <c r="EF43" s="251" t="str">
        <f>IF(ISNUMBER(FIND(analysismethod4,'III_Plan comp 438.68 {Plan 3}'!BY$15)),"",'III_Plan comp 438.68 {Plan 3}'!BY$15&amp;analysismethod4)</f>
        <v xml:space="preserve">Secret Shopper: Appointment Availability; 
</v>
      </c>
      <c r="EG43" s="251" t="str">
        <f>IF(ISNUMBER(FIND(analysismethod4,'III_Plan comp 438.68 {Plan 3}'!BZ$15)),"",'III_Plan comp 438.68 {Plan 3}'!BZ$15&amp;analysismethod4)</f>
        <v xml:space="preserve">Secret Shopper: Appointment Availability; 
</v>
      </c>
      <c r="EH43" s="251" t="str">
        <f>IF(ISNUMBER(FIND(analysismethod4,'III_Plan comp 438.68 {Plan 3}'!CA$15)),"",'III_Plan comp 438.68 {Plan 3}'!CA$15&amp;analysismethod4)</f>
        <v xml:space="preserve">Secret Shopper: Appointment Availability; 
</v>
      </c>
      <c r="EI43" s="251" t="str">
        <f>IF(ISNUMBER(FIND(analysismethod4,'III_Plan comp 438.68 {Plan 3}'!CB$15)),"",'III_Plan comp 438.68 {Plan 3}'!CB$15&amp;analysismethod4)</f>
        <v xml:space="preserve">Secret Shopper: Appointment Availability; 
</v>
      </c>
      <c r="EJ43" s="251" t="str">
        <f>IF(ISNUMBER(FIND(analysismethod4,'III_Plan comp 438.68 {Plan 3}'!CC$15)),"",'III_Plan comp 438.68 {Plan 3}'!CC$15&amp;analysismethod4)</f>
        <v xml:space="preserve">Secret Shopper: Appointment Availability; 
</v>
      </c>
      <c r="EK43" s="251" t="str">
        <f>IF(ISNUMBER(FIND(analysismethod4,'III_Plan comp 438.68 {Plan 3}'!CD$15)),"",'III_Plan comp 438.68 {Plan 3}'!CD$15&amp;analysismethod4)</f>
        <v xml:space="preserve">Secret Shopper: Appointment Availability; 
</v>
      </c>
      <c r="EL43" s="251" t="str">
        <f>IF(ISNUMBER(FIND(analysismethod4,'III_Plan comp 438.68 {Plan 3}'!CE$15)),"",'III_Plan comp 438.68 {Plan 3}'!CE$15&amp;analysismethod4)</f>
        <v xml:space="preserve">Secret Shopper: Appointment Availability; 
</v>
      </c>
      <c r="EM43" s="251" t="str">
        <f>IF(ISNUMBER(FIND(analysismethod4,'III_Plan comp 438.68 {Plan 3}'!CF$15)),"",'III_Plan comp 438.68 {Plan 3}'!CF$15&amp;analysismethod4)</f>
        <v xml:space="preserve">Secret Shopper: Appointment Availability; 
</v>
      </c>
      <c r="EN43" s="251" t="str">
        <f>IF(ISNUMBER(FIND(analysismethod4,'III_Plan comp 438.68 {Plan 3}'!CG$15)),"",'III_Plan comp 438.68 {Plan 3}'!CG$15&amp;analysismethod4)</f>
        <v xml:space="preserve">Secret Shopper: Appointment Availability; 
</v>
      </c>
      <c r="EO43" s="251" t="str">
        <f>IF(ISNUMBER(FIND(analysismethod4,'III_Plan comp 438.68 {Plan 3}'!CH$15)),"",'III_Plan comp 438.68 {Plan 3}'!CH$15&amp;analysismethod4)</f>
        <v xml:space="preserve">Secret Shopper: Appointment Availability; 
</v>
      </c>
      <c r="EP43" s="251" t="str">
        <f>IF(ISNUMBER(FIND(analysismethod4,'III_Plan comp 438.68 {Plan 3}'!CI$15)),"",'III_Plan comp 438.68 {Plan 3}'!CI$15&amp;analysismethod4)</f>
        <v xml:space="preserve">Secret Shopper: Appointment Availability; 
</v>
      </c>
      <c r="EQ43" s="251" t="str">
        <f>IF(ISNUMBER(FIND(analysismethod4,'III_Plan comp 438.68 {Plan 3}'!CJ$15)),"",'III_Plan comp 438.68 {Plan 3}'!CJ$15&amp;analysismethod4)</f>
        <v xml:space="preserve">Secret Shopper: Appointment Availability; 
</v>
      </c>
      <c r="ER43" s="251" t="str">
        <f>IF(ISNUMBER(FIND(analysismethod4,'III_Plan comp 438.68 {Plan 3}'!CK$15)),"",'III_Plan comp 438.68 {Plan 3}'!CK$15&amp;analysismethod4)</f>
        <v xml:space="preserve">Secret Shopper: Appointment Availability; 
</v>
      </c>
      <c r="ES43" s="251" t="str">
        <f>IF(ISNUMBER(FIND(analysismethod4,'III_Plan comp 438.68 {Plan 3}'!CL$15)),"",'III_Plan comp 438.68 {Plan 3}'!CL$15&amp;analysismethod4)</f>
        <v xml:space="preserve">Secret Shopper: Appointment Availability; 
</v>
      </c>
      <c r="ET43" s="251" t="str">
        <f>IF(ISNUMBER(FIND(analysismethod4,'III_Plan comp 438.68 {Plan 3}'!CM$15)),"",'III_Plan comp 438.68 {Plan 3}'!CM$15&amp;analysismethod4)</f>
        <v xml:space="preserve">Secret Shopper: Appointment Availability; 
</v>
      </c>
      <c r="EU43" s="251" t="str">
        <f>IF(ISNUMBER(FIND(analysismethod4,'III_Plan comp 438.68 {Plan 3}'!CN$15)),"",'III_Plan comp 438.68 {Plan 3}'!CN$15&amp;analysismethod4)</f>
        <v xml:space="preserve">Secret Shopper: Appointment Availability; 
</v>
      </c>
      <c r="EV43" s="251" t="str">
        <f>IF(ISNUMBER(FIND(analysismethod4,'III_Plan comp 438.68 {Plan 3}'!CO$15)),"",'III_Plan comp 438.68 {Plan 3}'!CO$15&amp;analysismethod4)</f>
        <v xml:space="preserve">Secret Shopper: Appointment Availability; 
</v>
      </c>
      <c r="EW43" s="251" t="str">
        <f>IF(ISNUMBER(FIND(analysismethod4,'III_Plan comp 438.68 {Plan 3}'!CP$15)),"",'III_Plan comp 438.68 {Plan 3}'!CP$15&amp;analysismethod4)</f>
        <v xml:space="preserve">Secret Shopper: Appointment Availability; 
</v>
      </c>
      <c r="EX43" s="251" t="str">
        <f>IF(ISNUMBER(FIND(analysismethod4,'III_Plan comp 438.68 {Plan 3}'!CQ$15)),"",'III_Plan comp 438.68 {Plan 3}'!CQ$15&amp;analysismethod4)</f>
        <v xml:space="preserve">Secret Shopper: Appointment Availability; 
</v>
      </c>
      <c r="EY43" s="251" t="str">
        <f>IF(ISNUMBER(FIND(analysismethod4,'III_Plan comp 438.68 {Plan 3}'!CR$15)),"",'III_Plan comp 438.68 {Plan 3}'!CR$15&amp;analysismethod4)</f>
        <v xml:space="preserve">Secret Shopper: Appointment Availability; 
</v>
      </c>
      <c r="EZ43" s="251" t="str">
        <f>IF(ISNUMBER(FIND(analysismethod4,'III_Plan comp 438.68 {Plan 3}'!CS$15)),"",'III_Plan comp 438.68 {Plan 3}'!CS$15&amp;analysismethod4)</f>
        <v xml:space="preserve">Secret Shopper: Appointment Availability; 
</v>
      </c>
      <c r="FA43" s="251" t="str">
        <f>IF(ISNUMBER(FIND(analysismethod4,'III_Plan comp 438.68 {Plan 3}'!CT$15)),"",'III_Plan comp 438.68 {Plan 3}'!CT$15&amp;analysismethod4)</f>
        <v xml:space="preserve">Secret Shopper: Appointment Availability; 
</v>
      </c>
      <c r="FB43" s="251" t="str">
        <f>IF(ISNUMBER(FIND(analysismethod4,'III_Plan comp 438.68 {Plan 3}'!CU$15)),"",'III_Plan comp 438.68 {Plan 3}'!CU$15&amp;analysismethod4)</f>
        <v xml:space="preserve">Secret Shopper: Appointment Availability; 
</v>
      </c>
      <c r="FC43" s="251" t="str">
        <f>IF(ISNUMBER(FIND(analysismethod4,'III_Plan comp 438.68 {Plan 3}'!CV$15)),"",'III_Plan comp 438.68 {Plan 3}'!CV$15&amp;analysismethod4)</f>
        <v xml:space="preserve">Secret Shopper: Appointment Availability; 
</v>
      </c>
      <c r="FD43" s="251" t="str">
        <f>IF(ISNUMBER(FIND(analysismethod4,'III_Plan comp 438.68 {Plan 3}'!CW$15)),"",'III_Plan comp 438.68 {Plan 3}'!CW$15&amp;analysismethod4)</f>
        <v xml:space="preserve">Secret Shopper: Appointment Availability; 
</v>
      </c>
      <c r="FE43" s="251" t="str">
        <f>IF(ISNUMBER(FIND(analysismethod4,'III_Plan comp 438.68 {Plan 3}'!CX$15)),"",'III_Plan comp 438.68 {Plan 3}'!CX$15&amp;analysismethod4)</f>
        <v xml:space="preserve">Secret Shopper: Appointment Availability; 
</v>
      </c>
      <c r="FF43" s="251" t="str">
        <f>IF(ISNUMBER(FIND(analysismethod4,'III_Plan comp 438.68 {Plan 3}'!CY$15)),"",'III_Plan comp 438.68 {Plan 3}'!CY$15&amp;analysismethod4)</f>
        <v xml:space="preserve">Secret Shopper: Appointment Availability; 
</v>
      </c>
      <c r="FG43" s="251" t="str">
        <f>IF(ISNUMBER(FIND(analysismethod4,'III_Plan comp 438.68 {Plan 3}'!CZ$15)),"",'III_Plan comp 438.68 {Plan 3}'!CZ$15&amp;analysismethod4)</f>
        <v xml:space="preserve">Secret Shopper: Appointment Availability; 
</v>
      </c>
    </row>
    <row r="44" spans="2:163" x14ac:dyDescent="0.2">
      <c r="B44" s="12" t="s">
        <v>696</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x14ac:dyDescent="0.2">
      <c r="B45" s="12" t="s">
        <v>697</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xml:space="preserve">Review of Grievances Related to Access; 
</v>
      </c>
      <c r="BL45" s="251" t="str">
        <f>IF(ISNUMBER(FIND(analysismethod6,'III_Plan comp 438.68 {Plan 3}'!E$15)),"",'III_Plan comp 438.68 {Plan 3}'!E$15&amp;analysismethod6)</f>
        <v xml:space="preserve">Review of Grievances Related to Access; 
</v>
      </c>
      <c r="BM45" s="251" t="str">
        <f>IF(ISNUMBER(FIND(analysismethod6,'III_Plan comp 438.68 {Plan 3}'!F$15)),"",'III_Plan comp 438.68 {Plan 3}'!F$15&amp;analysismethod6)</f>
        <v xml:space="preserve">Review of Grievances Related to Access; 
</v>
      </c>
      <c r="BN45" s="251" t="str">
        <f>IF(ISNUMBER(FIND(analysismethod6,'III_Plan comp 438.68 {Plan 3}'!G$15)),"",'III_Plan comp 438.68 {Plan 3}'!G$15&amp;analysismethod6)</f>
        <v xml:space="preserve">Review of Grievances Related to Access; 
</v>
      </c>
      <c r="BO45" s="251" t="str">
        <f>IF(ISNUMBER(FIND(analysismethod6,'III_Plan comp 438.68 {Plan 3}'!H$15)),"",'III_Plan comp 438.68 {Plan 3}'!H$15&amp;analysismethod6)</f>
        <v xml:space="preserve">Review of Grievances Related to Access; 
</v>
      </c>
      <c r="BP45" s="251" t="str">
        <f>IF(ISNUMBER(FIND(analysismethod6,'III_Plan comp 438.68 {Plan 3}'!I$15)),"",'III_Plan comp 438.68 {Plan 3}'!I$15&amp;analysismethod6)</f>
        <v xml:space="preserve">Review of Grievances Related to Access; 
</v>
      </c>
      <c r="BQ45" s="251" t="str">
        <f>IF(ISNUMBER(FIND(analysismethod6,'III_Plan comp 438.68 {Plan 3}'!J$15)),"",'III_Plan comp 438.68 {Plan 3}'!J$15&amp;analysismethod6)</f>
        <v xml:space="preserve">Review of Grievances Related to Access; 
</v>
      </c>
      <c r="BR45" s="251" t="str">
        <f>IF(ISNUMBER(FIND(analysismethod6,'III_Plan comp 438.68 {Plan 3}'!K$15)),"",'III_Plan comp 438.68 {Plan 3}'!K$15&amp;analysismethod6)</f>
        <v xml:space="preserve">Review of Grievances Related to Access; 
</v>
      </c>
      <c r="BS45" s="251" t="str">
        <f>IF(ISNUMBER(FIND(analysismethod6,'III_Plan comp 438.68 {Plan 3}'!L$15)),"",'III_Plan comp 438.68 {Plan 3}'!L$15&amp;analysismethod6)</f>
        <v xml:space="preserve">Review of Grievances Related to Access; 
</v>
      </c>
      <c r="BT45" s="251" t="str">
        <f>IF(ISNUMBER(FIND(analysismethod6,'III_Plan comp 438.68 {Plan 3}'!M$15)),"",'III_Plan comp 438.68 {Plan 3}'!M$15&amp;analysismethod6)</f>
        <v xml:space="preserve">Review of Grievances Related to Access; 
</v>
      </c>
      <c r="BU45" s="251" t="str">
        <f>IF(ISNUMBER(FIND(analysismethod6,'III_Plan comp 438.68 {Plan 3}'!N$15)),"",'III_Plan comp 438.68 {Plan 3}'!N$15&amp;analysismethod6)</f>
        <v xml:space="preserve">Review of Grievances Related to Access; 
</v>
      </c>
      <c r="BV45" s="251" t="str">
        <f>IF(ISNUMBER(FIND(analysismethod6,'III_Plan comp 438.68 {Plan 3}'!O$15)),"",'III_Plan comp 438.68 {Plan 3}'!O$15&amp;analysismethod6)</f>
        <v xml:space="preserve">Review of Grievances Related to Access; 
</v>
      </c>
      <c r="BW45" s="251" t="str">
        <f>IF(ISNUMBER(FIND(analysismethod6,'III_Plan comp 438.68 {Plan 3}'!P$15)),"",'III_Plan comp 438.68 {Plan 3}'!P$15&amp;analysismethod6)</f>
        <v xml:space="preserve">Review of Grievances Related to Access; 
</v>
      </c>
      <c r="BX45" s="251" t="str">
        <f>IF(ISNUMBER(FIND(analysismethod6,'III_Plan comp 438.68 {Plan 3}'!Q$15)),"",'III_Plan comp 438.68 {Plan 3}'!Q$15&amp;analysismethod6)</f>
        <v xml:space="preserve">Review of Grievances Related to Access; 
</v>
      </c>
      <c r="BY45" s="251" t="str">
        <f>IF(ISNUMBER(FIND(analysismethod6,'III_Plan comp 438.68 {Plan 3}'!R$15)),"",'III_Plan comp 438.68 {Plan 3}'!R$15&amp;analysismethod6)</f>
        <v xml:space="preserve">Review of Grievances Related to Access; 
</v>
      </c>
      <c r="BZ45" s="251" t="str">
        <f>IF(ISNUMBER(FIND(analysismethod6,'III_Plan comp 438.68 {Plan 3}'!S$15)),"",'III_Plan comp 438.68 {Plan 3}'!S$15&amp;analysismethod6)</f>
        <v xml:space="preserve">Review of Grievances Related to Access; 
</v>
      </c>
      <c r="CA45" s="251" t="str">
        <f>IF(ISNUMBER(FIND(analysismethod6,'III_Plan comp 438.68 {Plan 3}'!T$15)),"",'III_Plan comp 438.68 {Plan 3}'!T$15&amp;analysismethod6)</f>
        <v xml:space="preserve">Review of Grievances Related to Access; 
</v>
      </c>
      <c r="CB45" s="251" t="str">
        <f>IF(ISNUMBER(FIND(analysismethod6,'III_Plan comp 438.68 {Plan 3}'!U$15)),"",'III_Plan comp 438.68 {Plan 3}'!U$15&amp;analysismethod6)</f>
        <v xml:space="preserve">Review of Grievances Related to Access; 
</v>
      </c>
      <c r="CC45" s="251" t="str">
        <f>IF(ISNUMBER(FIND(analysismethod6,'III_Plan comp 438.68 {Plan 3}'!V$15)),"",'III_Plan comp 438.68 {Plan 3}'!V$15&amp;analysismethod6)</f>
        <v xml:space="preserve">Review of Grievances Related to Access; 
</v>
      </c>
      <c r="CD45" s="251" t="str">
        <f>IF(ISNUMBER(FIND(analysismethod6,'III_Plan comp 438.68 {Plan 3}'!W$15)),"",'III_Plan comp 438.68 {Plan 3}'!W$15&amp;analysismethod6)</f>
        <v xml:space="preserve">Review of Grievances Related to Access; 
</v>
      </c>
      <c r="CE45" s="251" t="str">
        <f>IF(ISNUMBER(FIND(analysismethod6,'III_Plan comp 438.68 {Plan 3}'!X$15)),"",'III_Plan comp 438.68 {Plan 3}'!X$15&amp;analysismethod6)</f>
        <v xml:space="preserve">Review of Grievances Related to Access; 
</v>
      </c>
      <c r="CF45" s="251" t="str">
        <f>IF(ISNUMBER(FIND(analysismethod6,'III_Plan comp 438.68 {Plan 3}'!Y$15)),"",'III_Plan comp 438.68 {Plan 3}'!Y$15&amp;analysismethod6)</f>
        <v xml:space="preserve">Review of Grievances Related to Access; 
</v>
      </c>
      <c r="CG45" s="251" t="str">
        <f>IF(ISNUMBER(FIND(analysismethod6,'III_Plan comp 438.68 {Plan 3}'!Z$15)),"",'III_Plan comp 438.68 {Plan 3}'!Z$15&amp;analysismethod6)</f>
        <v xml:space="preserve">Review of Grievances Related to Access; 
</v>
      </c>
      <c r="CH45" s="251" t="str">
        <f>IF(ISNUMBER(FIND(analysismethod6,'III_Plan comp 438.68 {Plan 3}'!AA$15)),"",'III_Plan comp 438.68 {Plan 3}'!AA$15&amp;analysismethod6)</f>
        <v xml:space="preserve">Review of Grievances Related to Access; 
</v>
      </c>
      <c r="CI45" s="251" t="str">
        <f>IF(ISNUMBER(FIND(analysismethod6,'III_Plan comp 438.68 {Plan 3}'!AB$15)),"",'III_Plan comp 438.68 {Plan 3}'!AB$15&amp;analysismethod6)</f>
        <v xml:space="preserve">Review of Grievances Related to Access; 
</v>
      </c>
      <c r="CJ45" s="251" t="str">
        <f>IF(ISNUMBER(FIND(analysismethod6,'III_Plan comp 438.68 {Plan 3}'!AC$15)),"",'III_Plan comp 438.68 {Plan 3}'!AC$15&amp;analysismethod6)</f>
        <v xml:space="preserve">Review of Grievances Related to Access; 
</v>
      </c>
      <c r="CK45" s="251" t="str">
        <f>IF(ISNUMBER(FIND(analysismethod6,'III_Plan comp 438.68 {Plan 3}'!AD$15)),"",'III_Plan comp 438.68 {Plan 3}'!AD$15&amp;analysismethod6)</f>
        <v xml:space="preserve">Review of Grievances Related to Access; 
</v>
      </c>
      <c r="CL45" s="251" t="str">
        <f>IF(ISNUMBER(FIND(analysismethod6,'III_Plan comp 438.68 {Plan 3}'!AE$15)),"",'III_Plan comp 438.68 {Plan 3}'!AE$15&amp;analysismethod6)</f>
        <v xml:space="preserve">Review of Grievances Related to Access; 
</v>
      </c>
      <c r="CM45" s="251" t="str">
        <f>IF(ISNUMBER(FIND(analysismethod6,'III_Plan comp 438.68 {Plan 3}'!AF$15)),"",'III_Plan comp 438.68 {Plan 3}'!AF$15&amp;analysismethod6)</f>
        <v xml:space="preserve">Review of Grievances Related to Access; 
</v>
      </c>
      <c r="CN45" s="251" t="str">
        <f>IF(ISNUMBER(FIND(analysismethod6,'III_Plan comp 438.68 {Plan 3}'!AG$15)),"",'III_Plan comp 438.68 {Plan 3}'!AG$15&amp;analysismethod6)</f>
        <v xml:space="preserve">Review of Grievances Related to Access; 
</v>
      </c>
      <c r="CO45" s="251" t="str">
        <f>IF(ISNUMBER(FIND(analysismethod6,'III_Plan comp 438.68 {Plan 3}'!AH$15)),"",'III_Plan comp 438.68 {Plan 3}'!AH$15&amp;analysismethod6)</f>
        <v xml:space="preserve">Review of Grievances Related to Access; 
</v>
      </c>
      <c r="CP45" s="251" t="str">
        <f>IF(ISNUMBER(FIND(analysismethod6,'III_Plan comp 438.68 {Plan 3}'!AI$15)),"",'III_Plan comp 438.68 {Plan 3}'!AI$15&amp;analysismethod6)</f>
        <v xml:space="preserve">Review of Grievances Related to Access; 
</v>
      </c>
      <c r="CQ45" s="251" t="str">
        <f>IF(ISNUMBER(FIND(analysismethod6,'III_Plan comp 438.68 {Plan 3}'!AJ$15)),"",'III_Plan comp 438.68 {Plan 3}'!AJ$15&amp;analysismethod6)</f>
        <v xml:space="preserve">Review of Grievances Related to Access; 
</v>
      </c>
      <c r="CR45" s="251" t="str">
        <f>IF(ISNUMBER(FIND(analysismethod6,'III_Plan comp 438.68 {Plan 3}'!AK$15)),"",'III_Plan comp 438.68 {Plan 3}'!AK$15&amp;analysismethod6)</f>
        <v xml:space="preserve">Review of Grievances Related to Access; 
</v>
      </c>
      <c r="CS45" s="251" t="str">
        <f>IF(ISNUMBER(FIND(analysismethod6,'III_Plan comp 438.68 {Plan 3}'!AL$15)),"",'III_Plan comp 438.68 {Plan 3}'!AL$15&amp;analysismethod6)</f>
        <v xml:space="preserve">Review of Grievances Related to Access; 
</v>
      </c>
      <c r="CT45" s="251" t="str">
        <f>IF(ISNUMBER(FIND(analysismethod6,'III_Plan comp 438.68 {Plan 3}'!AM$15)),"",'III_Plan comp 438.68 {Plan 3}'!AM$15&amp;analysismethod6)</f>
        <v xml:space="preserve">Review of Grievances Related to Access; 
</v>
      </c>
      <c r="CU45" s="251" t="str">
        <f>IF(ISNUMBER(FIND(analysismethod6,'III_Plan comp 438.68 {Plan 3}'!AN$15)),"",'III_Plan comp 438.68 {Plan 3}'!AN$15&amp;analysismethod6)</f>
        <v xml:space="preserve">Review of Grievances Related to Access; 
</v>
      </c>
      <c r="CV45" s="251" t="str">
        <f>IF(ISNUMBER(FIND(analysismethod6,'III_Plan comp 438.68 {Plan 3}'!AO$15)),"",'III_Plan comp 438.68 {Plan 3}'!AO$15&amp;analysismethod6)</f>
        <v xml:space="preserve">Review of Grievances Related to Access; 
</v>
      </c>
      <c r="CW45" s="251" t="str">
        <f>IF(ISNUMBER(FIND(analysismethod6,'III_Plan comp 438.68 {Plan 3}'!AP$15)),"",'III_Plan comp 438.68 {Plan 3}'!AP$15&amp;analysismethod6)</f>
        <v xml:space="preserve">Review of Grievances Related to Access; 
</v>
      </c>
      <c r="CX45" s="251" t="str">
        <f>IF(ISNUMBER(FIND(analysismethod6,'III_Plan comp 438.68 {Plan 3}'!AQ$15)),"",'III_Plan comp 438.68 {Plan 3}'!AQ$15&amp;analysismethod6)</f>
        <v xml:space="preserve">Review of Grievances Related to Access; 
</v>
      </c>
      <c r="CY45" s="251" t="str">
        <f>IF(ISNUMBER(FIND(analysismethod6,'III_Plan comp 438.68 {Plan 3}'!AR$15)),"",'III_Plan comp 438.68 {Plan 3}'!AR$15&amp;analysismethod6)</f>
        <v xml:space="preserve">Review of Grievances Related to Access; 
</v>
      </c>
      <c r="CZ45" s="251" t="str">
        <f>IF(ISNUMBER(FIND(analysismethod6,'III_Plan comp 438.68 {Plan 3}'!AS$15)),"",'III_Plan comp 438.68 {Plan 3}'!AS$15&amp;analysismethod6)</f>
        <v xml:space="preserve">Review of Grievances Related to Access; 
</v>
      </c>
      <c r="DA45" s="251" t="str">
        <f>IF(ISNUMBER(FIND(analysismethod6,'III_Plan comp 438.68 {Plan 3}'!AT$15)),"",'III_Plan comp 438.68 {Plan 3}'!AT$15&amp;analysismethod6)</f>
        <v xml:space="preserve">Review of Grievances Related to Access; 
</v>
      </c>
      <c r="DB45" s="251" t="str">
        <f>IF(ISNUMBER(FIND(analysismethod6,'III_Plan comp 438.68 {Plan 3}'!AU$15)),"",'III_Plan comp 438.68 {Plan 3}'!AU$15&amp;analysismethod6)</f>
        <v xml:space="preserve">Review of Grievances Related to Access; 
</v>
      </c>
      <c r="DC45" s="251" t="str">
        <f>IF(ISNUMBER(FIND(analysismethod6,'III_Plan comp 438.68 {Plan 3}'!AV$15)),"",'III_Plan comp 438.68 {Plan 3}'!AV$15&amp;analysismethod6)</f>
        <v xml:space="preserve">Review of Grievances Related to Access; 
</v>
      </c>
      <c r="DD45" s="251" t="str">
        <f>IF(ISNUMBER(FIND(analysismethod6,'III_Plan comp 438.68 {Plan 3}'!AW$15)),"",'III_Plan comp 438.68 {Plan 3}'!AW$15&amp;analysismethod6)</f>
        <v xml:space="preserve">Review of Grievances Related to Access; 
</v>
      </c>
      <c r="DE45" s="251" t="str">
        <f>IF(ISNUMBER(FIND(analysismethod6,'III_Plan comp 438.68 {Plan 3}'!AX$15)),"",'III_Plan comp 438.68 {Plan 3}'!AX$15&amp;analysismethod6)</f>
        <v xml:space="preserve">Review of Grievances Related to Access; 
</v>
      </c>
      <c r="DF45" s="251" t="str">
        <f>IF(ISNUMBER(FIND(analysismethod6,'III_Plan comp 438.68 {Plan 3}'!AY$15)),"",'III_Plan comp 438.68 {Plan 3}'!AY$15&amp;analysismethod6)</f>
        <v xml:space="preserve">Review of Grievances Related to Access; 
</v>
      </c>
      <c r="DG45" s="251" t="str">
        <f>IF(ISNUMBER(FIND(analysismethod6,'III_Plan comp 438.68 {Plan 3}'!AZ$15)),"",'III_Plan comp 438.68 {Plan 3}'!AZ$15&amp;analysismethod6)</f>
        <v xml:space="preserve">Review of Grievances Related to Access; 
</v>
      </c>
      <c r="DH45" s="251" t="str">
        <f>IF(ISNUMBER(FIND(analysismethod6,'III_Plan comp 438.68 {Plan 3}'!BA$15)),"",'III_Plan comp 438.68 {Plan 3}'!BA$15&amp;analysismethod6)</f>
        <v xml:space="preserve">Review of Grievances Related to Access; 
</v>
      </c>
      <c r="DI45" s="251" t="str">
        <f>IF(ISNUMBER(FIND(analysismethod6,'III_Plan comp 438.68 {Plan 3}'!BB$15)),"",'III_Plan comp 438.68 {Plan 3}'!BB$15&amp;analysismethod6)</f>
        <v xml:space="preserve">Review of Grievances Related to Access; 
</v>
      </c>
      <c r="DJ45" s="251" t="str">
        <f>IF(ISNUMBER(FIND(analysismethod6,'III_Plan comp 438.68 {Plan 3}'!BC$15)),"",'III_Plan comp 438.68 {Plan 3}'!BC$15&amp;analysismethod6)</f>
        <v xml:space="preserve">Review of Grievances Related to Access; 
</v>
      </c>
      <c r="DK45" s="251" t="str">
        <f>IF(ISNUMBER(FIND(analysismethod6,'III_Plan comp 438.68 {Plan 3}'!BD$15)),"",'III_Plan comp 438.68 {Plan 3}'!BD$15&amp;analysismethod6)</f>
        <v xml:space="preserve">Review of Grievances Related to Access; 
</v>
      </c>
      <c r="DL45" s="251" t="str">
        <f>IF(ISNUMBER(FIND(analysismethod6,'III_Plan comp 438.68 {Plan 3}'!BE$15)),"",'III_Plan comp 438.68 {Plan 3}'!BE$15&amp;analysismethod6)</f>
        <v xml:space="preserve">Review of Grievances Related to Access; 
</v>
      </c>
      <c r="DM45" s="251" t="str">
        <f>IF(ISNUMBER(FIND(analysismethod6,'III_Plan comp 438.68 {Plan 3}'!BF$15)),"",'III_Plan comp 438.68 {Plan 3}'!BF$15&amp;analysismethod6)</f>
        <v xml:space="preserve">Review of Grievances Related to Access; 
</v>
      </c>
      <c r="DN45" s="251" t="str">
        <f>IF(ISNUMBER(FIND(analysismethod6,'III_Plan comp 438.68 {Plan 3}'!BG$15)),"",'III_Plan comp 438.68 {Plan 3}'!BG$15&amp;analysismethod6)</f>
        <v xml:space="preserve">Review of Grievances Related to Access; 
</v>
      </c>
      <c r="DO45" s="251" t="str">
        <f>IF(ISNUMBER(FIND(analysismethod6,'III_Plan comp 438.68 {Plan 3}'!BH$15)),"",'III_Plan comp 438.68 {Plan 3}'!BH$15&amp;analysismethod6)</f>
        <v xml:space="preserve">Review of Grievances Related to Access; 
</v>
      </c>
      <c r="DP45" s="251" t="str">
        <f>IF(ISNUMBER(FIND(analysismethod6,'III_Plan comp 438.68 {Plan 3}'!BI$15)),"",'III_Plan comp 438.68 {Plan 3}'!BI$15&amp;analysismethod6)</f>
        <v xml:space="preserve">Review of Grievances Related to Access; 
</v>
      </c>
      <c r="DQ45" s="251" t="str">
        <f>IF(ISNUMBER(FIND(analysismethod6,'III_Plan comp 438.68 {Plan 3}'!BJ$15)),"",'III_Plan comp 438.68 {Plan 3}'!BJ$15&amp;analysismethod6)</f>
        <v xml:space="preserve">Review of Grievances Related to Access; 
</v>
      </c>
      <c r="DR45" s="251" t="str">
        <f>IF(ISNUMBER(FIND(analysismethod6,'III_Plan comp 438.68 {Plan 3}'!BK$15)),"",'III_Plan comp 438.68 {Plan 3}'!BK$15&amp;analysismethod6)</f>
        <v xml:space="preserve">Review of Grievances Related to Access; 
</v>
      </c>
      <c r="DS45" s="251" t="str">
        <f>IF(ISNUMBER(FIND(analysismethod6,'III_Plan comp 438.68 {Plan 3}'!BL$15)),"",'III_Plan comp 438.68 {Plan 3}'!BL$15&amp;analysismethod6)</f>
        <v xml:space="preserve">Review of Grievances Related to Access; 
</v>
      </c>
      <c r="DT45" s="251" t="str">
        <f>IF(ISNUMBER(FIND(analysismethod6,'III_Plan comp 438.68 {Plan 3}'!BM$15)),"",'III_Plan comp 438.68 {Plan 3}'!BM$15&amp;analysismethod6)</f>
        <v xml:space="preserve">Review of Grievances Related to Access; 
</v>
      </c>
      <c r="DU45" s="251" t="str">
        <f>IF(ISNUMBER(FIND(analysismethod6,'III_Plan comp 438.68 {Plan 3}'!BN$15)),"",'III_Plan comp 438.68 {Plan 3}'!BN$15&amp;analysismethod6)</f>
        <v xml:space="preserve">Review of Grievances Related to Access; 
</v>
      </c>
      <c r="DV45" s="251" t="str">
        <f>IF(ISNUMBER(FIND(analysismethod6,'III_Plan comp 438.68 {Plan 3}'!BO$15)),"",'III_Plan comp 438.68 {Plan 3}'!BO$15&amp;analysismethod6)</f>
        <v xml:space="preserve">Review of Grievances Related to Access; 
</v>
      </c>
      <c r="DW45" s="251" t="str">
        <f>IF(ISNUMBER(FIND(analysismethod6,'III_Plan comp 438.68 {Plan 3}'!BP$15)),"",'III_Plan comp 438.68 {Plan 3}'!BP$15&amp;analysismethod6)</f>
        <v xml:space="preserve">Review of Grievances Related to Access; 
</v>
      </c>
      <c r="DX45" s="251" t="str">
        <f>IF(ISNUMBER(FIND(analysismethod6,'III_Plan comp 438.68 {Plan 3}'!BQ$15)),"",'III_Plan comp 438.68 {Plan 3}'!BQ$15&amp;analysismethod6)</f>
        <v xml:space="preserve">Review of Grievances Related to Access; 
</v>
      </c>
      <c r="DY45" s="251" t="str">
        <f>IF(ISNUMBER(FIND(analysismethod6,'III_Plan comp 438.68 {Plan 3}'!BR$15)),"",'III_Plan comp 438.68 {Plan 3}'!BR$15&amp;analysismethod6)</f>
        <v xml:space="preserve">Review of Grievances Related to Access; 
</v>
      </c>
      <c r="DZ45" s="251" t="str">
        <f>IF(ISNUMBER(FIND(analysismethod6,'III_Plan comp 438.68 {Plan 3}'!BS$15)),"",'III_Plan comp 438.68 {Plan 3}'!BS$15&amp;analysismethod6)</f>
        <v xml:space="preserve">Review of Grievances Related to Access; 
</v>
      </c>
      <c r="EA45" s="251" t="str">
        <f>IF(ISNUMBER(FIND(analysismethod6,'III_Plan comp 438.68 {Plan 3}'!BT$15)),"",'III_Plan comp 438.68 {Plan 3}'!BT$15&amp;analysismethod6)</f>
        <v xml:space="preserve">Review of Grievances Related to Access; 
</v>
      </c>
      <c r="EB45" s="251" t="str">
        <f>IF(ISNUMBER(FIND(analysismethod6,'III_Plan comp 438.68 {Plan 3}'!BU$15)),"",'III_Plan comp 438.68 {Plan 3}'!BU$15&amp;analysismethod6)</f>
        <v xml:space="preserve">Review of Grievances Related to Access; 
</v>
      </c>
      <c r="EC45" s="251" t="str">
        <f>IF(ISNUMBER(FIND(analysismethod6,'III_Plan comp 438.68 {Plan 3}'!BV$15)),"",'III_Plan comp 438.68 {Plan 3}'!BV$15&amp;analysismethod6)</f>
        <v xml:space="preserve">Review of Grievances Related to Access; 
</v>
      </c>
      <c r="ED45" s="251" t="str">
        <f>IF(ISNUMBER(FIND(analysismethod6,'III_Plan comp 438.68 {Plan 3}'!BW$15)),"",'III_Plan comp 438.68 {Plan 3}'!BW$15&amp;analysismethod6)</f>
        <v xml:space="preserve">Review of Grievances Related to Access; 
</v>
      </c>
      <c r="EE45" s="251" t="str">
        <f>IF(ISNUMBER(FIND(analysismethod6,'III_Plan comp 438.68 {Plan 3}'!BX$15)),"",'III_Plan comp 438.68 {Plan 3}'!BX$15&amp;analysismethod6)</f>
        <v xml:space="preserve">Review of Grievances Related to Access; 
</v>
      </c>
      <c r="EF45" s="251" t="str">
        <f>IF(ISNUMBER(FIND(analysismethod6,'III_Plan comp 438.68 {Plan 3}'!BY$15)),"",'III_Plan comp 438.68 {Plan 3}'!BY$15&amp;analysismethod6)</f>
        <v xml:space="preserve">Review of Grievances Related to Access; 
</v>
      </c>
      <c r="EG45" s="251" t="str">
        <f>IF(ISNUMBER(FIND(analysismethod6,'III_Plan comp 438.68 {Plan 3}'!BZ$15)),"",'III_Plan comp 438.68 {Plan 3}'!BZ$15&amp;analysismethod6)</f>
        <v xml:space="preserve">Review of Grievances Related to Access; 
</v>
      </c>
      <c r="EH45" s="251" t="str">
        <f>IF(ISNUMBER(FIND(analysismethod6,'III_Plan comp 438.68 {Plan 3}'!CA$15)),"",'III_Plan comp 438.68 {Plan 3}'!CA$15&amp;analysismethod6)</f>
        <v xml:space="preserve">Review of Grievances Related to Access; 
</v>
      </c>
      <c r="EI45" s="251" t="str">
        <f>IF(ISNUMBER(FIND(analysismethod6,'III_Plan comp 438.68 {Plan 3}'!CB$15)),"",'III_Plan comp 438.68 {Plan 3}'!CB$15&amp;analysismethod6)</f>
        <v xml:space="preserve">Review of Grievances Related to Access; 
</v>
      </c>
      <c r="EJ45" s="251" t="str">
        <f>IF(ISNUMBER(FIND(analysismethod6,'III_Plan comp 438.68 {Plan 3}'!CC$15)),"",'III_Plan comp 438.68 {Plan 3}'!CC$15&amp;analysismethod6)</f>
        <v xml:space="preserve">Review of Grievances Related to Access; 
</v>
      </c>
      <c r="EK45" s="251" t="str">
        <f>IF(ISNUMBER(FIND(analysismethod6,'III_Plan comp 438.68 {Plan 3}'!CD$15)),"",'III_Plan comp 438.68 {Plan 3}'!CD$15&amp;analysismethod6)</f>
        <v xml:space="preserve">Review of Grievances Related to Access; 
</v>
      </c>
      <c r="EL45" s="251" t="str">
        <f>IF(ISNUMBER(FIND(analysismethod6,'III_Plan comp 438.68 {Plan 3}'!CE$15)),"",'III_Plan comp 438.68 {Plan 3}'!CE$15&amp;analysismethod6)</f>
        <v xml:space="preserve">Review of Grievances Related to Access; 
</v>
      </c>
      <c r="EM45" s="251" t="str">
        <f>IF(ISNUMBER(FIND(analysismethod6,'III_Plan comp 438.68 {Plan 3}'!CF$15)),"",'III_Plan comp 438.68 {Plan 3}'!CF$15&amp;analysismethod6)</f>
        <v xml:space="preserve">Review of Grievances Related to Access; 
</v>
      </c>
      <c r="EN45" s="251" t="str">
        <f>IF(ISNUMBER(FIND(analysismethod6,'III_Plan comp 438.68 {Plan 3}'!CG$15)),"",'III_Plan comp 438.68 {Plan 3}'!CG$15&amp;analysismethod6)</f>
        <v xml:space="preserve">Review of Grievances Related to Access; 
</v>
      </c>
      <c r="EO45" s="251" t="str">
        <f>IF(ISNUMBER(FIND(analysismethod6,'III_Plan comp 438.68 {Plan 3}'!CH$15)),"",'III_Plan comp 438.68 {Plan 3}'!CH$15&amp;analysismethod6)</f>
        <v xml:space="preserve">Review of Grievances Related to Access; 
</v>
      </c>
      <c r="EP45" s="251" t="str">
        <f>IF(ISNUMBER(FIND(analysismethod6,'III_Plan comp 438.68 {Plan 3}'!CI$15)),"",'III_Plan comp 438.68 {Plan 3}'!CI$15&amp;analysismethod6)</f>
        <v xml:space="preserve">Review of Grievances Related to Access; 
</v>
      </c>
      <c r="EQ45" s="251" t="str">
        <f>IF(ISNUMBER(FIND(analysismethod6,'III_Plan comp 438.68 {Plan 3}'!CJ$15)),"",'III_Plan comp 438.68 {Plan 3}'!CJ$15&amp;analysismethod6)</f>
        <v xml:space="preserve">Review of Grievances Related to Access; 
</v>
      </c>
      <c r="ER45" s="251" t="str">
        <f>IF(ISNUMBER(FIND(analysismethod6,'III_Plan comp 438.68 {Plan 3}'!CK$15)),"",'III_Plan comp 438.68 {Plan 3}'!CK$15&amp;analysismethod6)</f>
        <v xml:space="preserve">Review of Grievances Related to Access; 
</v>
      </c>
      <c r="ES45" s="251" t="str">
        <f>IF(ISNUMBER(FIND(analysismethod6,'III_Plan comp 438.68 {Plan 3}'!CL$15)),"",'III_Plan comp 438.68 {Plan 3}'!CL$15&amp;analysismethod6)</f>
        <v xml:space="preserve">Review of Grievances Related to Access; 
</v>
      </c>
      <c r="ET45" s="251" t="str">
        <f>IF(ISNUMBER(FIND(analysismethod6,'III_Plan comp 438.68 {Plan 3}'!CM$15)),"",'III_Plan comp 438.68 {Plan 3}'!CM$15&amp;analysismethod6)</f>
        <v xml:space="preserve">Review of Grievances Related to Access; 
</v>
      </c>
      <c r="EU45" s="251" t="str">
        <f>IF(ISNUMBER(FIND(analysismethod6,'III_Plan comp 438.68 {Plan 3}'!CN$15)),"",'III_Plan comp 438.68 {Plan 3}'!CN$15&amp;analysismethod6)</f>
        <v xml:space="preserve">Review of Grievances Related to Access; 
</v>
      </c>
      <c r="EV45" s="251" t="str">
        <f>IF(ISNUMBER(FIND(analysismethod6,'III_Plan comp 438.68 {Plan 3}'!CO$15)),"",'III_Plan comp 438.68 {Plan 3}'!CO$15&amp;analysismethod6)</f>
        <v xml:space="preserve">Review of Grievances Related to Access; 
</v>
      </c>
      <c r="EW45" s="251" t="str">
        <f>IF(ISNUMBER(FIND(analysismethod6,'III_Plan comp 438.68 {Plan 3}'!CP$15)),"",'III_Plan comp 438.68 {Plan 3}'!CP$15&amp;analysismethod6)</f>
        <v xml:space="preserve">Review of Grievances Related to Access; 
</v>
      </c>
      <c r="EX45" s="251" t="str">
        <f>IF(ISNUMBER(FIND(analysismethod6,'III_Plan comp 438.68 {Plan 3}'!CQ$15)),"",'III_Plan comp 438.68 {Plan 3}'!CQ$15&amp;analysismethod6)</f>
        <v xml:space="preserve">Review of Grievances Related to Access; 
</v>
      </c>
      <c r="EY45" s="251" t="str">
        <f>IF(ISNUMBER(FIND(analysismethod6,'III_Plan comp 438.68 {Plan 3}'!CR$15)),"",'III_Plan comp 438.68 {Plan 3}'!CR$15&amp;analysismethod6)</f>
        <v xml:space="preserve">Review of Grievances Related to Access; 
</v>
      </c>
      <c r="EZ45" s="251" t="str">
        <f>IF(ISNUMBER(FIND(analysismethod6,'III_Plan comp 438.68 {Plan 3}'!CS$15)),"",'III_Plan comp 438.68 {Plan 3}'!CS$15&amp;analysismethod6)</f>
        <v xml:space="preserve">Review of Grievances Related to Access; 
</v>
      </c>
      <c r="FA45" s="251" t="str">
        <f>IF(ISNUMBER(FIND(analysismethod6,'III_Plan comp 438.68 {Plan 3}'!CT$15)),"",'III_Plan comp 438.68 {Plan 3}'!CT$15&amp;analysismethod6)</f>
        <v xml:space="preserve">Review of Grievances Related to Access; 
</v>
      </c>
      <c r="FB45" s="251" t="str">
        <f>IF(ISNUMBER(FIND(analysismethod6,'III_Plan comp 438.68 {Plan 3}'!CU$15)),"",'III_Plan comp 438.68 {Plan 3}'!CU$15&amp;analysismethod6)</f>
        <v xml:space="preserve">Review of Grievances Related to Access; 
</v>
      </c>
      <c r="FC45" s="251" t="str">
        <f>IF(ISNUMBER(FIND(analysismethod6,'III_Plan comp 438.68 {Plan 3}'!CV$15)),"",'III_Plan comp 438.68 {Plan 3}'!CV$15&amp;analysismethod6)</f>
        <v xml:space="preserve">Review of Grievances Related to Access; 
</v>
      </c>
      <c r="FD45" s="251" t="str">
        <f>IF(ISNUMBER(FIND(analysismethod6,'III_Plan comp 438.68 {Plan 3}'!CW$15)),"",'III_Plan comp 438.68 {Plan 3}'!CW$15&amp;analysismethod6)</f>
        <v xml:space="preserve">Review of Grievances Related to Access; 
</v>
      </c>
      <c r="FE45" s="251" t="str">
        <f>IF(ISNUMBER(FIND(analysismethod6,'III_Plan comp 438.68 {Plan 3}'!CX$15)),"",'III_Plan comp 438.68 {Plan 3}'!CX$15&amp;analysismethod6)</f>
        <v xml:space="preserve">Review of Grievances Related to Access; 
</v>
      </c>
      <c r="FF45" s="251" t="str">
        <f>IF(ISNUMBER(FIND(analysismethod6,'III_Plan comp 438.68 {Plan 3}'!CY$15)),"",'III_Plan comp 438.68 {Plan 3}'!CY$15&amp;analysismethod6)</f>
        <v xml:space="preserve">Review of Grievances Related to Access; 
</v>
      </c>
      <c r="FG45" s="251" t="str">
        <f>IF(ISNUMBER(FIND(analysismethod6,'III_Plan comp 438.68 {Plan 3}'!CZ$15)),"",'III_Plan comp 438.68 {Plan 3}'!CZ$15&amp;analysismethod6)</f>
        <v xml:space="preserve">Review of Grievances Related to Access; 
</v>
      </c>
    </row>
    <row r="46" spans="2:163" x14ac:dyDescent="0.2">
      <c r="B46" s="12" t="s">
        <v>698</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xml:space="preserve">Encounter Data Analysis; 
</v>
      </c>
      <c r="BL46" s="251" t="str">
        <f>IF(ISNUMBER(FIND(analysismethod7,'III_Plan comp 438.68 {Plan 3}'!E$15)),"",'III_Plan comp 438.68 {Plan 3}'!E$15&amp;analysismethod7)</f>
        <v xml:space="preserve">Encounter Data Analysis; 
</v>
      </c>
      <c r="BM46" s="251" t="str">
        <f>IF(ISNUMBER(FIND(analysismethod7,'III_Plan comp 438.68 {Plan 3}'!F$15)),"",'III_Plan comp 438.68 {Plan 3}'!F$15&amp;analysismethod7)</f>
        <v xml:space="preserve">Encounter Data Analysis; 
</v>
      </c>
      <c r="BN46" s="251" t="str">
        <f>IF(ISNUMBER(FIND(analysismethod7,'III_Plan comp 438.68 {Plan 3}'!G$15)),"",'III_Plan comp 438.68 {Plan 3}'!G$15&amp;analysismethod7)</f>
        <v xml:space="preserve">Encounter Data Analysis; 
</v>
      </c>
      <c r="BO46" s="251" t="str">
        <f>IF(ISNUMBER(FIND(analysismethod7,'III_Plan comp 438.68 {Plan 3}'!H$15)),"",'III_Plan comp 438.68 {Plan 3}'!H$15&amp;analysismethod7)</f>
        <v xml:space="preserve">Encounter Data Analysis; 
</v>
      </c>
      <c r="BP46" s="251" t="str">
        <f>IF(ISNUMBER(FIND(analysismethod7,'III_Plan comp 438.68 {Plan 3}'!I$15)),"",'III_Plan comp 438.68 {Plan 3}'!I$15&amp;analysismethod7)</f>
        <v xml:space="preserve">Encounter Data Analysis; 
</v>
      </c>
      <c r="BQ46" s="251" t="str">
        <f>IF(ISNUMBER(FIND(analysismethod7,'III_Plan comp 438.68 {Plan 3}'!J$15)),"",'III_Plan comp 438.68 {Plan 3}'!J$15&amp;analysismethod7)</f>
        <v xml:space="preserve">Encounter Data Analysis; 
</v>
      </c>
      <c r="BR46" s="251" t="str">
        <f>IF(ISNUMBER(FIND(analysismethod7,'III_Plan comp 438.68 {Plan 3}'!K$15)),"",'III_Plan comp 438.68 {Plan 3}'!K$15&amp;analysismethod7)</f>
        <v xml:space="preserve">Encounter Data Analysis; 
</v>
      </c>
      <c r="BS46" s="251" t="str">
        <f>IF(ISNUMBER(FIND(analysismethod7,'III_Plan comp 438.68 {Plan 3}'!L$15)),"",'III_Plan comp 438.68 {Plan 3}'!L$15&amp;analysismethod7)</f>
        <v xml:space="preserve">Encounter Data Analysis; 
</v>
      </c>
      <c r="BT46" s="251" t="str">
        <f>IF(ISNUMBER(FIND(analysismethod7,'III_Plan comp 438.68 {Plan 3}'!M$15)),"",'III_Plan comp 438.68 {Plan 3}'!M$15&amp;analysismethod7)</f>
        <v xml:space="preserve">Encounter Data Analysis; 
</v>
      </c>
      <c r="BU46" s="251" t="str">
        <f>IF(ISNUMBER(FIND(analysismethod7,'III_Plan comp 438.68 {Plan 3}'!N$15)),"",'III_Plan comp 438.68 {Plan 3}'!N$15&amp;analysismethod7)</f>
        <v xml:space="preserve">Encounter Data Analysis; 
</v>
      </c>
      <c r="BV46" s="251" t="str">
        <f>IF(ISNUMBER(FIND(analysismethod7,'III_Plan comp 438.68 {Plan 3}'!O$15)),"",'III_Plan comp 438.68 {Plan 3}'!O$15&amp;analysismethod7)</f>
        <v xml:space="preserve">Encounter Data Analysis; 
</v>
      </c>
      <c r="BW46" s="251" t="str">
        <f>IF(ISNUMBER(FIND(analysismethod7,'III_Plan comp 438.68 {Plan 3}'!P$15)),"",'III_Plan comp 438.68 {Plan 3}'!P$15&amp;analysismethod7)</f>
        <v xml:space="preserve">Encounter Data Analysis; 
</v>
      </c>
      <c r="BX46" s="251" t="str">
        <f>IF(ISNUMBER(FIND(analysismethod7,'III_Plan comp 438.68 {Plan 3}'!Q$15)),"",'III_Plan comp 438.68 {Plan 3}'!Q$15&amp;analysismethod7)</f>
        <v xml:space="preserve">Encounter Data Analysis; 
</v>
      </c>
      <c r="BY46" s="251" t="str">
        <f>IF(ISNUMBER(FIND(analysismethod7,'III_Plan comp 438.68 {Plan 3}'!R$15)),"",'III_Plan comp 438.68 {Plan 3}'!R$15&amp;analysismethod7)</f>
        <v xml:space="preserve">Encounter Data Analysis; 
</v>
      </c>
      <c r="BZ46" s="251" t="str">
        <f>IF(ISNUMBER(FIND(analysismethod7,'III_Plan comp 438.68 {Plan 3}'!S$15)),"",'III_Plan comp 438.68 {Plan 3}'!S$15&amp;analysismethod7)</f>
        <v xml:space="preserve">Encounter Data Analysis; 
</v>
      </c>
      <c r="CA46" s="251" t="str">
        <f>IF(ISNUMBER(FIND(analysismethod7,'III_Plan comp 438.68 {Plan 3}'!T$15)),"",'III_Plan comp 438.68 {Plan 3}'!T$15&amp;analysismethod7)</f>
        <v xml:space="preserve">Encounter Data Analysis; 
</v>
      </c>
      <c r="CB46" s="251" t="str">
        <f>IF(ISNUMBER(FIND(analysismethod7,'III_Plan comp 438.68 {Plan 3}'!U$15)),"",'III_Plan comp 438.68 {Plan 3}'!U$15&amp;analysismethod7)</f>
        <v xml:space="preserve">Encounter Data Analysis; 
</v>
      </c>
      <c r="CC46" s="251" t="str">
        <f>IF(ISNUMBER(FIND(analysismethod7,'III_Plan comp 438.68 {Plan 3}'!V$15)),"",'III_Plan comp 438.68 {Plan 3}'!V$15&amp;analysismethod7)</f>
        <v xml:space="preserve">Encounter Data Analysis; 
</v>
      </c>
      <c r="CD46" s="251" t="str">
        <f>IF(ISNUMBER(FIND(analysismethod7,'III_Plan comp 438.68 {Plan 3}'!W$15)),"",'III_Plan comp 438.68 {Plan 3}'!W$15&amp;analysismethod7)</f>
        <v xml:space="preserve">Encounter Data Analysis; 
</v>
      </c>
      <c r="CE46" s="251" t="str">
        <f>IF(ISNUMBER(FIND(analysismethod7,'III_Plan comp 438.68 {Plan 3}'!X$15)),"",'III_Plan comp 438.68 {Plan 3}'!X$15&amp;analysismethod7)</f>
        <v xml:space="preserve">Encounter Data Analysis; 
</v>
      </c>
      <c r="CF46" s="251" t="str">
        <f>IF(ISNUMBER(FIND(analysismethod7,'III_Plan comp 438.68 {Plan 3}'!Y$15)),"",'III_Plan comp 438.68 {Plan 3}'!Y$15&amp;analysismethod7)</f>
        <v xml:space="preserve">Encounter Data Analysis; 
</v>
      </c>
      <c r="CG46" s="251" t="str">
        <f>IF(ISNUMBER(FIND(analysismethod7,'III_Plan comp 438.68 {Plan 3}'!Z$15)),"",'III_Plan comp 438.68 {Plan 3}'!Z$15&amp;analysismethod7)</f>
        <v xml:space="preserve">Encounter Data Analysis; 
</v>
      </c>
      <c r="CH46" s="251" t="str">
        <f>IF(ISNUMBER(FIND(analysismethod7,'III_Plan comp 438.68 {Plan 3}'!AA$15)),"",'III_Plan comp 438.68 {Plan 3}'!AA$15&amp;analysismethod7)</f>
        <v xml:space="preserve">Encounter Data Analysis; 
</v>
      </c>
      <c r="CI46" s="251" t="str">
        <f>IF(ISNUMBER(FIND(analysismethod7,'III_Plan comp 438.68 {Plan 3}'!AB$15)),"",'III_Plan comp 438.68 {Plan 3}'!AB$15&amp;analysismethod7)</f>
        <v xml:space="preserve">Encounter Data Analysis; 
</v>
      </c>
      <c r="CJ46" s="251" t="str">
        <f>IF(ISNUMBER(FIND(analysismethod7,'III_Plan comp 438.68 {Plan 3}'!AC$15)),"",'III_Plan comp 438.68 {Plan 3}'!AC$15&amp;analysismethod7)</f>
        <v xml:space="preserve">Encounter Data Analysis; 
</v>
      </c>
      <c r="CK46" s="251" t="str">
        <f>IF(ISNUMBER(FIND(analysismethod7,'III_Plan comp 438.68 {Plan 3}'!AD$15)),"",'III_Plan comp 438.68 {Plan 3}'!AD$15&amp;analysismethod7)</f>
        <v xml:space="preserve">Encounter Data Analysis; 
</v>
      </c>
      <c r="CL46" s="251" t="str">
        <f>IF(ISNUMBER(FIND(analysismethod7,'III_Plan comp 438.68 {Plan 3}'!AE$15)),"",'III_Plan comp 438.68 {Plan 3}'!AE$15&amp;analysismethod7)</f>
        <v xml:space="preserve">Encounter Data Analysis; 
</v>
      </c>
      <c r="CM46" s="251" t="str">
        <f>IF(ISNUMBER(FIND(analysismethod7,'III_Plan comp 438.68 {Plan 3}'!AF$15)),"",'III_Plan comp 438.68 {Plan 3}'!AF$15&amp;analysismethod7)</f>
        <v xml:space="preserve">Encounter Data Analysis; 
</v>
      </c>
      <c r="CN46" s="251" t="str">
        <f>IF(ISNUMBER(FIND(analysismethod7,'III_Plan comp 438.68 {Plan 3}'!AG$15)),"",'III_Plan comp 438.68 {Plan 3}'!AG$15&amp;analysismethod7)</f>
        <v xml:space="preserve">Encounter Data Analysis; 
</v>
      </c>
      <c r="CO46" s="251" t="str">
        <f>IF(ISNUMBER(FIND(analysismethod7,'III_Plan comp 438.68 {Plan 3}'!AH$15)),"",'III_Plan comp 438.68 {Plan 3}'!AH$15&amp;analysismethod7)</f>
        <v xml:space="preserve">Encounter Data Analysis; 
</v>
      </c>
      <c r="CP46" s="251" t="str">
        <f>IF(ISNUMBER(FIND(analysismethod7,'III_Plan comp 438.68 {Plan 3}'!AI$15)),"",'III_Plan comp 438.68 {Plan 3}'!AI$15&amp;analysismethod7)</f>
        <v xml:space="preserve">Encounter Data Analysis; 
</v>
      </c>
      <c r="CQ46" s="251" t="str">
        <f>IF(ISNUMBER(FIND(analysismethod7,'III_Plan comp 438.68 {Plan 3}'!AJ$15)),"",'III_Plan comp 438.68 {Plan 3}'!AJ$15&amp;analysismethod7)</f>
        <v xml:space="preserve">Encounter Data Analysis; 
</v>
      </c>
      <c r="CR46" s="251" t="str">
        <f>IF(ISNUMBER(FIND(analysismethod7,'III_Plan comp 438.68 {Plan 3}'!AK$15)),"",'III_Plan comp 438.68 {Plan 3}'!AK$15&amp;analysismethod7)</f>
        <v xml:space="preserve">Encounter Data Analysis; 
</v>
      </c>
      <c r="CS46" s="251" t="str">
        <f>IF(ISNUMBER(FIND(analysismethod7,'III_Plan comp 438.68 {Plan 3}'!AL$15)),"",'III_Plan comp 438.68 {Plan 3}'!AL$15&amp;analysismethod7)</f>
        <v xml:space="preserve">Encounter Data Analysis; 
</v>
      </c>
      <c r="CT46" s="251" t="str">
        <f>IF(ISNUMBER(FIND(analysismethod7,'III_Plan comp 438.68 {Plan 3}'!AM$15)),"",'III_Plan comp 438.68 {Plan 3}'!AM$15&amp;analysismethod7)</f>
        <v xml:space="preserve">Encounter Data Analysis; 
</v>
      </c>
      <c r="CU46" s="251" t="str">
        <f>IF(ISNUMBER(FIND(analysismethod7,'III_Plan comp 438.68 {Plan 3}'!AN$15)),"",'III_Plan comp 438.68 {Plan 3}'!AN$15&amp;analysismethod7)</f>
        <v xml:space="preserve">Encounter Data Analysis; 
</v>
      </c>
      <c r="CV46" s="251" t="str">
        <f>IF(ISNUMBER(FIND(analysismethod7,'III_Plan comp 438.68 {Plan 3}'!AO$15)),"",'III_Plan comp 438.68 {Plan 3}'!AO$15&amp;analysismethod7)</f>
        <v xml:space="preserve">Encounter Data Analysis; 
</v>
      </c>
      <c r="CW46" s="251" t="str">
        <f>IF(ISNUMBER(FIND(analysismethod7,'III_Plan comp 438.68 {Plan 3}'!AP$15)),"",'III_Plan comp 438.68 {Plan 3}'!AP$15&amp;analysismethod7)</f>
        <v xml:space="preserve">Encounter Data Analysis; 
</v>
      </c>
      <c r="CX46" s="251" t="str">
        <f>IF(ISNUMBER(FIND(analysismethod7,'III_Plan comp 438.68 {Plan 3}'!AQ$15)),"",'III_Plan comp 438.68 {Plan 3}'!AQ$15&amp;analysismethod7)</f>
        <v xml:space="preserve">Encounter Data Analysis; 
</v>
      </c>
      <c r="CY46" s="251" t="str">
        <f>IF(ISNUMBER(FIND(analysismethod7,'III_Plan comp 438.68 {Plan 3}'!AR$15)),"",'III_Plan comp 438.68 {Plan 3}'!AR$15&amp;analysismethod7)</f>
        <v xml:space="preserve">Encounter Data Analysis; 
</v>
      </c>
      <c r="CZ46" s="251" t="str">
        <f>IF(ISNUMBER(FIND(analysismethod7,'III_Plan comp 438.68 {Plan 3}'!AS$15)),"",'III_Plan comp 438.68 {Plan 3}'!AS$15&amp;analysismethod7)</f>
        <v xml:space="preserve">Encounter Data Analysis; 
</v>
      </c>
      <c r="DA46" s="251" t="str">
        <f>IF(ISNUMBER(FIND(analysismethod7,'III_Plan comp 438.68 {Plan 3}'!AT$15)),"",'III_Plan comp 438.68 {Plan 3}'!AT$15&amp;analysismethod7)</f>
        <v xml:space="preserve">Encounter Data Analysis; 
</v>
      </c>
      <c r="DB46" s="251" t="str">
        <f>IF(ISNUMBER(FIND(analysismethod7,'III_Plan comp 438.68 {Plan 3}'!AU$15)),"",'III_Plan comp 438.68 {Plan 3}'!AU$15&amp;analysismethod7)</f>
        <v xml:space="preserve">Encounter Data Analysis; 
</v>
      </c>
      <c r="DC46" s="251" t="str">
        <f>IF(ISNUMBER(FIND(analysismethod7,'III_Plan comp 438.68 {Plan 3}'!AV$15)),"",'III_Plan comp 438.68 {Plan 3}'!AV$15&amp;analysismethod7)</f>
        <v xml:space="preserve">Encounter Data Analysis; 
</v>
      </c>
      <c r="DD46" s="251" t="str">
        <f>IF(ISNUMBER(FIND(analysismethod7,'III_Plan comp 438.68 {Plan 3}'!AW$15)),"",'III_Plan comp 438.68 {Plan 3}'!AW$15&amp;analysismethod7)</f>
        <v xml:space="preserve">Encounter Data Analysis; 
</v>
      </c>
      <c r="DE46" s="251" t="str">
        <f>IF(ISNUMBER(FIND(analysismethod7,'III_Plan comp 438.68 {Plan 3}'!AX$15)),"",'III_Plan comp 438.68 {Plan 3}'!AX$15&amp;analysismethod7)</f>
        <v xml:space="preserve">Encounter Data Analysis; 
</v>
      </c>
      <c r="DF46" s="251" t="str">
        <f>IF(ISNUMBER(FIND(analysismethod7,'III_Plan comp 438.68 {Plan 3}'!AY$15)),"",'III_Plan comp 438.68 {Plan 3}'!AY$15&amp;analysismethod7)</f>
        <v xml:space="preserve">Encounter Data Analysis; 
</v>
      </c>
      <c r="DG46" s="251" t="str">
        <f>IF(ISNUMBER(FIND(analysismethod7,'III_Plan comp 438.68 {Plan 3}'!AZ$15)),"",'III_Plan comp 438.68 {Plan 3}'!AZ$15&amp;analysismethod7)</f>
        <v xml:space="preserve">Encounter Data Analysis; 
</v>
      </c>
      <c r="DH46" s="251" t="str">
        <f>IF(ISNUMBER(FIND(analysismethod7,'III_Plan comp 438.68 {Plan 3}'!BA$15)),"",'III_Plan comp 438.68 {Plan 3}'!BA$15&amp;analysismethod7)</f>
        <v xml:space="preserve">Encounter Data Analysis; 
</v>
      </c>
      <c r="DI46" s="251" t="str">
        <f>IF(ISNUMBER(FIND(analysismethod7,'III_Plan comp 438.68 {Plan 3}'!BB$15)),"",'III_Plan comp 438.68 {Plan 3}'!BB$15&amp;analysismethod7)</f>
        <v xml:space="preserve">Encounter Data Analysis; 
</v>
      </c>
      <c r="DJ46" s="251" t="str">
        <f>IF(ISNUMBER(FIND(analysismethod7,'III_Plan comp 438.68 {Plan 3}'!BC$15)),"",'III_Plan comp 438.68 {Plan 3}'!BC$15&amp;analysismethod7)</f>
        <v xml:space="preserve">Encounter Data Analysis; 
</v>
      </c>
      <c r="DK46" s="251" t="str">
        <f>IF(ISNUMBER(FIND(analysismethod7,'III_Plan comp 438.68 {Plan 3}'!BD$15)),"",'III_Plan comp 438.68 {Plan 3}'!BD$15&amp;analysismethod7)</f>
        <v xml:space="preserve">Encounter Data Analysis; 
</v>
      </c>
      <c r="DL46" s="251" t="str">
        <f>IF(ISNUMBER(FIND(analysismethod7,'III_Plan comp 438.68 {Plan 3}'!BE$15)),"",'III_Plan comp 438.68 {Plan 3}'!BE$15&amp;analysismethod7)</f>
        <v xml:space="preserve">Encounter Data Analysis; 
</v>
      </c>
      <c r="DM46" s="251" t="str">
        <f>IF(ISNUMBER(FIND(analysismethod7,'III_Plan comp 438.68 {Plan 3}'!BF$15)),"",'III_Plan comp 438.68 {Plan 3}'!BF$15&amp;analysismethod7)</f>
        <v xml:space="preserve">Encounter Data Analysis; 
</v>
      </c>
      <c r="DN46" s="251" t="str">
        <f>IF(ISNUMBER(FIND(analysismethod7,'III_Plan comp 438.68 {Plan 3}'!BG$15)),"",'III_Plan comp 438.68 {Plan 3}'!BG$15&amp;analysismethod7)</f>
        <v xml:space="preserve">Encounter Data Analysis; 
</v>
      </c>
      <c r="DO46" s="251" t="str">
        <f>IF(ISNUMBER(FIND(analysismethod7,'III_Plan comp 438.68 {Plan 3}'!BH$15)),"",'III_Plan comp 438.68 {Plan 3}'!BH$15&amp;analysismethod7)</f>
        <v xml:space="preserve">Encounter Data Analysis; 
</v>
      </c>
      <c r="DP46" s="251" t="str">
        <f>IF(ISNUMBER(FIND(analysismethod7,'III_Plan comp 438.68 {Plan 3}'!BI$15)),"",'III_Plan comp 438.68 {Plan 3}'!BI$15&amp;analysismethod7)</f>
        <v xml:space="preserve">Encounter Data Analysis; 
</v>
      </c>
      <c r="DQ46" s="251" t="str">
        <f>IF(ISNUMBER(FIND(analysismethod7,'III_Plan comp 438.68 {Plan 3}'!BJ$15)),"",'III_Plan comp 438.68 {Plan 3}'!BJ$15&amp;analysismethod7)</f>
        <v xml:space="preserve">Encounter Data Analysis; 
</v>
      </c>
      <c r="DR46" s="251" t="str">
        <f>IF(ISNUMBER(FIND(analysismethod7,'III_Plan comp 438.68 {Plan 3}'!BK$15)),"",'III_Plan comp 438.68 {Plan 3}'!BK$15&amp;analysismethod7)</f>
        <v xml:space="preserve">Encounter Data Analysis; 
</v>
      </c>
      <c r="DS46" s="251" t="str">
        <f>IF(ISNUMBER(FIND(analysismethod7,'III_Plan comp 438.68 {Plan 3}'!BL$15)),"",'III_Plan comp 438.68 {Plan 3}'!BL$15&amp;analysismethod7)</f>
        <v xml:space="preserve">Encounter Data Analysis; 
</v>
      </c>
      <c r="DT46" s="251" t="str">
        <f>IF(ISNUMBER(FIND(analysismethod7,'III_Plan comp 438.68 {Plan 3}'!BM$15)),"",'III_Plan comp 438.68 {Plan 3}'!BM$15&amp;analysismethod7)</f>
        <v xml:space="preserve">Encounter Data Analysis; 
</v>
      </c>
      <c r="DU46" s="251" t="str">
        <f>IF(ISNUMBER(FIND(analysismethod7,'III_Plan comp 438.68 {Plan 3}'!BN$15)),"",'III_Plan comp 438.68 {Plan 3}'!BN$15&amp;analysismethod7)</f>
        <v xml:space="preserve">Encounter Data Analysis; 
</v>
      </c>
      <c r="DV46" s="251" t="str">
        <f>IF(ISNUMBER(FIND(analysismethod7,'III_Plan comp 438.68 {Plan 3}'!BO$15)),"",'III_Plan comp 438.68 {Plan 3}'!BO$15&amp;analysismethod7)</f>
        <v xml:space="preserve">Encounter Data Analysis; 
</v>
      </c>
      <c r="DW46" s="251" t="str">
        <f>IF(ISNUMBER(FIND(analysismethod7,'III_Plan comp 438.68 {Plan 3}'!BP$15)),"",'III_Plan comp 438.68 {Plan 3}'!BP$15&amp;analysismethod7)</f>
        <v xml:space="preserve">Encounter Data Analysis; 
</v>
      </c>
      <c r="DX46" s="251" t="str">
        <f>IF(ISNUMBER(FIND(analysismethod7,'III_Plan comp 438.68 {Plan 3}'!BQ$15)),"",'III_Plan comp 438.68 {Plan 3}'!BQ$15&amp;analysismethod7)</f>
        <v xml:space="preserve">Encounter Data Analysis; 
</v>
      </c>
      <c r="DY46" s="251" t="str">
        <f>IF(ISNUMBER(FIND(analysismethod7,'III_Plan comp 438.68 {Plan 3}'!BR$15)),"",'III_Plan comp 438.68 {Plan 3}'!BR$15&amp;analysismethod7)</f>
        <v xml:space="preserve">Encounter Data Analysis; 
</v>
      </c>
      <c r="DZ46" s="251" t="str">
        <f>IF(ISNUMBER(FIND(analysismethod7,'III_Plan comp 438.68 {Plan 3}'!BS$15)),"",'III_Plan comp 438.68 {Plan 3}'!BS$15&amp;analysismethod7)</f>
        <v xml:space="preserve">Encounter Data Analysis; 
</v>
      </c>
      <c r="EA46" s="251" t="str">
        <f>IF(ISNUMBER(FIND(analysismethod7,'III_Plan comp 438.68 {Plan 3}'!BT$15)),"",'III_Plan comp 438.68 {Plan 3}'!BT$15&amp;analysismethod7)</f>
        <v xml:space="preserve">Encounter Data Analysis; 
</v>
      </c>
      <c r="EB46" s="251" t="str">
        <f>IF(ISNUMBER(FIND(analysismethod7,'III_Plan comp 438.68 {Plan 3}'!BU$15)),"",'III_Plan comp 438.68 {Plan 3}'!BU$15&amp;analysismethod7)</f>
        <v xml:space="preserve">Encounter Data Analysis; 
</v>
      </c>
      <c r="EC46" s="251" t="str">
        <f>IF(ISNUMBER(FIND(analysismethod7,'III_Plan comp 438.68 {Plan 3}'!BV$15)),"",'III_Plan comp 438.68 {Plan 3}'!BV$15&amp;analysismethod7)</f>
        <v xml:space="preserve">Encounter Data Analysis; 
</v>
      </c>
      <c r="ED46" s="251" t="str">
        <f>IF(ISNUMBER(FIND(analysismethod7,'III_Plan comp 438.68 {Plan 3}'!BW$15)),"",'III_Plan comp 438.68 {Plan 3}'!BW$15&amp;analysismethod7)</f>
        <v xml:space="preserve">Encounter Data Analysis; 
</v>
      </c>
      <c r="EE46" s="251" t="str">
        <f>IF(ISNUMBER(FIND(analysismethod7,'III_Plan comp 438.68 {Plan 3}'!BX$15)),"",'III_Plan comp 438.68 {Plan 3}'!BX$15&amp;analysismethod7)</f>
        <v xml:space="preserve">Encounter Data Analysis; 
</v>
      </c>
      <c r="EF46" s="251" t="str">
        <f>IF(ISNUMBER(FIND(analysismethod7,'III_Plan comp 438.68 {Plan 3}'!BY$15)),"",'III_Plan comp 438.68 {Plan 3}'!BY$15&amp;analysismethod7)</f>
        <v xml:space="preserve">Encounter Data Analysis; 
</v>
      </c>
      <c r="EG46" s="251" t="str">
        <f>IF(ISNUMBER(FIND(analysismethod7,'III_Plan comp 438.68 {Plan 3}'!BZ$15)),"",'III_Plan comp 438.68 {Plan 3}'!BZ$15&amp;analysismethod7)</f>
        <v xml:space="preserve">Encounter Data Analysis; 
</v>
      </c>
      <c r="EH46" s="251" t="str">
        <f>IF(ISNUMBER(FIND(analysismethod7,'III_Plan comp 438.68 {Plan 3}'!CA$15)),"",'III_Plan comp 438.68 {Plan 3}'!CA$15&amp;analysismethod7)</f>
        <v xml:space="preserve">Encounter Data Analysis; 
</v>
      </c>
      <c r="EI46" s="251" t="str">
        <f>IF(ISNUMBER(FIND(analysismethod7,'III_Plan comp 438.68 {Plan 3}'!CB$15)),"",'III_Plan comp 438.68 {Plan 3}'!CB$15&amp;analysismethod7)</f>
        <v xml:space="preserve">Encounter Data Analysis; 
</v>
      </c>
      <c r="EJ46" s="251" t="str">
        <f>IF(ISNUMBER(FIND(analysismethod7,'III_Plan comp 438.68 {Plan 3}'!CC$15)),"",'III_Plan comp 438.68 {Plan 3}'!CC$15&amp;analysismethod7)</f>
        <v xml:space="preserve">Encounter Data Analysis; 
</v>
      </c>
      <c r="EK46" s="251" t="str">
        <f>IF(ISNUMBER(FIND(analysismethod7,'III_Plan comp 438.68 {Plan 3}'!CD$15)),"",'III_Plan comp 438.68 {Plan 3}'!CD$15&amp;analysismethod7)</f>
        <v xml:space="preserve">Encounter Data Analysis; 
</v>
      </c>
      <c r="EL46" s="251" t="str">
        <f>IF(ISNUMBER(FIND(analysismethod7,'III_Plan comp 438.68 {Plan 3}'!CE$15)),"",'III_Plan comp 438.68 {Plan 3}'!CE$15&amp;analysismethod7)</f>
        <v xml:space="preserve">Encounter Data Analysis; 
</v>
      </c>
      <c r="EM46" s="251" t="str">
        <f>IF(ISNUMBER(FIND(analysismethod7,'III_Plan comp 438.68 {Plan 3}'!CF$15)),"",'III_Plan comp 438.68 {Plan 3}'!CF$15&amp;analysismethod7)</f>
        <v xml:space="preserve">Encounter Data Analysis; 
</v>
      </c>
      <c r="EN46" s="251" t="str">
        <f>IF(ISNUMBER(FIND(analysismethod7,'III_Plan comp 438.68 {Plan 3}'!CG$15)),"",'III_Plan comp 438.68 {Plan 3}'!CG$15&amp;analysismethod7)</f>
        <v xml:space="preserve">Encounter Data Analysis; 
</v>
      </c>
      <c r="EO46" s="251" t="str">
        <f>IF(ISNUMBER(FIND(analysismethod7,'III_Plan comp 438.68 {Plan 3}'!CH$15)),"",'III_Plan comp 438.68 {Plan 3}'!CH$15&amp;analysismethod7)</f>
        <v xml:space="preserve">Encounter Data Analysis; 
</v>
      </c>
      <c r="EP46" s="251" t="str">
        <f>IF(ISNUMBER(FIND(analysismethod7,'III_Plan comp 438.68 {Plan 3}'!CI$15)),"",'III_Plan comp 438.68 {Plan 3}'!CI$15&amp;analysismethod7)</f>
        <v xml:space="preserve">Encounter Data Analysis; 
</v>
      </c>
      <c r="EQ46" s="251" t="str">
        <f>IF(ISNUMBER(FIND(analysismethod7,'III_Plan comp 438.68 {Plan 3}'!CJ$15)),"",'III_Plan comp 438.68 {Plan 3}'!CJ$15&amp;analysismethod7)</f>
        <v xml:space="preserve">Encounter Data Analysis; 
</v>
      </c>
      <c r="ER46" s="251" t="str">
        <f>IF(ISNUMBER(FIND(analysismethod7,'III_Plan comp 438.68 {Plan 3}'!CK$15)),"",'III_Plan comp 438.68 {Plan 3}'!CK$15&amp;analysismethod7)</f>
        <v xml:space="preserve">Encounter Data Analysis; 
</v>
      </c>
      <c r="ES46" s="251" t="str">
        <f>IF(ISNUMBER(FIND(analysismethod7,'III_Plan comp 438.68 {Plan 3}'!CL$15)),"",'III_Plan comp 438.68 {Plan 3}'!CL$15&amp;analysismethod7)</f>
        <v xml:space="preserve">Encounter Data Analysis; 
</v>
      </c>
      <c r="ET46" s="251" t="str">
        <f>IF(ISNUMBER(FIND(analysismethod7,'III_Plan comp 438.68 {Plan 3}'!CM$15)),"",'III_Plan comp 438.68 {Plan 3}'!CM$15&amp;analysismethod7)</f>
        <v xml:space="preserve">Encounter Data Analysis; 
</v>
      </c>
      <c r="EU46" s="251" t="str">
        <f>IF(ISNUMBER(FIND(analysismethod7,'III_Plan comp 438.68 {Plan 3}'!CN$15)),"",'III_Plan comp 438.68 {Plan 3}'!CN$15&amp;analysismethod7)</f>
        <v xml:space="preserve">Encounter Data Analysis; 
</v>
      </c>
      <c r="EV46" s="251" t="str">
        <f>IF(ISNUMBER(FIND(analysismethod7,'III_Plan comp 438.68 {Plan 3}'!CO$15)),"",'III_Plan comp 438.68 {Plan 3}'!CO$15&amp;analysismethod7)</f>
        <v xml:space="preserve">Encounter Data Analysis; 
</v>
      </c>
      <c r="EW46" s="251" t="str">
        <f>IF(ISNUMBER(FIND(analysismethod7,'III_Plan comp 438.68 {Plan 3}'!CP$15)),"",'III_Plan comp 438.68 {Plan 3}'!CP$15&amp;analysismethod7)</f>
        <v xml:space="preserve">Encounter Data Analysis; 
</v>
      </c>
      <c r="EX46" s="251" t="str">
        <f>IF(ISNUMBER(FIND(analysismethod7,'III_Plan comp 438.68 {Plan 3}'!CQ$15)),"",'III_Plan comp 438.68 {Plan 3}'!CQ$15&amp;analysismethod7)</f>
        <v xml:space="preserve">Encounter Data Analysis; 
</v>
      </c>
      <c r="EY46" s="251" t="str">
        <f>IF(ISNUMBER(FIND(analysismethod7,'III_Plan comp 438.68 {Plan 3}'!CR$15)),"",'III_Plan comp 438.68 {Plan 3}'!CR$15&amp;analysismethod7)</f>
        <v xml:space="preserve">Encounter Data Analysis; 
</v>
      </c>
      <c r="EZ46" s="251" t="str">
        <f>IF(ISNUMBER(FIND(analysismethod7,'III_Plan comp 438.68 {Plan 3}'!CS$15)),"",'III_Plan comp 438.68 {Plan 3}'!CS$15&amp;analysismethod7)</f>
        <v xml:space="preserve">Encounter Data Analysis; 
</v>
      </c>
      <c r="FA46" s="251" t="str">
        <f>IF(ISNUMBER(FIND(analysismethod7,'III_Plan comp 438.68 {Plan 3}'!CT$15)),"",'III_Plan comp 438.68 {Plan 3}'!CT$15&amp;analysismethod7)</f>
        <v xml:space="preserve">Encounter Data Analysis; 
</v>
      </c>
      <c r="FB46" s="251" t="str">
        <f>IF(ISNUMBER(FIND(analysismethod7,'III_Plan comp 438.68 {Plan 3}'!CU$15)),"",'III_Plan comp 438.68 {Plan 3}'!CU$15&amp;analysismethod7)</f>
        <v xml:space="preserve">Encounter Data Analysis; 
</v>
      </c>
      <c r="FC46" s="251" t="str">
        <f>IF(ISNUMBER(FIND(analysismethod7,'III_Plan comp 438.68 {Plan 3}'!CV$15)),"",'III_Plan comp 438.68 {Plan 3}'!CV$15&amp;analysismethod7)</f>
        <v xml:space="preserve">Encounter Data Analysis; 
</v>
      </c>
      <c r="FD46" s="251" t="str">
        <f>IF(ISNUMBER(FIND(analysismethod7,'III_Plan comp 438.68 {Plan 3}'!CW$15)),"",'III_Plan comp 438.68 {Plan 3}'!CW$15&amp;analysismethod7)</f>
        <v xml:space="preserve">Encounter Data Analysis; 
</v>
      </c>
      <c r="FE46" s="251" t="str">
        <f>IF(ISNUMBER(FIND(analysismethod7,'III_Plan comp 438.68 {Plan 3}'!CX$15)),"",'III_Plan comp 438.68 {Plan 3}'!CX$15&amp;analysismethod7)</f>
        <v xml:space="preserve">Encounter Data Analysis; 
</v>
      </c>
      <c r="FF46" s="251" t="str">
        <f>IF(ISNUMBER(FIND(analysismethod7,'III_Plan comp 438.68 {Plan 3}'!CY$15)),"",'III_Plan comp 438.68 {Plan 3}'!CY$15&amp;analysismethod7)</f>
        <v xml:space="preserve">Encounter Data Analysis; 
</v>
      </c>
      <c r="FG46" s="251" t="str">
        <f>IF(ISNUMBER(FIND(analysismethod7,'III_Plan comp 438.68 {Plan 3}'!CZ$15)),"",'III_Plan comp 438.68 {Plan 3}'!CZ$15&amp;analysismethod7)</f>
        <v xml:space="preserve">Encounter Data Analysis; 
</v>
      </c>
    </row>
    <row r="47" spans="2:163" x14ac:dyDescent="0.2">
      <c r="B47" s="11" t="s">
        <v>699</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c>
      <c r="BL47" s="251" t="str">
        <f>IF(ISNUMBER(FIND(analysismethod8,'III_Plan comp 438.68 {Plan 3}'!E$15)),"",'III_Plan comp 438.68 {Plan 3}'!E$15&amp;analysismethod8)</f>
        <v/>
      </c>
      <c r="BM47" s="251" t="str">
        <f>IF(ISNUMBER(FIND(analysismethod8,'III_Plan comp 438.68 {Plan 3}'!F$15)),"",'III_Plan comp 438.68 {Plan 3}'!F$15&amp;analysismethod8)</f>
        <v/>
      </c>
      <c r="BN47" s="251" t="str">
        <f>IF(ISNUMBER(FIND(analysismethod8,'III_Plan comp 438.68 {Plan 3}'!G$15)),"",'III_Plan comp 438.68 {Plan 3}'!G$15&amp;analysismethod8)</f>
        <v/>
      </c>
      <c r="BO47" s="251" t="str">
        <f>IF(ISNUMBER(FIND(analysismethod8,'III_Plan comp 438.68 {Plan 3}'!H$15)),"",'III_Plan comp 438.68 {Plan 3}'!H$15&amp;analysismethod8)</f>
        <v/>
      </c>
      <c r="BP47" s="251" t="str">
        <f>IF(ISNUMBER(FIND(analysismethod8,'III_Plan comp 438.68 {Plan 3}'!I$15)),"",'III_Plan comp 438.68 {Plan 3}'!I$15&amp;analysismethod8)</f>
        <v/>
      </c>
      <c r="BQ47" s="251" t="str">
        <f>IF(ISNUMBER(FIND(analysismethod8,'III_Plan comp 438.68 {Plan 3}'!J$15)),"",'III_Plan comp 438.68 {Plan 3}'!J$15&amp;analysismethod8)</f>
        <v/>
      </c>
      <c r="BR47" s="251" t="str">
        <f>IF(ISNUMBER(FIND(analysismethod8,'III_Plan comp 438.68 {Plan 3}'!K$15)),"",'III_Plan comp 438.68 {Plan 3}'!K$15&amp;analysismethod8)</f>
        <v/>
      </c>
      <c r="BS47" s="251" t="str">
        <f>IF(ISNUMBER(FIND(analysismethod8,'III_Plan comp 438.68 {Plan 3}'!L$15)),"",'III_Plan comp 438.68 {Plan 3}'!L$15&amp;analysismethod8)</f>
        <v/>
      </c>
      <c r="BT47" s="251" t="str">
        <f>IF(ISNUMBER(FIND(analysismethod8,'III_Plan comp 438.68 {Plan 3}'!M$15)),"",'III_Plan comp 438.68 {Plan 3}'!M$15&amp;analysismethod8)</f>
        <v/>
      </c>
      <c r="BU47" s="251" t="str">
        <f>IF(ISNUMBER(FIND(analysismethod8,'III_Plan comp 438.68 {Plan 3}'!N$15)),"",'III_Plan comp 438.68 {Plan 3}'!N$15&amp;analysismethod8)</f>
        <v/>
      </c>
      <c r="BV47" s="251" t="str">
        <f>IF(ISNUMBER(FIND(analysismethod8,'III_Plan comp 438.68 {Plan 3}'!O$15)),"",'III_Plan comp 438.68 {Plan 3}'!O$15&amp;analysismethod8)</f>
        <v/>
      </c>
      <c r="BW47" s="251" t="str">
        <f>IF(ISNUMBER(FIND(analysismethod8,'III_Plan comp 438.68 {Plan 3}'!P$15)),"",'III_Plan comp 438.68 {Plan 3}'!P$15&amp;analysismethod8)</f>
        <v/>
      </c>
      <c r="BX47" s="251" t="str">
        <f>IF(ISNUMBER(FIND(analysismethod8,'III_Plan comp 438.68 {Plan 3}'!Q$15)),"",'III_Plan comp 438.68 {Plan 3}'!Q$15&amp;analysismethod8)</f>
        <v/>
      </c>
      <c r="BY47" s="251" t="str">
        <f>IF(ISNUMBER(FIND(analysismethod8,'III_Plan comp 438.68 {Plan 3}'!R$15)),"",'III_Plan comp 438.68 {Plan 3}'!R$15&amp;analysismethod8)</f>
        <v/>
      </c>
      <c r="BZ47" s="251" t="str">
        <f>IF(ISNUMBER(FIND(analysismethod8,'III_Plan comp 438.68 {Plan 3}'!S$15)),"",'III_Plan comp 438.68 {Plan 3}'!S$15&amp;analysismethod8)</f>
        <v/>
      </c>
      <c r="CA47" s="251" t="str">
        <f>IF(ISNUMBER(FIND(analysismethod8,'III_Plan comp 438.68 {Plan 3}'!T$15)),"",'III_Plan comp 438.68 {Plan 3}'!T$15&amp;analysismethod8)</f>
        <v/>
      </c>
      <c r="CB47" s="251" t="str">
        <f>IF(ISNUMBER(FIND(analysismethod8,'III_Plan comp 438.68 {Plan 3}'!U$15)),"",'III_Plan comp 438.68 {Plan 3}'!U$15&amp;analysismethod8)</f>
        <v/>
      </c>
      <c r="CC47" s="251" t="str">
        <f>IF(ISNUMBER(FIND(analysismethod8,'III_Plan comp 438.68 {Plan 3}'!V$15)),"",'III_Plan comp 438.68 {Plan 3}'!V$15&amp;analysismethod8)</f>
        <v/>
      </c>
      <c r="CD47" s="251" t="str">
        <f>IF(ISNUMBER(FIND(analysismethod8,'III_Plan comp 438.68 {Plan 3}'!W$15)),"",'III_Plan comp 438.68 {Plan 3}'!W$15&amp;analysismethod8)</f>
        <v/>
      </c>
      <c r="CE47" s="251" t="str">
        <f>IF(ISNUMBER(FIND(analysismethod8,'III_Plan comp 438.68 {Plan 3}'!X$15)),"",'III_Plan comp 438.68 {Plan 3}'!X$15&amp;analysismethod8)</f>
        <v/>
      </c>
      <c r="CF47" s="251" t="str">
        <f>IF(ISNUMBER(FIND(analysismethod8,'III_Plan comp 438.68 {Plan 3}'!Y$15)),"",'III_Plan comp 438.68 {Plan 3}'!Y$15&amp;analysismethod8)</f>
        <v/>
      </c>
      <c r="CG47" s="251" t="str">
        <f>IF(ISNUMBER(FIND(analysismethod8,'III_Plan comp 438.68 {Plan 3}'!Z$15)),"",'III_Plan comp 438.68 {Plan 3}'!Z$15&amp;analysismethod8)</f>
        <v/>
      </c>
      <c r="CH47" s="251" t="str">
        <f>IF(ISNUMBER(FIND(analysismethod8,'III_Plan comp 438.68 {Plan 3}'!AA$15)),"",'III_Plan comp 438.68 {Plan 3}'!AA$15&amp;analysismethod8)</f>
        <v/>
      </c>
      <c r="CI47" s="251" t="str">
        <f>IF(ISNUMBER(FIND(analysismethod8,'III_Plan comp 438.68 {Plan 3}'!AB$15)),"",'III_Plan comp 438.68 {Plan 3}'!AB$15&amp;analysismethod8)</f>
        <v/>
      </c>
      <c r="CJ47" s="251" t="str">
        <f>IF(ISNUMBER(FIND(analysismethod8,'III_Plan comp 438.68 {Plan 3}'!AC$15)),"",'III_Plan comp 438.68 {Plan 3}'!AC$15&amp;analysismethod8)</f>
        <v/>
      </c>
      <c r="CK47" s="251" t="str">
        <f>IF(ISNUMBER(FIND(analysismethod8,'III_Plan comp 438.68 {Plan 3}'!AD$15)),"",'III_Plan comp 438.68 {Plan 3}'!AD$15&amp;analysismethod8)</f>
        <v/>
      </c>
      <c r="CL47" s="251" t="str">
        <f>IF(ISNUMBER(FIND(analysismethod8,'III_Plan comp 438.68 {Plan 3}'!AE$15)),"",'III_Plan comp 438.68 {Plan 3}'!AE$15&amp;analysismethod8)</f>
        <v/>
      </c>
      <c r="CM47" s="251" t="str">
        <f>IF(ISNUMBER(FIND(analysismethod8,'III_Plan comp 438.68 {Plan 3}'!AF$15)),"",'III_Plan comp 438.68 {Plan 3}'!AF$15&amp;analysismethod8)</f>
        <v/>
      </c>
      <c r="CN47" s="251" t="str">
        <f>IF(ISNUMBER(FIND(analysismethod8,'III_Plan comp 438.68 {Plan 3}'!AG$15)),"",'III_Plan comp 438.68 {Plan 3}'!AG$15&amp;analysismethod8)</f>
        <v/>
      </c>
      <c r="CO47" s="251" t="str">
        <f>IF(ISNUMBER(FIND(analysismethod8,'III_Plan comp 438.68 {Plan 3}'!AH$15)),"",'III_Plan comp 438.68 {Plan 3}'!AH$15&amp;analysismethod8)</f>
        <v/>
      </c>
      <c r="CP47" s="251" t="str">
        <f>IF(ISNUMBER(FIND(analysismethod8,'III_Plan comp 438.68 {Plan 3}'!AI$15)),"",'III_Plan comp 438.68 {Plan 3}'!AI$15&amp;analysismethod8)</f>
        <v/>
      </c>
      <c r="CQ47" s="251" t="str">
        <f>IF(ISNUMBER(FIND(analysismethod8,'III_Plan comp 438.68 {Plan 3}'!AJ$15)),"",'III_Plan comp 438.68 {Plan 3}'!AJ$15&amp;analysismethod8)</f>
        <v/>
      </c>
      <c r="CR47" s="251" t="str">
        <f>IF(ISNUMBER(FIND(analysismethod8,'III_Plan comp 438.68 {Plan 3}'!AK$15)),"",'III_Plan comp 438.68 {Plan 3}'!AK$15&amp;analysismethod8)</f>
        <v/>
      </c>
      <c r="CS47" s="251" t="str">
        <f>IF(ISNUMBER(FIND(analysismethod8,'III_Plan comp 438.68 {Plan 3}'!AL$15)),"",'III_Plan comp 438.68 {Plan 3}'!AL$15&amp;analysismethod8)</f>
        <v/>
      </c>
      <c r="CT47" s="251" t="str">
        <f>IF(ISNUMBER(FIND(analysismethod8,'III_Plan comp 438.68 {Plan 3}'!AM$15)),"",'III_Plan comp 438.68 {Plan 3}'!AM$15&amp;analysismethod8)</f>
        <v/>
      </c>
      <c r="CU47" s="251" t="str">
        <f>IF(ISNUMBER(FIND(analysismethod8,'III_Plan comp 438.68 {Plan 3}'!AN$15)),"",'III_Plan comp 438.68 {Plan 3}'!AN$15&amp;analysismethod8)</f>
        <v/>
      </c>
      <c r="CV47" s="251" t="str">
        <f>IF(ISNUMBER(FIND(analysismethod8,'III_Plan comp 438.68 {Plan 3}'!AO$15)),"",'III_Plan comp 438.68 {Plan 3}'!AO$15&amp;analysismethod8)</f>
        <v/>
      </c>
      <c r="CW47" s="251" t="str">
        <f>IF(ISNUMBER(FIND(analysismethod8,'III_Plan comp 438.68 {Plan 3}'!AP$15)),"",'III_Plan comp 438.68 {Plan 3}'!AP$15&amp;analysismethod8)</f>
        <v/>
      </c>
      <c r="CX47" s="251" t="str">
        <f>IF(ISNUMBER(FIND(analysismethod8,'III_Plan comp 438.68 {Plan 3}'!AQ$15)),"",'III_Plan comp 438.68 {Plan 3}'!AQ$15&amp;analysismethod8)</f>
        <v/>
      </c>
      <c r="CY47" s="251" t="str">
        <f>IF(ISNUMBER(FIND(analysismethod8,'III_Plan comp 438.68 {Plan 3}'!AR$15)),"",'III_Plan comp 438.68 {Plan 3}'!AR$15&amp;analysismethod8)</f>
        <v/>
      </c>
      <c r="CZ47" s="251" t="str">
        <f>IF(ISNUMBER(FIND(analysismethod8,'III_Plan comp 438.68 {Plan 3}'!AS$15)),"",'III_Plan comp 438.68 {Plan 3}'!AS$15&amp;analysismethod8)</f>
        <v/>
      </c>
      <c r="DA47" s="251" t="str">
        <f>IF(ISNUMBER(FIND(analysismethod8,'III_Plan comp 438.68 {Plan 3}'!AT$15)),"",'III_Plan comp 438.68 {Plan 3}'!AT$15&amp;analysismethod8)</f>
        <v/>
      </c>
      <c r="DB47" s="251" t="str">
        <f>IF(ISNUMBER(FIND(analysismethod8,'III_Plan comp 438.68 {Plan 3}'!AU$15)),"",'III_Plan comp 438.68 {Plan 3}'!AU$15&amp;analysismethod8)</f>
        <v/>
      </c>
      <c r="DC47" s="251" t="str">
        <f>IF(ISNUMBER(FIND(analysismethod8,'III_Plan comp 438.68 {Plan 3}'!AV$15)),"",'III_Plan comp 438.68 {Plan 3}'!AV$15&amp;analysismethod8)</f>
        <v/>
      </c>
      <c r="DD47" s="251" t="str">
        <f>IF(ISNUMBER(FIND(analysismethod8,'III_Plan comp 438.68 {Plan 3}'!AW$15)),"",'III_Plan comp 438.68 {Plan 3}'!AW$15&amp;analysismethod8)</f>
        <v/>
      </c>
      <c r="DE47" s="251" t="str">
        <f>IF(ISNUMBER(FIND(analysismethod8,'III_Plan comp 438.68 {Plan 3}'!AX$15)),"",'III_Plan comp 438.68 {Plan 3}'!AX$15&amp;analysismethod8)</f>
        <v/>
      </c>
      <c r="DF47" s="251" t="str">
        <f>IF(ISNUMBER(FIND(analysismethod8,'III_Plan comp 438.68 {Plan 3}'!AY$15)),"",'III_Plan comp 438.68 {Plan 3}'!AY$15&amp;analysismethod8)</f>
        <v/>
      </c>
      <c r="DG47" s="251" t="str">
        <f>IF(ISNUMBER(FIND(analysismethod8,'III_Plan comp 438.68 {Plan 3}'!AZ$15)),"",'III_Plan comp 438.68 {Plan 3}'!AZ$15&amp;analysismethod8)</f>
        <v/>
      </c>
      <c r="DH47" s="251" t="str">
        <f>IF(ISNUMBER(FIND(analysismethod8,'III_Plan comp 438.68 {Plan 3}'!BA$15)),"",'III_Plan comp 438.68 {Plan 3}'!BA$15&amp;analysismethod8)</f>
        <v/>
      </c>
      <c r="DI47" s="251" t="str">
        <f>IF(ISNUMBER(FIND(analysismethod8,'III_Plan comp 438.68 {Plan 3}'!BB$15)),"",'III_Plan comp 438.68 {Plan 3}'!BB$15&amp;analysismethod8)</f>
        <v/>
      </c>
      <c r="DJ47" s="251" t="str">
        <f>IF(ISNUMBER(FIND(analysismethod8,'III_Plan comp 438.68 {Plan 3}'!BC$15)),"",'III_Plan comp 438.68 {Plan 3}'!BC$15&amp;analysismethod8)</f>
        <v/>
      </c>
      <c r="DK47" s="251" t="str">
        <f>IF(ISNUMBER(FIND(analysismethod8,'III_Plan comp 438.68 {Plan 3}'!BD$15)),"",'III_Plan comp 438.68 {Plan 3}'!BD$15&amp;analysismethod8)</f>
        <v/>
      </c>
      <c r="DL47" s="251" t="str">
        <f>IF(ISNUMBER(FIND(analysismethod8,'III_Plan comp 438.68 {Plan 3}'!BE$15)),"",'III_Plan comp 438.68 {Plan 3}'!BE$15&amp;analysismethod8)</f>
        <v/>
      </c>
      <c r="DM47" s="251" t="str">
        <f>IF(ISNUMBER(FIND(analysismethod8,'III_Plan comp 438.68 {Plan 3}'!BF$15)),"",'III_Plan comp 438.68 {Plan 3}'!BF$15&amp;analysismethod8)</f>
        <v/>
      </c>
      <c r="DN47" s="251" t="str">
        <f>IF(ISNUMBER(FIND(analysismethod8,'III_Plan comp 438.68 {Plan 3}'!BG$15)),"",'III_Plan comp 438.68 {Plan 3}'!BG$15&amp;analysismethod8)</f>
        <v/>
      </c>
      <c r="DO47" s="251" t="str">
        <f>IF(ISNUMBER(FIND(analysismethod8,'III_Plan comp 438.68 {Plan 3}'!BH$15)),"",'III_Plan comp 438.68 {Plan 3}'!BH$15&amp;analysismethod8)</f>
        <v/>
      </c>
      <c r="DP47" s="251" t="str">
        <f>IF(ISNUMBER(FIND(analysismethod8,'III_Plan comp 438.68 {Plan 3}'!BI$15)),"",'III_Plan comp 438.68 {Plan 3}'!BI$15&amp;analysismethod8)</f>
        <v/>
      </c>
      <c r="DQ47" s="251" t="str">
        <f>IF(ISNUMBER(FIND(analysismethod8,'III_Plan comp 438.68 {Plan 3}'!BJ$15)),"",'III_Plan comp 438.68 {Plan 3}'!BJ$15&amp;analysismethod8)</f>
        <v/>
      </c>
      <c r="DR47" s="251" t="str">
        <f>IF(ISNUMBER(FIND(analysismethod8,'III_Plan comp 438.68 {Plan 3}'!BK$15)),"",'III_Plan comp 438.68 {Plan 3}'!BK$15&amp;analysismethod8)</f>
        <v/>
      </c>
      <c r="DS47" s="251" t="str">
        <f>IF(ISNUMBER(FIND(analysismethod8,'III_Plan comp 438.68 {Plan 3}'!BL$15)),"",'III_Plan comp 438.68 {Plan 3}'!BL$15&amp;analysismethod8)</f>
        <v/>
      </c>
      <c r="DT47" s="251" t="str">
        <f>IF(ISNUMBER(FIND(analysismethod8,'III_Plan comp 438.68 {Plan 3}'!BM$15)),"",'III_Plan comp 438.68 {Plan 3}'!BM$15&amp;analysismethod8)</f>
        <v/>
      </c>
      <c r="DU47" s="251" t="str">
        <f>IF(ISNUMBER(FIND(analysismethod8,'III_Plan comp 438.68 {Plan 3}'!BN$15)),"",'III_Plan comp 438.68 {Plan 3}'!BN$15&amp;analysismethod8)</f>
        <v/>
      </c>
      <c r="DV47" s="251" t="str">
        <f>IF(ISNUMBER(FIND(analysismethod8,'III_Plan comp 438.68 {Plan 3}'!BO$15)),"",'III_Plan comp 438.68 {Plan 3}'!BO$15&amp;analysismethod8)</f>
        <v/>
      </c>
      <c r="DW47" s="251" t="str">
        <f>IF(ISNUMBER(FIND(analysismethod8,'III_Plan comp 438.68 {Plan 3}'!BP$15)),"",'III_Plan comp 438.68 {Plan 3}'!BP$15&amp;analysismethod8)</f>
        <v/>
      </c>
      <c r="DX47" s="251" t="str">
        <f>IF(ISNUMBER(FIND(analysismethod8,'III_Plan comp 438.68 {Plan 3}'!BQ$15)),"",'III_Plan comp 438.68 {Plan 3}'!BQ$15&amp;analysismethod8)</f>
        <v/>
      </c>
      <c r="DY47" s="251" t="str">
        <f>IF(ISNUMBER(FIND(analysismethod8,'III_Plan comp 438.68 {Plan 3}'!BR$15)),"",'III_Plan comp 438.68 {Plan 3}'!BR$15&amp;analysismethod8)</f>
        <v/>
      </c>
      <c r="DZ47" s="251" t="str">
        <f>IF(ISNUMBER(FIND(analysismethod8,'III_Plan comp 438.68 {Plan 3}'!BS$15)),"",'III_Plan comp 438.68 {Plan 3}'!BS$15&amp;analysismethod8)</f>
        <v/>
      </c>
      <c r="EA47" s="251" t="str">
        <f>IF(ISNUMBER(FIND(analysismethod8,'III_Plan comp 438.68 {Plan 3}'!BT$15)),"",'III_Plan comp 438.68 {Plan 3}'!BT$15&amp;analysismethod8)</f>
        <v/>
      </c>
      <c r="EB47" s="251" t="str">
        <f>IF(ISNUMBER(FIND(analysismethod8,'III_Plan comp 438.68 {Plan 3}'!BU$15)),"",'III_Plan comp 438.68 {Plan 3}'!BU$15&amp;analysismethod8)</f>
        <v/>
      </c>
      <c r="EC47" s="251" t="str">
        <f>IF(ISNUMBER(FIND(analysismethod8,'III_Plan comp 438.68 {Plan 3}'!BV$15)),"",'III_Plan comp 438.68 {Plan 3}'!BV$15&amp;analysismethod8)</f>
        <v/>
      </c>
      <c r="ED47" s="251" t="str">
        <f>IF(ISNUMBER(FIND(analysismethod8,'III_Plan comp 438.68 {Plan 3}'!BW$15)),"",'III_Plan comp 438.68 {Plan 3}'!BW$15&amp;analysismethod8)</f>
        <v/>
      </c>
      <c r="EE47" s="251" t="str">
        <f>IF(ISNUMBER(FIND(analysismethod8,'III_Plan comp 438.68 {Plan 3}'!BX$15)),"",'III_Plan comp 438.68 {Plan 3}'!BX$15&amp;analysismethod8)</f>
        <v/>
      </c>
      <c r="EF47" s="251" t="str">
        <f>IF(ISNUMBER(FIND(analysismethod8,'III_Plan comp 438.68 {Plan 3}'!BY$15)),"",'III_Plan comp 438.68 {Plan 3}'!BY$15&amp;analysismethod8)</f>
        <v/>
      </c>
      <c r="EG47" s="251" t="str">
        <f>IF(ISNUMBER(FIND(analysismethod8,'III_Plan comp 438.68 {Plan 3}'!BZ$15)),"",'III_Plan comp 438.68 {Plan 3}'!BZ$15&amp;analysismethod8)</f>
        <v/>
      </c>
      <c r="EH47" s="251" t="str">
        <f>IF(ISNUMBER(FIND(analysismethod8,'III_Plan comp 438.68 {Plan 3}'!CA$15)),"",'III_Plan comp 438.68 {Plan 3}'!CA$15&amp;analysismethod8)</f>
        <v/>
      </c>
      <c r="EI47" s="251" t="str">
        <f>IF(ISNUMBER(FIND(analysismethod8,'III_Plan comp 438.68 {Plan 3}'!CB$15)),"",'III_Plan comp 438.68 {Plan 3}'!CB$15&amp;analysismethod8)</f>
        <v/>
      </c>
      <c r="EJ47" s="251" t="str">
        <f>IF(ISNUMBER(FIND(analysismethod8,'III_Plan comp 438.68 {Plan 3}'!CC$15)),"",'III_Plan comp 438.68 {Plan 3}'!CC$15&amp;analysismethod8)</f>
        <v/>
      </c>
      <c r="EK47" s="251" t="str">
        <f>IF(ISNUMBER(FIND(analysismethod8,'III_Plan comp 438.68 {Plan 3}'!CD$15)),"",'III_Plan comp 438.68 {Plan 3}'!CD$15&amp;analysismethod8)</f>
        <v/>
      </c>
      <c r="EL47" s="251" t="str">
        <f>IF(ISNUMBER(FIND(analysismethod8,'III_Plan comp 438.68 {Plan 3}'!CE$15)),"",'III_Plan comp 438.68 {Plan 3}'!CE$15&amp;analysismethod8)</f>
        <v/>
      </c>
      <c r="EM47" s="251" t="str">
        <f>IF(ISNUMBER(FIND(analysismethod8,'III_Plan comp 438.68 {Plan 3}'!CF$15)),"",'III_Plan comp 438.68 {Plan 3}'!CF$15&amp;analysismethod8)</f>
        <v/>
      </c>
      <c r="EN47" s="251" t="str">
        <f>IF(ISNUMBER(FIND(analysismethod8,'III_Plan comp 438.68 {Plan 3}'!CG$15)),"",'III_Plan comp 438.68 {Plan 3}'!CG$15&amp;analysismethod8)</f>
        <v/>
      </c>
      <c r="EO47" s="251" t="str">
        <f>IF(ISNUMBER(FIND(analysismethod8,'III_Plan comp 438.68 {Plan 3}'!CH$15)),"",'III_Plan comp 438.68 {Plan 3}'!CH$15&amp;analysismethod8)</f>
        <v/>
      </c>
      <c r="EP47" s="251" t="str">
        <f>IF(ISNUMBER(FIND(analysismethod8,'III_Plan comp 438.68 {Plan 3}'!CI$15)),"",'III_Plan comp 438.68 {Plan 3}'!CI$15&amp;analysismethod8)</f>
        <v/>
      </c>
      <c r="EQ47" s="251" t="str">
        <f>IF(ISNUMBER(FIND(analysismethod8,'III_Plan comp 438.68 {Plan 3}'!CJ$15)),"",'III_Plan comp 438.68 {Plan 3}'!CJ$15&amp;analysismethod8)</f>
        <v/>
      </c>
      <c r="ER47" s="251" t="str">
        <f>IF(ISNUMBER(FIND(analysismethod8,'III_Plan comp 438.68 {Plan 3}'!CK$15)),"",'III_Plan comp 438.68 {Plan 3}'!CK$15&amp;analysismethod8)</f>
        <v/>
      </c>
      <c r="ES47" s="251" t="str">
        <f>IF(ISNUMBER(FIND(analysismethod8,'III_Plan comp 438.68 {Plan 3}'!CL$15)),"",'III_Plan comp 438.68 {Plan 3}'!CL$15&amp;analysismethod8)</f>
        <v/>
      </c>
      <c r="ET47" s="251" t="str">
        <f>IF(ISNUMBER(FIND(analysismethod8,'III_Plan comp 438.68 {Plan 3}'!CM$15)),"",'III_Plan comp 438.68 {Plan 3}'!CM$15&amp;analysismethod8)</f>
        <v/>
      </c>
      <c r="EU47" s="251" t="str">
        <f>IF(ISNUMBER(FIND(analysismethod8,'III_Plan comp 438.68 {Plan 3}'!CN$15)),"",'III_Plan comp 438.68 {Plan 3}'!CN$15&amp;analysismethod8)</f>
        <v/>
      </c>
      <c r="EV47" s="251" t="str">
        <f>IF(ISNUMBER(FIND(analysismethod8,'III_Plan comp 438.68 {Plan 3}'!CO$15)),"",'III_Plan comp 438.68 {Plan 3}'!CO$15&amp;analysismethod8)</f>
        <v/>
      </c>
      <c r="EW47" s="251" t="str">
        <f>IF(ISNUMBER(FIND(analysismethod8,'III_Plan comp 438.68 {Plan 3}'!CP$15)),"",'III_Plan comp 438.68 {Plan 3}'!CP$15&amp;analysismethod8)</f>
        <v/>
      </c>
      <c r="EX47" s="251" t="str">
        <f>IF(ISNUMBER(FIND(analysismethod8,'III_Plan comp 438.68 {Plan 3}'!CQ$15)),"",'III_Plan comp 438.68 {Plan 3}'!CQ$15&amp;analysismethod8)</f>
        <v/>
      </c>
      <c r="EY47" s="251" t="str">
        <f>IF(ISNUMBER(FIND(analysismethod8,'III_Plan comp 438.68 {Plan 3}'!CR$15)),"",'III_Plan comp 438.68 {Plan 3}'!CR$15&amp;analysismethod8)</f>
        <v/>
      </c>
      <c r="EZ47" s="251" t="str">
        <f>IF(ISNUMBER(FIND(analysismethod8,'III_Plan comp 438.68 {Plan 3}'!CS$15)),"",'III_Plan comp 438.68 {Plan 3}'!CS$15&amp;analysismethod8)</f>
        <v/>
      </c>
      <c r="FA47" s="251" t="str">
        <f>IF(ISNUMBER(FIND(analysismethod8,'III_Plan comp 438.68 {Plan 3}'!CT$15)),"",'III_Plan comp 438.68 {Plan 3}'!CT$15&amp;analysismethod8)</f>
        <v/>
      </c>
      <c r="FB47" s="251" t="str">
        <f>IF(ISNUMBER(FIND(analysismethod8,'III_Plan comp 438.68 {Plan 3}'!CU$15)),"",'III_Plan comp 438.68 {Plan 3}'!CU$15&amp;analysismethod8)</f>
        <v/>
      </c>
      <c r="FC47" s="251" t="str">
        <f>IF(ISNUMBER(FIND(analysismethod8,'III_Plan comp 438.68 {Plan 3}'!CV$15)),"",'III_Plan comp 438.68 {Plan 3}'!CV$15&amp;analysismethod8)</f>
        <v/>
      </c>
      <c r="FD47" s="251" t="str">
        <f>IF(ISNUMBER(FIND(analysismethod8,'III_Plan comp 438.68 {Plan 3}'!CW$15)),"",'III_Plan comp 438.68 {Plan 3}'!CW$15&amp;analysismethod8)</f>
        <v/>
      </c>
      <c r="FE47" s="251" t="str">
        <f>IF(ISNUMBER(FIND(analysismethod8,'III_Plan comp 438.68 {Plan 3}'!CX$15)),"",'III_Plan comp 438.68 {Plan 3}'!CX$15&amp;analysismethod8)</f>
        <v/>
      </c>
      <c r="FF47" s="251" t="str">
        <f>IF(ISNUMBER(FIND(analysismethod8,'III_Plan comp 438.68 {Plan 3}'!CY$15)),"",'III_Plan comp 438.68 {Plan 3}'!CY$15&amp;analysismethod8)</f>
        <v/>
      </c>
      <c r="FG47" s="251" t="str">
        <f>IF(ISNUMBER(FIND(analysismethod8,'III_Plan comp 438.68 {Plan 3}'!CZ$15)),"",'III_Plan comp 438.68 {Plan 3}'!CZ$15&amp;analysismethod8)</f>
        <v/>
      </c>
    </row>
    <row r="48" spans="2:163" x14ac:dyDescent="0.2">
      <c r="B48" s="11" t="s">
        <v>700</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c>
      <c r="BL48" s="251" t="str">
        <f>IF(ISNUMBER(FIND(analysismethod9,'III_Plan comp 438.68 {Plan 3}'!E$15)),"",'III_Plan comp 438.68 {Plan 3}'!E$15&amp;analysismethod9)</f>
        <v/>
      </c>
      <c r="BM48" s="251" t="str">
        <f>IF(ISNUMBER(FIND(analysismethod9,'III_Plan comp 438.68 {Plan 3}'!F$15)),"",'III_Plan comp 438.68 {Plan 3}'!F$15&amp;analysismethod9)</f>
        <v/>
      </c>
      <c r="BN48" s="251" t="str">
        <f>IF(ISNUMBER(FIND(analysismethod9,'III_Plan comp 438.68 {Plan 3}'!G$15)),"",'III_Plan comp 438.68 {Plan 3}'!G$15&amp;analysismethod9)</f>
        <v/>
      </c>
      <c r="BO48" s="251" t="str">
        <f>IF(ISNUMBER(FIND(analysismethod9,'III_Plan comp 438.68 {Plan 3}'!H$15)),"",'III_Plan comp 438.68 {Plan 3}'!H$15&amp;analysismethod9)</f>
        <v/>
      </c>
      <c r="BP48" s="251" t="str">
        <f>IF(ISNUMBER(FIND(analysismethod9,'III_Plan comp 438.68 {Plan 3}'!I$15)),"",'III_Plan comp 438.68 {Plan 3}'!I$15&amp;analysismethod9)</f>
        <v/>
      </c>
      <c r="BQ48" s="251" t="str">
        <f>IF(ISNUMBER(FIND(analysismethod9,'III_Plan comp 438.68 {Plan 3}'!J$15)),"",'III_Plan comp 438.68 {Plan 3}'!J$15&amp;analysismethod9)</f>
        <v/>
      </c>
      <c r="BR48" s="251" t="str">
        <f>IF(ISNUMBER(FIND(analysismethod9,'III_Plan comp 438.68 {Plan 3}'!K$15)),"",'III_Plan comp 438.68 {Plan 3}'!K$15&amp;analysismethod9)</f>
        <v/>
      </c>
      <c r="BS48" s="251" t="str">
        <f>IF(ISNUMBER(FIND(analysismethod9,'III_Plan comp 438.68 {Plan 3}'!L$15)),"",'III_Plan comp 438.68 {Plan 3}'!L$15&amp;analysismethod9)</f>
        <v/>
      </c>
      <c r="BT48" s="251" t="str">
        <f>IF(ISNUMBER(FIND(analysismethod9,'III_Plan comp 438.68 {Plan 3}'!M$15)),"",'III_Plan comp 438.68 {Plan 3}'!M$15&amp;analysismethod9)</f>
        <v/>
      </c>
      <c r="BU48" s="251" t="str">
        <f>IF(ISNUMBER(FIND(analysismethod9,'III_Plan comp 438.68 {Plan 3}'!N$15)),"",'III_Plan comp 438.68 {Plan 3}'!N$15&amp;analysismethod9)</f>
        <v/>
      </c>
      <c r="BV48" s="251" t="str">
        <f>IF(ISNUMBER(FIND(analysismethod9,'III_Plan comp 438.68 {Plan 3}'!O$15)),"",'III_Plan comp 438.68 {Plan 3}'!O$15&amp;analysismethod9)</f>
        <v/>
      </c>
      <c r="BW48" s="251" t="str">
        <f>IF(ISNUMBER(FIND(analysismethod9,'III_Plan comp 438.68 {Plan 3}'!P$15)),"",'III_Plan comp 438.68 {Plan 3}'!P$15&amp;analysismethod9)</f>
        <v/>
      </c>
      <c r="BX48" s="251" t="str">
        <f>IF(ISNUMBER(FIND(analysismethod9,'III_Plan comp 438.68 {Plan 3}'!Q$15)),"",'III_Plan comp 438.68 {Plan 3}'!Q$15&amp;analysismethod9)</f>
        <v/>
      </c>
      <c r="BY48" s="251" t="str">
        <f>IF(ISNUMBER(FIND(analysismethod9,'III_Plan comp 438.68 {Plan 3}'!R$15)),"",'III_Plan comp 438.68 {Plan 3}'!R$15&amp;analysismethod9)</f>
        <v/>
      </c>
      <c r="BZ48" s="251" t="str">
        <f>IF(ISNUMBER(FIND(analysismethod9,'III_Plan comp 438.68 {Plan 3}'!S$15)),"",'III_Plan comp 438.68 {Plan 3}'!S$15&amp;analysismethod9)</f>
        <v/>
      </c>
      <c r="CA48" s="251" t="str">
        <f>IF(ISNUMBER(FIND(analysismethod9,'III_Plan comp 438.68 {Plan 3}'!T$15)),"",'III_Plan comp 438.68 {Plan 3}'!T$15&amp;analysismethod9)</f>
        <v/>
      </c>
      <c r="CB48" s="251" t="str">
        <f>IF(ISNUMBER(FIND(analysismethod9,'III_Plan comp 438.68 {Plan 3}'!U$15)),"",'III_Plan comp 438.68 {Plan 3}'!U$15&amp;analysismethod9)</f>
        <v/>
      </c>
      <c r="CC48" s="251" t="str">
        <f>IF(ISNUMBER(FIND(analysismethod9,'III_Plan comp 438.68 {Plan 3}'!V$15)),"",'III_Plan comp 438.68 {Plan 3}'!V$15&amp;analysismethod9)</f>
        <v/>
      </c>
      <c r="CD48" s="251" t="str">
        <f>IF(ISNUMBER(FIND(analysismethod9,'III_Plan comp 438.68 {Plan 3}'!W$15)),"",'III_Plan comp 438.68 {Plan 3}'!W$15&amp;analysismethod9)</f>
        <v/>
      </c>
      <c r="CE48" s="251" t="str">
        <f>IF(ISNUMBER(FIND(analysismethod9,'III_Plan comp 438.68 {Plan 3}'!X$15)),"",'III_Plan comp 438.68 {Plan 3}'!X$15&amp;analysismethod9)</f>
        <v/>
      </c>
      <c r="CF48" s="251" t="str">
        <f>IF(ISNUMBER(FIND(analysismethod9,'III_Plan comp 438.68 {Plan 3}'!Y$15)),"",'III_Plan comp 438.68 {Plan 3}'!Y$15&amp;analysismethod9)</f>
        <v/>
      </c>
      <c r="CG48" s="251" t="str">
        <f>IF(ISNUMBER(FIND(analysismethod9,'III_Plan comp 438.68 {Plan 3}'!Z$15)),"",'III_Plan comp 438.68 {Plan 3}'!Z$15&amp;analysismethod9)</f>
        <v/>
      </c>
      <c r="CH48" s="251" t="str">
        <f>IF(ISNUMBER(FIND(analysismethod9,'III_Plan comp 438.68 {Plan 3}'!AA$15)),"",'III_Plan comp 438.68 {Plan 3}'!AA$15&amp;analysismethod9)</f>
        <v/>
      </c>
      <c r="CI48" s="251" t="str">
        <f>IF(ISNUMBER(FIND(analysismethod9,'III_Plan comp 438.68 {Plan 3}'!AB$15)),"",'III_Plan comp 438.68 {Plan 3}'!AB$15&amp;analysismethod9)</f>
        <v/>
      </c>
      <c r="CJ48" s="251" t="str">
        <f>IF(ISNUMBER(FIND(analysismethod9,'III_Plan comp 438.68 {Plan 3}'!AC$15)),"",'III_Plan comp 438.68 {Plan 3}'!AC$15&amp;analysismethod9)</f>
        <v/>
      </c>
      <c r="CK48" s="251" t="str">
        <f>IF(ISNUMBER(FIND(analysismethod9,'III_Plan comp 438.68 {Plan 3}'!AD$15)),"",'III_Plan comp 438.68 {Plan 3}'!AD$15&amp;analysismethod9)</f>
        <v/>
      </c>
      <c r="CL48" s="251" t="str">
        <f>IF(ISNUMBER(FIND(analysismethod9,'III_Plan comp 438.68 {Plan 3}'!AE$15)),"",'III_Plan comp 438.68 {Plan 3}'!AE$15&amp;analysismethod9)</f>
        <v/>
      </c>
      <c r="CM48" s="251" t="str">
        <f>IF(ISNUMBER(FIND(analysismethod9,'III_Plan comp 438.68 {Plan 3}'!AF$15)),"",'III_Plan comp 438.68 {Plan 3}'!AF$15&amp;analysismethod9)</f>
        <v/>
      </c>
      <c r="CN48" s="251" t="str">
        <f>IF(ISNUMBER(FIND(analysismethod9,'III_Plan comp 438.68 {Plan 3}'!AG$15)),"",'III_Plan comp 438.68 {Plan 3}'!AG$15&amp;analysismethod9)</f>
        <v/>
      </c>
      <c r="CO48" s="251" t="str">
        <f>IF(ISNUMBER(FIND(analysismethod9,'III_Plan comp 438.68 {Plan 3}'!AH$15)),"",'III_Plan comp 438.68 {Plan 3}'!AH$15&amp;analysismethod9)</f>
        <v/>
      </c>
      <c r="CP48" s="251" t="str">
        <f>IF(ISNUMBER(FIND(analysismethod9,'III_Plan comp 438.68 {Plan 3}'!AI$15)),"",'III_Plan comp 438.68 {Plan 3}'!AI$15&amp;analysismethod9)</f>
        <v/>
      </c>
      <c r="CQ48" s="251" t="str">
        <f>IF(ISNUMBER(FIND(analysismethod9,'III_Plan comp 438.68 {Plan 3}'!AJ$15)),"",'III_Plan comp 438.68 {Plan 3}'!AJ$15&amp;analysismethod9)</f>
        <v/>
      </c>
      <c r="CR48" s="251" t="str">
        <f>IF(ISNUMBER(FIND(analysismethod9,'III_Plan comp 438.68 {Plan 3}'!AK$15)),"",'III_Plan comp 438.68 {Plan 3}'!AK$15&amp;analysismethod9)</f>
        <v/>
      </c>
      <c r="CS48" s="251" t="str">
        <f>IF(ISNUMBER(FIND(analysismethod9,'III_Plan comp 438.68 {Plan 3}'!AL$15)),"",'III_Plan comp 438.68 {Plan 3}'!AL$15&amp;analysismethod9)</f>
        <v/>
      </c>
      <c r="CT48" s="251" t="str">
        <f>IF(ISNUMBER(FIND(analysismethod9,'III_Plan comp 438.68 {Plan 3}'!AM$15)),"",'III_Plan comp 438.68 {Plan 3}'!AM$15&amp;analysismethod9)</f>
        <v/>
      </c>
      <c r="CU48" s="251" t="str">
        <f>IF(ISNUMBER(FIND(analysismethod9,'III_Plan comp 438.68 {Plan 3}'!AN$15)),"",'III_Plan comp 438.68 {Plan 3}'!AN$15&amp;analysismethod9)</f>
        <v/>
      </c>
      <c r="CV48" s="251" t="str">
        <f>IF(ISNUMBER(FIND(analysismethod9,'III_Plan comp 438.68 {Plan 3}'!AO$15)),"",'III_Plan comp 438.68 {Plan 3}'!AO$15&amp;analysismethod9)</f>
        <v/>
      </c>
      <c r="CW48" s="251" t="str">
        <f>IF(ISNUMBER(FIND(analysismethod9,'III_Plan comp 438.68 {Plan 3}'!AP$15)),"",'III_Plan comp 438.68 {Plan 3}'!AP$15&amp;analysismethod9)</f>
        <v/>
      </c>
      <c r="CX48" s="251" t="str">
        <f>IF(ISNUMBER(FIND(analysismethod9,'III_Plan comp 438.68 {Plan 3}'!AQ$15)),"",'III_Plan comp 438.68 {Plan 3}'!AQ$15&amp;analysismethod9)</f>
        <v/>
      </c>
      <c r="CY48" s="251" t="str">
        <f>IF(ISNUMBER(FIND(analysismethod9,'III_Plan comp 438.68 {Plan 3}'!AR$15)),"",'III_Plan comp 438.68 {Plan 3}'!AR$15&amp;analysismethod9)</f>
        <v/>
      </c>
      <c r="CZ48" s="251" t="str">
        <f>IF(ISNUMBER(FIND(analysismethod9,'III_Plan comp 438.68 {Plan 3}'!AS$15)),"",'III_Plan comp 438.68 {Plan 3}'!AS$15&amp;analysismethod9)</f>
        <v/>
      </c>
      <c r="DA48" s="251" t="str">
        <f>IF(ISNUMBER(FIND(analysismethod9,'III_Plan comp 438.68 {Plan 3}'!AT$15)),"",'III_Plan comp 438.68 {Plan 3}'!AT$15&amp;analysismethod9)</f>
        <v/>
      </c>
      <c r="DB48" s="251" t="str">
        <f>IF(ISNUMBER(FIND(analysismethod9,'III_Plan comp 438.68 {Plan 3}'!AU$15)),"",'III_Plan comp 438.68 {Plan 3}'!AU$15&amp;analysismethod9)</f>
        <v/>
      </c>
      <c r="DC48" s="251" t="str">
        <f>IF(ISNUMBER(FIND(analysismethod9,'III_Plan comp 438.68 {Plan 3}'!AV$15)),"",'III_Plan comp 438.68 {Plan 3}'!AV$15&amp;analysismethod9)</f>
        <v/>
      </c>
      <c r="DD48" s="251" t="str">
        <f>IF(ISNUMBER(FIND(analysismethod9,'III_Plan comp 438.68 {Plan 3}'!AW$15)),"",'III_Plan comp 438.68 {Plan 3}'!AW$15&amp;analysismethod9)</f>
        <v/>
      </c>
      <c r="DE48" s="251" t="str">
        <f>IF(ISNUMBER(FIND(analysismethod9,'III_Plan comp 438.68 {Plan 3}'!AX$15)),"",'III_Plan comp 438.68 {Plan 3}'!AX$15&amp;analysismethod9)</f>
        <v/>
      </c>
      <c r="DF48" s="251" t="str">
        <f>IF(ISNUMBER(FIND(analysismethod9,'III_Plan comp 438.68 {Plan 3}'!AY$15)),"",'III_Plan comp 438.68 {Plan 3}'!AY$15&amp;analysismethod9)</f>
        <v/>
      </c>
      <c r="DG48" s="251" t="str">
        <f>IF(ISNUMBER(FIND(analysismethod9,'III_Plan comp 438.68 {Plan 3}'!AZ$15)),"",'III_Plan comp 438.68 {Plan 3}'!AZ$15&amp;analysismethod9)</f>
        <v/>
      </c>
      <c r="DH48" s="251" t="str">
        <f>IF(ISNUMBER(FIND(analysismethod9,'III_Plan comp 438.68 {Plan 3}'!BA$15)),"",'III_Plan comp 438.68 {Plan 3}'!BA$15&amp;analysismethod9)</f>
        <v/>
      </c>
      <c r="DI48" s="251" t="str">
        <f>IF(ISNUMBER(FIND(analysismethod9,'III_Plan comp 438.68 {Plan 3}'!BB$15)),"",'III_Plan comp 438.68 {Plan 3}'!BB$15&amp;analysismethod9)</f>
        <v/>
      </c>
      <c r="DJ48" s="251" t="str">
        <f>IF(ISNUMBER(FIND(analysismethod9,'III_Plan comp 438.68 {Plan 3}'!BC$15)),"",'III_Plan comp 438.68 {Plan 3}'!BC$15&amp;analysismethod9)</f>
        <v/>
      </c>
      <c r="DK48" s="251" t="str">
        <f>IF(ISNUMBER(FIND(analysismethod9,'III_Plan comp 438.68 {Plan 3}'!BD$15)),"",'III_Plan comp 438.68 {Plan 3}'!BD$15&amp;analysismethod9)</f>
        <v/>
      </c>
      <c r="DL48" s="251" t="str">
        <f>IF(ISNUMBER(FIND(analysismethod9,'III_Plan comp 438.68 {Plan 3}'!BE$15)),"",'III_Plan comp 438.68 {Plan 3}'!BE$15&amp;analysismethod9)</f>
        <v/>
      </c>
      <c r="DM48" s="251" t="str">
        <f>IF(ISNUMBER(FIND(analysismethod9,'III_Plan comp 438.68 {Plan 3}'!BF$15)),"",'III_Plan comp 438.68 {Plan 3}'!BF$15&amp;analysismethod9)</f>
        <v/>
      </c>
      <c r="DN48" s="251" t="str">
        <f>IF(ISNUMBER(FIND(analysismethod9,'III_Plan comp 438.68 {Plan 3}'!BG$15)),"",'III_Plan comp 438.68 {Plan 3}'!BG$15&amp;analysismethod9)</f>
        <v/>
      </c>
      <c r="DO48" s="251" t="str">
        <f>IF(ISNUMBER(FIND(analysismethod9,'III_Plan comp 438.68 {Plan 3}'!BH$15)),"",'III_Plan comp 438.68 {Plan 3}'!BH$15&amp;analysismethod9)</f>
        <v/>
      </c>
      <c r="DP48" s="251" t="str">
        <f>IF(ISNUMBER(FIND(analysismethod9,'III_Plan comp 438.68 {Plan 3}'!BI$15)),"",'III_Plan comp 438.68 {Plan 3}'!BI$15&amp;analysismethod9)</f>
        <v/>
      </c>
      <c r="DQ48" s="251" t="str">
        <f>IF(ISNUMBER(FIND(analysismethod9,'III_Plan comp 438.68 {Plan 3}'!BJ$15)),"",'III_Plan comp 438.68 {Plan 3}'!BJ$15&amp;analysismethod9)</f>
        <v/>
      </c>
      <c r="DR48" s="251" t="str">
        <f>IF(ISNUMBER(FIND(analysismethod9,'III_Plan comp 438.68 {Plan 3}'!BK$15)),"",'III_Plan comp 438.68 {Plan 3}'!BK$15&amp;analysismethod9)</f>
        <v/>
      </c>
      <c r="DS48" s="251" t="str">
        <f>IF(ISNUMBER(FIND(analysismethod9,'III_Plan comp 438.68 {Plan 3}'!BL$15)),"",'III_Plan comp 438.68 {Plan 3}'!BL$15&amp;analysismethod9)</f>
        <v/>
      </c>
      <c r="DT48" s="251" t="str">
        <f>IF(ISNUMBER(FIND(analysismethod9,'III_Plan comp 438.68 {Plan 3}'!BM$15)),"",'III_Plan comp 438.68 {Plan 3}'!BM$15&amp;analysismethod9)</f>
        <v/>
      </c>
      <c r="DU48" s="251" t="str">
        <f>IF(ISNUMBER(FIND(analysismethod9,'III_Plan comp 438.68 {Plan 3}'!BN$15)),"",'III_Plan comp 438.68 {Plan 3}'!BN$15&amp;analysismethod9)</f>
        <v/>
      </c>
      <c r="DV48" s="251" t="str">
        <f>IF(ISNUMBER(FIND(analysismethod9,'III_Plan comp 438.68 {Plan 3}'!BO$15)),"",'III_Plan comp 438.68 {Plan 3}'!BO$15&amp;analysismethod9)</f>
        <v/>
      </c>
      <c r="DW48" s="251" t="str">
        <f>IF(ISNUMBER(FIND(analysismethod9,'III_Plan comp 438.68 {Plan 3}'!BP$15)),"",'III_Plan comp 438.68 {Plan 3}'!BP$15&amp;analysismethod9)</f>
        <v/>
      </c>
      <c r="DX48" s="251" t="str">
        <f>IF(ISNUMBER(FIND(analysismethod9,'III_Plan comp 438.68 {Plan 3}'!BQ$15)),"",'III_Plan comp 438.68 {Plan 3}'!BQ$15&amp;analysismethod9)</f>
        <v/>
      </c>
      <c r="DY48" s="251" t="str">
        <f>IF(ISNUMBER(FIND(analysismethod9,'III_Plan comp 438.68 {Plan 3}'!BR$15)),"",'III_Plan comp 438.68 {Plan 3}'!BR$15&amp;analysismethod9)</f>
        <v/>
      </c>
      <c r="DZ48" s="251" t="str">
        <f>IF(ISNUMBER(FIND(analysismethod9,'III_Plan comp 438.68 {Plan 3}'!BS$15)),"",'III_Plan comp 438.68 {Plan 3}'!BS$15&amp;analysismethod9)</f>
        <v/>
      </c>
      <c r="EA48" s="251" t="str">
        <f>IF(ISNUMBER(FIND(analysismethod9,'III_Plan comp 438.68 {Plan 3}'!BT$15)),"",'III_Plan comp 438.68 {Plan 3}'!BT$15&amp;analysismethod9)</f>
        <v/>
      </c>
      <c r="EB48" s="251" t="str">
        <f>IF(ISNUMBER(FIND(analysismethod9,'III_Plan comp 438.68 {Plan 3}'!BU$15)),"",'III_Plan comp 438.68 {Plan 3}'!BU$15&amp;analysismethod9)</f>
        <v/>
      </c>
      <c r="EC48" s="251" t="str">
        <f>IF(ISNUMBER(FIND(analysismethod9,'III_Plan comp 438.68 {Plan 3}'!BV$15)),"",'III_Plan comp 438.68 {Plan 3}'!BV$15&amp;analysismethod9)</f>
        <v/>
      </c>
      <c r="ED48" s="251" t="str">
        <f>IF(ISNUMBER(FIND(analysismethod9,'III_Plan comp 438.68 {Plan 3}'!BW$15)),"",'III_Plan comp 438.68 {Plan 3}'!BW$15&amp;analysismethod9)</f>
        <v/>
      </c>
      <c r="EE48" s="251" t="str">
        <f>IF(ISNUMBER(FIND(analysismethod9,'III_Plan comp 438.68 {Plan 3}'!BX$15)),"",'III_Plan comp 438.68 {Plan 3}'!BX$15&amp;analysismethod9)</f>
        <v/>
      </c>
      <c r="EF48" s="251" t="str">
        <f>IF(ISNUMBER(FIND(analysismethod9,'III_Plan comp 438.68 {Plan 3}'!BY$15)),"",'III_Plan comp 438.68 {Plan 3}'!BY$15&amp;analysismethod9)</f>
        <v/>
      </c>
      <c r="EG48" s="251" t="str">
        <f>IF(ISNUMBER(FIND(analysismethod9,'III_Plan comp 438.68 {Plan 3}'!BZ$15)),"",'III_Plan comp 438.68 {Plan 3}'!BZ$15&amp;analysismethod9)</f>
        <v/>
      </c>
      <c r="EH48" s="251" t="str">
        <f>IF(ISNUMBER(FIND(analysismethod9,'III_Plan comp 438.68 {Plan 3}'!CA$15)),"",'III_Plan comp 438.68 {Plan 3}'!CA$15&amp;analysismethod9)</f>
        <v/>
      </c>
      <c r="EI48" s="251" t="str">
        <f>IF(ISNUMBER(FIND(analysismethod9,'III_Plan comp 438.68 {Plan 3}'!CB$15)),"",'III_Plan comp 438.68 {Plan 3}'!CB$15&amp;analysismethod9)</f>
        <v/>
      </c>
      <c r="EJ48" s="251" t="str">
        <f>IF(ISNUMBER(FIND(analysismethod9,'III_Plan comp 438.68 {Plan 3}'!CC$15)),"",'III_Plan comp 438.68 {Plan 3}'!CC$15&amp;analysismethod9)</f>
        <v/>
      </c>
      <c r="EK48" s="251" t="str">
        <f>IF(ISNUMBER(FIND(analysismethod9,'III_Plan comp 438.68 {Plan 3}'!CD$15)),"",'III_Plan comp 438.68 {Plan 3}'!CD$15&amp;analysismethod9)</f>
        <v/>
      </c>
      <c r="EL48" s="251" t="str">
        <f>IF(ISNUMBER(FIND(analysismethod9,'III_Plan comp 438.68 {Plan 3}'!CE$15)),"",'III_Plan comp 438.68 {Plan 3}'!CE$15&amp;analysismethod9)</f>
        <v/>
      </c>
      <c r="EM48" s="251" t="str">
        <f>IF(ISNUMBER(FIND(analysismethod9,'III_Plan comp 438.68 {Plan 3}'!CF$15)),"",'III_Plan comp 438.68 {Plan 3}'!CF$15&amp;analysismethod9)</f>
        <v/>
      </c>
      <c r="EN48" s="251" t="str">
        <f>IF(ISNUMBER(FIND(analysismethod9,'III_Plan comp 438.68 {Plan 3}'!CG$15)),"",'III_Plan comp 438.68 {Plan 3}'!CG$15&amp;analysismethod9)</f>
        <v/>
      </c>
      <c r="EO48" s="251" t="str">
        <f>IF(ISNUMBER(FIND(analysismethod9,'III_Plan comp 438.68 {Plan 3}'!CH$15)),"",'III_Plan comp 438.68 {Plan 3}'!CH$15&amp;analysismethod9)</f>
        <v/>
      </c>
      <c r="EP48" s="251" t="str">
        <f>IF(ISNUMBER(FIND(analysismethod9,'III_Plan comp 438.68 {Plan 3}'!CI$15)),"",'III_Plan comp 438.68 {Plan 3}'!CI$15&amp;analysismethod9)</f>
        <v/>
      </c>
      <c r="EQ48" s="251" t="str">
        <f>IF(ISNUMBER(FIND(analysismethod9,'III_Plan comp 438.68 {Plan 3}'!CJ$15)),"",'III_Plan comp 438.68 {Plan 3}'!CJ$15&amp;analysismethod9)</f>
        <v/>
      </c>
      <c r="ER48" s="251" t="str">
        <f>IF(ISNUMBER(FIND(analysismethod9,'III_Plan comp 438.68 {Plan 3}'!CK$15)),"",'III_Plan comp 438.68 {Plan 3}'!CK$15&amp;analysismethod9)</f>
        <v/>
      </c>
      <c r="ES48" s="251" t="str">
        <f>IF(ISNUMBER(FIND(analysismethod9,'III_Plan comp 438.68 {Plan 3}'!CL$15)),"",'III_Plan comp 438.68 {Plan 3}'!CL$15&amp;analysismethod9)</f>
        <v/>
      </c>
      <c r="ET48" s="251" t="str">
        <f>IF(ISNUMBER(FIND(analysismethod9,'III_Plan comp 438.68 {Plan 3}'!CM$15)),"",'III_Plan comp 438.68 {Plan 3}'!CM$15&amp;analysismethod9)</f>
        <v/>
      </c>
      <c r="EU48" s="251" t="str">
        <f>IF(ISNUMBER(FIND(analysismethod9,'III_Plan comp 438.68 {Plan 3}'!CN$15)),"",'III_Plan comp 438.68 {Plan 3}'!CN$15&amp;analysismethod9)</f>
        <v/>
      </c>
      <c r="EV48" s="251" t="str">
        <f>IF(ISNUMBER(FIND(analysismethod9,'III_Plan comp 438.68 {Plan 3}'!CO$15)),"",'III_Plan comp 438.68 {Plan 3}'!CO$15&amp;analysismethod9)</f>
        <v/>
      </c>
      <c r="EW48" s="251" t="str">
        <f>IF(ISNUMBER(FIND(analysismethod9,'III_Plan comp 438.68 {Plan 3}'!CP$15)),"",'III_Plan comp 438.68 {Plan 3}'!CP$15&amp;analysismethod9)</f>
        <v/>
      </c>
      <c r="EX48" s="251" t="str">
        <f>IF(ISNUMBER(FIND(analysismethod9,'III_Plan comp 438.68 {Plan 3}'!CQ$15)),"",'III_Plan comp 438.68 {Plan 3}'!CQ$15&amp;analysismethod9)</f>
        <v/>
      </c>
      <c r="EY48" s="251" t="str">
        <f>IF(ISNUMBER(FIND(analysismethod9,'III_Plan comp 438.68 {Plan 3}'!CR$15)),"",'III_Plan comp 438.68 {Plan 3}'!CR$15&amp;analysismethod9)</f>
        <v/>
      </c>
      <c r="EZ48" s="251" t="str">
        <f>IF(ISNUMBER(FIND(analysismethod9,'III_Plan comp 438.68 {Plan 3}'!CS$15)),"",'III_Plan comp 438.68 {Plan 3}'!CS$15&amp;analysismethod9)</f>
        <v/>
      </c>
      <c r="FA48" s="251" t="str">
        <f>IF(ISNUMBER(FIND(analysismethod9,'III_Plan comp 438.68 {Plan 3}'!CT$15)),"",'III_Plan comp 438.68 {Plan 3}'!CT$15&amp;analysismethod9)</f>
        <v/>
      </c>
      <c r="FB48" s="251" t="str">
        <f>IF(ISNUMBER(FIND(analysismethod9,'III_Plan comp 438.68 {Plan 3}'!CU$15)),"",'III_Plan comp 438.68 {Plan 3}'!CU$15&amp;analysismethod9)</f>
        <v/>
      </c>
      <c r="FC48" s="251" t="str">
        <f>IF(ISNUMBER(FIND(analysismethod9,'III_Plan comp 438.68 {Plan 3}'!CV$15)),"",'III_Plan comp 438.68 {Plan 3}'!CV$15&amp;analysismethod9)</f>
        <v/>
      </c>
      <c r="FD48" s="251" t="str">
        <f>IF(ISNUMBER(FIND(analysismethod9,'III_Plan comp 438.68 {Plan 3}'!CW$15)),"",'III_Plan comp 438.68 {Plan 3}'!CW$15&amp;analysismethod9)</f>
        <v/>
      </c>
      <c r="FE48" s="251" t="str">
        <f>IF(ISNUMBER(FIND(analysismethod9,'III_Plan comp 438.68 {Plan 3}'!CX$15)),"",'III_Plan comp 438.68 {Plan 3}'!CX$15&amp;analysismethod9)</f>
        <v/>
      </c>
      <c r="FF48" s="251" t="str">
        <f>IF(ISNUMBER(FIND(analysismethod9,'III_Plan comp 438.68 {Plan 3}'!CY$15)),"",'III_Plan comp 438.68 {Plan 3}'!CY$15&amp;analysismethod9)</f>
        <v/>
      </c>
      <c r="FG48" s="251" t="str">
        <f>IF(ISNUMBER(FIND(analysismethod9,'III_Plan comp 438.68 {Plan 3}'!CZ$15)),"",'III_Plan comp 438.68 {Plan 3}'!CZ$15&amp;analysismethod9)</f>
        <v/>
      </c>
    </row>
    <row r="49" spans="2:163" ht="15" thickBot="1" x14ac:dyDescent="0.25">
      <c r="B49" s="11" t="s">
        <v>701</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c>
      <c r="BL49" s="254" t="str">
        <f>IF(ISNUMBER(FIND(analysismethod10,'III_Plan comp 438.68 {Plan 1}'!E$15)),"",'III_Plan comp 438.68 {Plan 1}'!E$15&amp;analysismethod10)</f>
        <v/>
      </c>
      <c r="BM49" s="254" t="str">
        <f>IF(ISNUMBER(FIND(analysismethod10,'III_Plan comp 438.68 {Plan 1}'!F$15)),"",'III_Plan comp 438.68 {Plan 1}'!F$15&amp;analysismethod10)</f>
        <v/>
      </c>
      <c r="BN49" s="254" t="str">
        <f>IF(ISNUMBER(FIND(analysismethod10,'III_Plan comp 438.68 {Plan 1}'!G$15)),"",'III_Plan comp 438.68 {Plan 1}'!G$15&amp;analysismethod10)</f>
        <v/>
      </c>
      <c r="BO49" s="254" t="str">
        <f>IF(ISNUMBER(FIND(analysismethod10,'III_Plan comp 438.68 {Plan 1}'!H$15)),"",'III_Plan comp 438.68 {Plan 1}'!H$15&amp;analysismethod10)</f>
        <v/>
      </c>
      <c r="BP49" s="254" t="str">
        <f>IF(ISNUMBER(FIND(analysismethod10,'III_Plan comp 438.68 {Plan 1}'!I$15)),"",'III_Plan comp 438.68 {Plan 1}'!I$15&amp;analysismethod10)</f>
        <v/>
      </c>
      <c r="BQ49" s="254" t="str">
        <f>IF(ISNUMBER(FIND(analysismethod10,'III_Plan comp 438.68 {Plan 1}'!J$15)),"",'III_Plan comp 438.68 {Plan 1}'!J$15&amp;analysismethod10)</f>
        <v/>
      </c>
      <c r="BR49" s="254" t="str">
        <f>IF(ISNUMBER(FIND(analysismethod10,'III_Plan comp 438.68 {Plan 1}'!K$15)),"",'III_Plan comp 438.68 {Plan 1}'!K$15&amp;analysismethod10)</f>
        <v/>
      </c>
      <c r="BS49" s="254" t="str">
        <f>IF(ISNUMBER(FIND(analysismethod10,'III_Plan comp 438.68 {Plan 1}'!L$15)),"",'III_Plan comp 438.68 {Plan 1}'!L$15&amp;analysismethod10)</f>
        <v/>
      </c>
      <c r="BT49" s="254" t="str">
        <f>IF(ISNUMBER(FIND(analysismethod10,'III_Plan comp 438.68 {Plan 1}'!M$15)),"",'III_Plan comp 438.68 {Plan 1}'!M$15&amp;analysismethod10)</f>
        <v/>
      </c>
      <c r="BU49" s="254" t="str">
        <f>IF(ISNUMBER(FIND(analysismethod10,'III_Plan comp 438.68 {Plan 1}'!N$15)),"",'III_Plan comp 438.68 {Plan 1}'!N$15&amp;analysismethod10)</f>
        <v/>
      </c>
      <c r="BV49" s="254" t="str">
        <f>IF(ISNUMBER(FIND(analysismethod10,'III_Plan comp 438.68 {Plan 1}'!O$15)),"",'III_Plan comp 438.68 {Plan 1}'!O$15&amp;analysismethod10)</f>
        <v/>
      </c>
      <c r="BW49" s="254" t="str">
        <f>IF(ISNUMBER(FIND(analysismethod10,'III_Plan comp 438.68 {Plan 1}'!P$15)),"",'III_Plan comp 438.68 {Plan 1}'!P$15&amp;analysismethod10)</f>
        <v/>
      </c>
      <c r="BX49" s="254" t="str">
        <f>IF(ISNUMBER(FIND(analysismethod10,'III_Plan comp 438.68 {Plan 1}'!Q$15)),"",'III_Plan comp 438.68 {Plan 1}'!Q$15&amp;analysismethod10)</f>
        <v/>
      </c>
      <c r="BY49" s="254" t="str">
        <f>IF(ISNUMBER(FIND(analysismethod10,'III_Plan comp 438.68 {Plan 1}'!R$15)),"",'III_Plan comp 438.68 {Plan 1}'!R$15&amp;analysismethod10)</f>
        <v/>
      </c>
      <c r="BZ49" s="254" t="str">
        <f>IF(ISNUMBER(FIND(analysismethod10,'III_Plan comp 438.68 {Plan 1}'!S$15)),"",'III_Plan comp 438.68 {Plan 1}'!S$15&amp;analysismethod10)</f>
        <v/>
      </c>
      <c r="CA49" s="254" t="str">
        <f>IF(ISNUMBER(FIND(analysismethod10,'III_Plan comp 438.68 {Plan 1}'!T$15)),"",'III_Plan comp 438.68 {Plan 1}'!T$15&amp;analysismethod10)</f>
        <v/>
      </c>
      <c r="CB49" s="254" t="str">
        <f>IF(ISNUMBER(FIND(analysismethod10,'III_Plan comp 438.68 {Plan 1}'!U$15)),"",'III_Plan comp 438.68 {Plan 1}'!U$15&amp;analysismethod10)</f>
        <v/>
      </c>
      <c r="CC49" s="254" t="str">
        <f>IF(ISNUMBER(FIND(analysismethod10,'III_Plan comp 438.68 {Plan 1}'!V$15)),"",'III_Plan comp 438.68 {Plan 1}'!V$15&amp;analysismethod10)</f>
        <v/>
      </c>
      <c r="CD49" s="254" t="str">
        <f>IF(ISNUMBER(FIND(analysismethod10,'III_Plan comp 438.68 {Plan 1}'!W$15)),"",'III_Plan comp 438.68 {Plan 1}'!W$15&amp;analysismethod10)</f>
        <v/>
      </c>
      <c r="CE49" s="254" t="str">
        <f>IF(ISNUMBER(FIND(analysismethod10,'III_Plan comp 438.68 {Plan 1}'!X$15)),"",'III_Plan comp 438.68 {Plan 1}'!X$15&amp;analysismethod10)</f>
        <v/>
      </c>
      <c r="CF49" s="254" t="str">
        <f>IF(ISNUMBER(FIND(analysismethod10,'III_Plan comp 438.68 {Plan 1}'!Y$15)),"",'III_Plan comp 438.68 {Plan 1}'!Y$15&amp;analysismethod10)</f>
        <v/>
      </c>
      <c r="CG49" s="254" t="str">
        <f>IF(ISNUMBER(FIND(analysismethod10,'III_Plan comp 438.68 {Plan 1}'!Z$15)),"",'III_Plan comp 438.68 {Plan 1}'!Z$15&amp;analysismethod10)</f>
        <v/>
      </c>
      <c r="CH49" s="254" t="str">
        <f>IF(ISNUMBER(FIND(analysismethod10,'III_Plan comp 438.68 {Plan 1}'!AA$15)),"",'III_Plan comp 438.68 {Plan 1}'!AA$15&amp;analysismethod10)</f>
        <v/>
      </c>
      <c r="CI49" s="254" t="str">
        <f>IF(ISNUMBER(FIND(analysismethod10,'III_Plan comp 438.68 {Plan 1}'!AB$15)),"",'III_Plan comp 438.68 {Plan 1}'!AB$15&amp;analysismethod10)</f>
        <v/>
      </c>
      <c r="CJ49" s="254" t="str">
        <f>IF(ISNUMBER(FIND(analysismethod10,'III_Plan comp 438.68 {Plan 1}'!AC$15)),"",'III_Plan comp 438.68 {Plan 1}'!AC$15&amp;analysismethod10)</f>
        <v/>
      </c>
      <c r="CK49" s="254" t="str">
        <f>IF(ISNUMBER(FIND(analysismethod10,'III_Plan comp 438.68 {Plan 1}'!AD$15)),"",'III_Plan comp 438.68 {Plan 1}'!AD$15&amp;analysismethod10)</f>
        <v/>
      </c>
      <c r="CL49" s="254" t="str">
        <f>IF(ISNUMBER(FIND(analysismethod10,'III_Plan comp 438.68 {Plan 1}'!AE$15)),"",'III_Plan comp 438.68 {Plan 1}'!AE$15&amp;analysismethod10)</f>
        <v/>
      </c>
      <c r="CM49" s="254" t="str">
        <f>IF(ISNUMBER(FIND(analysismethod10,'III_Plan comp 438.68 {Plan 1}'!AF$15)),"",'III_Plan comp 438.68 {Plan 1}'!AF$15&amp;analysismethod10)</f>
        <v/>
      </c>
      <c r="CN49" s="254" t="str">
        <f>IF(ISNUMBER(FIND(analysismethod10,'III_Plan comp 438.68 {Plan 1}'!AG$15)),"",'III_Plan comp 438.68 {Plan 1}'!AG$15&amp;analysismethod10)</f>
        <v/>
      </c>
      <c r="CO49" s="254" t="str">
        <f>IF(ISNUMBER(FIND(analysismethod10,'III_Plan comp 438.68 {Plan 1}'!AH$15)),"",'III_Plan comp 438.68 {Plan 1}'!AH$15&amp;analysismethod10)</f>
        <v/>
      </c>
      <c r="CP49" s="254" t="str">
        <f>IF(ISNUMBER(FIND(analysismethod10,'III_Plan comp 438.68 {Plan 1}'!AI$15)),"",'III_Plan comp 438.68 {Plan 1}'!AI$15&amp;analysismethod10)</f>
        <v/>
      </c>
      <c r="CQ49" s="254" t="str">
        <f>IF(ISNUMBER(FIND(analysismethod10,'III_Plan comp 438.68 {Plan 1}'!AJ$15)),"",'III_Plan comp 438.68 {Plan 1}'!AJ$15&amp;analysismethod10)</f>
        <v/>
      </c>
      <c r="CR49" s="254" t="str">
        <f>IF(ISNUMBER(FIND(analysismethod10,'III_Plan comp 438.68 {Plan 1}'!AK$15)),"",'III_Plan comp 438.68 {Plan 1}'!AK$15&amp;analysismethod10)</f>
        <v/>
      </c>
      <c r="CS49" s="254" t="str">
        <f>IF(ISNUMBER(FIND(analysismethod10,'III_Plan comp 438.68 {Plan 1}'!AL$15)),"",'III_Plan comp 438.68 {Plan 1}'!AL$15&amp;analysismethod10)</f>
        <v/>
      </c>
      <c r="CT49" s="254" t="str">
        <f>IF(ISNUMBER(FIND(analysismethod10,'III_Plan comp 438.68 {Plan 1}'!AM$15)),"",'III_Plan comp 438.68 {Plan 1}'!AM$15&amp;analysismethod10)</f>
        <v/>
      </c>
      <c r="CU49" s="254" t="str">
        <f>IF(ISNUMBER(FIND(analysismethod10,'III_Plan comp 438.68 {Plan 1}'!AN$15)),"",'III_Plan comp 438.68 {Plan 1}'!AN$15&amp;analysismethod10)</f>
        <v/>
      </c>
      <c r="CV49" s="254" t="str">
        <f>IF(ISNUMBER(FIND(analysismethod10,'III_Plan comp 438.68 {Plan 1}'!AO$15)),"",'III_Plan comp 438.68 {Plan 1}'!AO$15&amp;analysismethod10)</f>
        <v/>
      </c>
      <c r="CW49" s="254" t="str">
        <f>IF(ISNUMBER(FIND(analysismethod10,'III_Plan comp 438.68 {Plan 1}'!AP$15)),"",'III_Plan comp 438.68 {Plan 1}'!AP$15&amp;analysismethod10)</f>
        <v/>
      </c>
      <c r="CX49" s="254" t="str">
        <f>IF(ISNUMBER(FIND(analysismethod10,'III_Plan comp 438.68 {Plan 1}'!AQ$15)),"",'III_Plan comp 438.68 {Plan 1}'!AQ$15&amp;analysismethod10)</f>
        <v/>
      </c>
      <c r="CY49" s="254" t="str">
        <f>IF(ISNUMBER(FIND(analysismethod10,'III_Plan comp 438.68 {Plan 1}'!AR$15)),"",'III_Plan comp 438.68 {Plan 1}'!AR$15&amp;analysismethod10)</f>
        <v/>
      </c>
      <c r="CZ49" s="254" t="str">
        <f>IF(ISNUMBER(FIND(analysismethod10,'III_Plan comp 438.68 {Plan 1}'!AS$15)),"",'III_Plan comp 438.68 {Plan 1}'!AS$15&amp;analysismethod10)</f>
        <v/>
      </c>
      <c r="DA49" s="254" t="str">
        <f>IF(ISNUMBER(FIND(analysismethod10,'III_Plan comp 438.68 {Plan 1}'!AT$15)),"",'III_Plan comp 438.68 {Plan 1}'!AT$15&amp;analysismethod10)</f>
        <v/>
      </c>
      <c r="DB49" s="254" t="str">
        <f>IF(ISNUMBER(FIND(analysismethod10,'III_Plan comp 438.68 {Plan 1}'!AU$15)),"",'III_Plan comp 438.68 {Plan 1}'!AU$15&amp;analysismethod10)</f>
        <v/>
      </c>
      <c r="DC49" s="254" t="str">
        <f>IF(ISNUMBER(FIND(analysismethod10,'III_Plan comp 438.68 {Plan 1}'!AV$15)),"",'III_Plan comp 438.68 {Plan 1}'!AV$15&amp;analysismethod10)</f>
        <v/>
      </c>
      <c r="DD49" s="254" t="str">
        <f>IF(ISNUMBER(FIND(analysismethod10,'III_Plan comp 438.68 {Plan 1}'!AW$15)),"",'III_Plan comp 438.68 {Plan 1}'!AW$15&amp;analysismethod10)</f>
        <v/>
      </c>
      <c r="DE49" s="254" t="str">
        <f>IF(ISNUMBER(FIND(analysismethod10,'III_Plan comp 438.68 {Plan 1}'!AX$15)),"",'III_Plan comp 438.68 {Plan 1}'!AX$15&amp;analysismethod10)</f>
        <v/>
      </c>
      <c r="DF49" s="254" t="str">
        <f>IF(ISNUMBER(FIND(analysismethod10,'III_Plan comp 438.68 {Plan 1}'!AY$15)),"",'III_Plan comp 438.68 {Plan 1}'!AY$15&amp;analysismethod10)</f>
        <v/>
      </c>
      <c r="DG49" s="254" t="str">
        <f>IF(ISNUMBER(FIND(analysismethod10,'III_Plan comp 438.68 {Plan 1}'!AZ$15)),"",'III_Plan comp 438.68 {Plan 1}'!AZ$15&amp;analysismethod10)</f>
        <v/>
      </c>
      <c r="DH49" s="254" t="str">
        <f>IF(ISNUMBER(FIND(analysismethod10,'III_Plan comp 438.68 {Plan 1}'!BA$15)),"",'III_Plan comp 438.68 {Plan 1}'!BA$15&amp;analysismethod10)</f>
        <v/>
      </c>
      <c r="DI49" s="254" t="str">
        <f>IF(ISNUMBER(FIND(analysismethod10,'III_Plan comp 438.68 {Plan 1}'!BB$15)),"",'III_Plan comp 438.68 {Plan 1}'!BB$15&amp;analysismethod10)</f>
        <v/>
      </c>
      <c r="DJ49" s="254" t="str">
        <f>IF(ISNUMBER(FIND(analysismethod10,'III_Plan comp 438.68 {Plan 1}'!BC$15)),"",'III_Plan comp 438.68 {Plan 1}'!BC$15&amp;analysismethod10)</f>
        <v/>
      </c>
      <c r="DK49" s="254" t="str">
        <f>IF(ISNUMBER(FIND(analysismethod10,'III_Plan comp 438.68 {Plan 1}'!BD$15)),"",'III_Plan comp 438.68 {Plan 1}'!BD$15&amp;analysismethod10)</f>
        <v/>
      </c>
      <c r="DL49" s="254" t="str">
        <f>IF(ISNUMBER(FIND(analysismethod10,'III_Plan comp 438.68 {Plan 1}'!BE$15)),"",'III_Plan comp 438.68 {Plan 1}'!BE$15&amp;analysismethod10)</f>
        <v/>
      </c>
      <c r="DM49" s="254" t="str">
        <f>IF(ISNUMBER(FIND(analysismethod10,'III_Plan comp 438.68 {Plan 1}'!BF$15)),"",'III_Plan comp 438.68 {Plan 1}'!BF$15&amp;analysismethod10)</f>
        <v/>
      </c>
      <c r="DN49" s="254" t="str">
        <f>IF(ISNUMBER(FIND(analysismethod10,'III_Plan comp 438.68 {Plan 1}'!BG$15)),"",'III_Plan comp 438.68 {Plan 1}'!BG$15&amp;analysismethod10)</f>
        <v/>
      </c>
      <c r="DO49" s="254" t="str">
        <f>IF(ISNUMBER(FIND(analysismethod10,'III_Plan comp 438.68 {Plan 1}'!BH$15)),"",'III_Plan comp 438.68 {Plan 1}'!BH$15&amp;analysismethod10)</f>
        <v/>
      </c>
      <c r="DP49" s="254" t="str">
        <f>IF(ISNUMBER(FIND(analysismethod10,'III_Plan comp 438.68 {Plan 1}'!BI$15)),"",'III_Plan comp 438.68 {Plan 1}'!BI$15&amp;analysismethod10)</f>
        <v/>
      </c>
      <c r="DQ49" s="254" t="str">
        <f>IF(ISNUMBER(FIND(analysismethod10,'III_Plan comp 438.68 {Plan 1}'!BJ$15)),"",'III_Plan comp 438.68 {Plan 1}'!BJ$15&amp;analysismethod10)</f>
        <v/>
      </c>
      <c r="DR49" s="254" t="str">
        <f>IF(ISNUMBER(FIND(analysismethod10,'III_Plan comp 438.68 {Plan 1}'!BK$15)),"",'III_Plan comp 438.68 {Plan 1}'!BK$15&amp;analysismethod10)</f>
        <v/>
      </c>
      <c r="DS49" s="254" t="str">
        <f>IF(ISNUMBER(FIND(analysismethod10,'III_Plan comp 438.68 {Plan 1}'!BL$15)),"",'III_Plan comp 438.68 {Plan 1}'!BL$15&amp;analysismethod10)</f>
        <v/>
      </c>
      <c r="DT49" s="254" t="str">
        <f>IF(ISNUMBER(FIND(analysismethod10,'III_Plan comp 438.68 {Plan 1}'!BM$15)),"",'III_Plan comp 438.68 {Plan 1}'!BM$15&amp;analysismethod10)</f>
        <v/>
      </c>
      <c r="DU49" s="254" t="str">
        <f>IF(ISNUMBER(FIND(analysismethod10,'III_Plan comp 438.68 {Plan 1}'!BN$15)),"",'III_Plan comp 438.68 {Plan 1}'!BN$15&amp;analysismethod10)</f>
        <v/>
      </c>
      <c r="DV49" s="254" t="str">
        <f>IF(ISNUMBER(FIND(analysismethod10,'III_Plan comp 438.68 {Plan 1}'!BO$15)),"",'III_Plan comp 438.68 {Plan 1}'!BO$15&amp;analysismethod10)</f>
        <v/>
      </c>
      <c r="DW49" s="254" t="str">
        <f>IF(ISNUMBER(FIND(analysismethod10,'III_Plan comp 438.68 {Plan 1}'!BP$15)),"",'III_Plan comp 438.68 {Plan 1}'!BP$15&amp;analysismethod10)</f>
        <v/>
      </c>
      <c r="DX49" s="254" t="str">
        <f>IF(ISNUMBER(FIND(analysismethod10,'III_Plan comp 438.68 {Plan 1}'!BQ$15)),"",'III_Plan comp 438.68 {Plan 1}'!BQ$15&amp;analysismethod10)</f>
        <v/>
      </c>
      <c r="DY49" s="254" t="str">
        <f>IF(ISNUMBER(FIND(analysismethod10,'III_Plan comp 438.68 {Plan 1}'!BR$15)),"",'III_Plan comp 438.68 {Plan 1}'!BR$15&amp;analysismethod10)</f>
        <v/>
      </c>
      <c r="DZ49" s="254" t="str">
        <f>IF(ISNUMBER(FIND(analysismethod10,'III_Plan comp 438.68 {Plan 1}'!BS$15)),"",'III_Plan comp 438.68 {Plan 1}'!BS$15&amp;analysismethod10)</f>
        <v/>
      </c>
      <c r="EA49" s="254" t="str">
        <f>IF(ISNUMBER(FIND(analysismethod10,'III_Plan comp 438.68 {Plan 1}'!BT$15)),"",'III_Plan comp 438.68 {Plan 1}'!BT$15&amp;analysismethod10)</f>
        <v/>
      </c>
      <c r="EB49" s="254" t="str">
        <f>IF(ISNUMBER(FIND(analysismethod10,'III_Plan comp 438.68 {Plan 1}'!BU$15)),"",'III_Plan comp 438.68 {Plan 1}'!BU$15&amp;analysismethod10)</f>
        <v/>
      </c>
      <c r="EC49" s="254" t="str">
        <f>IF(ISNUMBER(FIND(analysismethod10,'III_Plan comp 438.68 {Plan 1}'!BV$15)),"",'III_Plan comp 438.68 {Plan 1}'!BV$15&amp;analysismethod10)</f>
        <v/>
      </c>
      <c r="ED49" s="254" t="str">
        <f>IF(ISNUMBER(FIND(analysismethod10,'III_Plan comp 438.68 {Plan 1}'!BW$15)),"",'III_Plan comp 438.68 {Plan 1}'!BW$15&amp;analysismethod10)</f>
        <v/>
      </c>
      <c r="EE49" s="254" t="str">
        <f>IF(ISNUMBER(FIND(analysismethod10,'III_Plan comp 438.68 {Plan 1}'!BX$15)),"",'III_Plan comp 438.68 {Plan 1}'!BX$15&amp;analysismethod10)</f>
        <v/>
      </c>
      <c r="EF49" s="254" t="str">
        <f>IF(ISNUMBER(FIND(analysismethod10,'III_Plan comp 438.68 {Plan 1}'!BY$15)),"",'III_Plan comp 438.68 {Plan 1}'!BY$15&amp;analysismethod10)</f>
        <v/>
      </c>
      <c r="EG49" s="254" t="str">
        <f>IF(ISNUMBER(FIND(analysismethod10,'III_Plan comp 438.68 {Plan 1}'!BZ$15)),"",'III_Plan comp 438.68 {Plan 1}'!BZ$15&amp;analysismethod10)</f>
        <v/>
      </c>
      <c r="EH49" s="254" t="str">
        <f>IF(ISNUMBER(FIND(analysismethod10,'III_Plan comp 438.68 {Plan 1}'!CA$15)),"",'III_Plan comp 438.68 {Plan 1}'!CA$15&amp;analysismethod10)</f>
        <v/>
      </c>
      <c r="EI49" s="254" t="str">
        <f>IF(ISNUMBER(FIND(analysismethod10,'III_Plan comp 438.68 {Plan 1}'!CB$15)),"",'III_Plan comp 438.68 {Plan 1}'!CB$15&amp;analysismethod10)</f>
        <v/>
      </c>
      <c r="EJ49" s="254" t="str">
        <f>IF(ISNUMBER(FIND(analysismethod10,'III_Plan comp 438.68 {Plan 1}'!CC$15)),"",'III_Plan comp 438.68 {Plan 1}'!CC$15&amp;analysismethod10)</f>
        <v/>
      </c>
      <c r="EK49" s="254" t="str">
        <f>IF(ISNUMBER(FIND(analysismethod10,'III_Plan comp 438.68 {Plan 1}'!CD$15)),"",'III_Plan comp 438.68 {Plan 1}'!CD$15&amp;analysismethod10)</f>
        <v/>
      </c>
      <c r="EL49" s="254" t="str">
        <f>IF(ISNUMBER(FIND(analysismethod10,'III_Plan comp 438.68 {Plan 1}'!CE$15)),"",'III_Plan comp 438.68 {Plan 1}'!CE$15&amp;analysismethod10)</f>
        <v/>
      </c>
      <c r="EM49" s="254" t="str">
        <f>IF(ISNUMBER(FIND(analysismethod10,'III_Plan comp 438.68 {Plan 1}'!CF$15)),"",'III_Plan comp 438.68 {Plan 1}'!CF$15&amp;analysismethod10)</f>
        <v/>
      </c>
      <c r="EN49" s="254" t="str">
        <f>IF(ISNUMBER(FIND(analysismethod10,'III_Plan comp 438.68 {Plan 1}'!CG$15)),"",'III_Plan comp 438.68 {Plan 1}'!CG$15&amp;analysismethod10)</f>
        <v/>
      </c>
      <c r="EO49" s="254" t="str">
        <f>IF(ISNUMBER(FIND(analysismethod10,'III_Plan comp 438.68 {Plan 1}'!CH$15)),"",'III_Plan comp 438.68 {Plan 1}'!CH$15&amp;analysismethod10)</f>
        <v/>
      </c>
      <c r="EP49" s="254" t="str">
        <f>IF(ISNUMBER(FIND(analysismethod10,'III_Plan comp 438.68 {Plan 1}'!CI$15)),"",'III_Plan comp 438.68 {Plan 1}'!CI$15&amp;analysismethod10)</f>
        <v/>
      </c>
      <c r="EQ49" s="254" t="str">
        <f>IF(ISNUMBER(FIND(analysismethod10,'III_Plan comp 438.68 {Plan 1}'!CJ$15)),"",'III_Plan comp 438.68 {Plan 1}'!CJ$15&amp;analysismethod10)</f>
        <v/>
      </c>
      <c r="ER49" s="254" t="str">
        <f>IF(ISNUMBER(FIND(analysismethod10,'III_Plan comp 438.68 {Plan 1}'!CK$15)),"",'III_Plan comp 438.68 {Plan 1}'!CK$15&amp;analysismethod10)</f>
        <v/>
      </c>
      <c r="ES49" s="254" t="str">
        <f>IF(ISNUMBER(FIND(analysismethod10,'III_Plan comp 438.68 {Plan 1}'!CL$15)),"",'III_Plan comp 438.68 {Plan 1}'!CL$15&amp;analysismethod10)</f>
        <v/>
      </c>
      <c r="ET49" s="254" t="str">
        <f>IF(ISNUMBER(FIND(analysismethod10,'III_Plan comp 438.68 {Plan 1}'!CM$15)),"",'III_Plan comp 438.68 {Plan 1}'!CM$15&amp;analysismethod10)</f>
        <v/>
      </c>
      <c r="EU49" s="254" t="str">
        <f>IF(ISNUMBER(FIND(analysismethod10,'III_Plan comp 438.68 {Plan 1}'!CN$15)),"",'III_Plan comp 438.68 {Plan 1}'!CN$15&amp;analysismethod10)</f>
        <v/>
      </c>
      <c r="EV49" s="254" t="str">
        <f>IF(ISNUMBER(FIND(analysismethod10,'III_Plan comp 438.68 {Plan 1}'!CO$15)),"",'III_Plan comp 438.68 {Plan 1}'!CO$15&amp;analysismethod10)</f>
        <v/>
      </c>
      <c r="EW49" s="254" t="str">
        <f>IF(ISNUMBER(FIND(analysismethod10,'III_Plan comp 438.68 {Plan 1}'!CP$15)),"",'III_Plan comp 438.68 {Plan 1}'!CP$15&amp;analysismethod10)</f>
        <v/>
      </c>
      <c r="EX49" s="254" t="str">
        <f>IF(ISNUMBER(FIND(analysismethod10,'III_Plan comp 438.68 {Plan 1}'!CQ$15)),"",'III_Plan comp 438.68 {Plan 1}'!CQ$15&amp;analysismethod10)</f>
        <v/>
      </c>
      <c r="EY49" s="254" t="str">
        <f>IF(ISNUMBER(FIND(analysismethod10,'III_Plan comp 438.68 {Plan 1}'!CR$15)),"",'III_Plan comp 438.68 {Plan 1}'!CR$15&amp;analysismethod10)</f>
        <v/>
      </c>
      <c r="EZ49" s="254" t="str">
        <f>IF(ISNUMBER(FIND(analysismethod10,'III_Plan comp 438.68 {Plan 1}'!CS$15)),"",'III_Plan comp 438.68 {Plan 1}'!CS$15&amp;analysismethod10)</f>
        <v/>
      </c>
      <c r="FA49" s="254" t="str">
        <f>IF(ISNUMBER(FIND(analysismethod10,'III_Plan comp 438.68 {Plan 1}'!CT$15)),"",'III_Plan comp 438.68 {Plan 1}'!CT$15&amp;analysismethod10)</f>
        <v/>
      </c>
      <c r="FB49" s="254" t="str">
        <f>IF(ISNUMBER(FIND(analysismethod10,'III_Plan comp 438.68 {Plan 1}'!CU$15)),"",'III_Plan comp 438.68 {Plan 1}'!CU$15&amp;analysismethod10)</f>
        <v/>
      </c>
      <c r="FC49" s="254" t="str">
        <f>IF(ISNUMBER(FIND(analysismethod10,'III_Plan comp 438.68 {Plan 1}'!CV$15)),"",'III_Plan comp 438.68 {Plan 1}'!CV$15&amp;analysismethod10)</f>
        <v/>
      </c>
      <c r="FD49" s="254" t="str">
        <f>IF(ISNUMBER(FIND(analysismethod10,'III_Plan comp 438.68 {Plan 1}'!CW$15)),"",'III_Plan comp 438.68 {Plan 1}'!CW$15&amp;analysismethod10)</f>
        <v/>
      </c>
      <c r="FE49" s="254" t="str">
        <f>IF(ISNUMBER(FIND(analysismethod10,'III_Plan comp 438.68 {Plan 1}'!CX$15)),"",'III_Plan comp 438.68 {Plan 1}'!CX$15&amp;analysismethod10)</f>
        <v/>
      </c>
      <c r="FF49" s="254" t="str">
        <f>IF(ISNUMBER(FIND(analysismethod10,'III_Plan comp 438.68 {Plan 1}'!CY$15)),"",'III_Plan comp 438.68 {Plan 1}'!CY$15&amp;analysismethod10)</f>
        <v/>
      </c>
      <c r="FG49" s="254" t="str">
        <f>IF(ISNUMBER(FIND(analysismethod10,'III_Plan comp 438.68 {Plan 1}'!CZ$15)),"",'III_Plan comp 438.68 {Plan 1}'!CZ$15&amp;analysismethod10)</f>
        <v/>
      </c>
    </row>
    <row r="50" spans="2:163" ht="15" thickTop="1" x14ac:dyDescent="0.2">
      <c r="B50" s="11" t="s">
        <v>702</v>
      </c>
      <c r="C50" s="11"/>
      <c r="D50" s="11"/>
      <c r="E50" s="11"/>
      <c r="F50" s="11"/>
      <c r="G50" s="11"/>
      <c r="J50" s="11"/>
      <c r="K50" s="11"/>
      <c r="L50" s="11"/>
      <c r="M50" s="11"/>
      <c r="N50" s="11"/>
      <c r="O50" s="11"/>
      <c r="P50" s="11"/>
      <c r="Q50" s="11"/>
      <c r="R50" s="11"/>
      <c r="S50" s="11"/>
      <c r="T50" s="11"/>
      <c r="BK50" s="11"/>
      <c r="BL50" s="11"/>
    </row>
    <row r="51" spans="2:163" ht="15" thickBot="1" x14ac:dyDescent="0.25">
      <c r="B51" s="11" t="s">
        <v>703</v>
      </c>
      <c r="C51" s="11"/>
      <c r="D51" s="11"/>
      <c r="E51" s="11"/>
      <c r="F51" s="11"/>
      <c r="G51" s="11"/>
      <c r="J51" s="11"/>
      <c r="K51" s="11"/>
      <c r="L51" s="11"/>
      <c r="M51" s="11"/>
      <c r="N51" s="11"/>
      <c r="O51" s="11"/>
      <c r="P51" s="11"/>
      <c r="Q51" s="11"/>
      <c r="R51" s="11"/>
      <c r="S51" s="11"/>
      <c r="T51" s="11"/>
      <c r="BK51" s="11"/>
      <c r="BL51" s="11"/>
    </row>
    <row r="52" spans="2:163" ht="15.75" thickTop="1" x14ac:dyDescent="0.25">
      <c r="B52" s="11" t="s">
        <v>704</v>
      </c>
      <c r="C52" s="11"/>
      <c r="D52" s="11"/>
      <c r="E52" s="11"/>
      <c r="F52" s="11"/>
      <c r="G52" s="11"/>
      <c r="J52" s="11"/>
      <c r="K52" s="11"/>
      <c r="L52" s="11"/>
      <c r="M52" s="11"/>
      <c r="N52" s="11"/>
      <c r="O52" s="11"/>
      <c r="P52" s="11"/>
      <c r="Q52" s="11"/>
      <c r="R52" s="11"/>
      <c r="S52" s="11"/>
      <c r="T52" s="11"/>
      <c r="BJ52" s="268" t="s">
        <v>108</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x14ac:dyDescent="0.2">
      <c r="B53" s="11" t="s">
        <v>705</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xml:space="preserve">Plan Provider Directory Review; 
</v>
      </c>
      <c r="BL53" s="251" t="str">
        <f>IF(ISNUMBER(FIND(analysismethod2,'III_Plan comp 438.68 {Plan 4}'!E$15)),"",'III_Plan comp 438.68 {Plan 4}'!E$15&amp;analysismethod2)</f>
        <v xml:space="preserve">Plan Provider Directory Review; 
</v>
      </c>
      <c r="BM53" s="251" t="str">
        <f>IF(ISNUMBER(FIND(analysismethod2,'III_Plan comp 438.68 {Plan 4}'!F$15)),"",'III_Plan comp 438.68 {Plan 4}'!F$15&amp;analysismethod2)</f>
        <v xml:space="preserve">Plan Provider Directory Review; 
</v>
      </c>
      <c r="BN53" s="251" t="str">
        <f>IF(ISNUMBER(FIND(analysismethod2,'III_Plan comp 438.68 {Plan 4}'!G$15)),"",'III_Plan comp 438.68 {Plan 4}'!G$15&amp;analysismethod2)</f>
        <v xml:space="preserve">Plan Provider Directory Review; 
</v>
      </c>
      <c r="BO53" s="251" t="str">
        <f>IF(ISNUMBER(FIND(analysismethod2,'III_Plan comp 438.68 {Plan 4}'!H$15)),"",'III_Plan comp 438.68 {Plan 4}'!H$15&amp;analysismethod2)</f>
        <v xml:space="preserve">Plan Provider Directory Review; 
</v>
      </c>
      <c r="BP53" s="251" t="str">
        <f>IF(ISNUMBER(FIND(analysismethod2,'III_Plan comp 438.68 {Plan 4}'!I$15)),"",'III_Plan comp 438.68 {Plan 4}'!I$15&amp;analysismethod2)</f>
        <v xml:space="preserve">Plan Provider Directory Review; 
</v>
      </c>
      <c r="BQ53" s="251" t="str">
        <f>IF(ISNUMBER(FIND(analysismethod2,'III_Plan comp 438.68 {Plan 4}'!J$15)),"",'III_Plan comp 438.68 {Plan 4}'!J$15&amp;analysismethod2)</f>
        <v xml:space="preserve">Plan Provider Directory Review; 
</v>
      </c>
      <c r="BR53" s="251" t="str">
        <f>IF(ISNUMBER(FIND(analysismethod2,'III_Plan comp 438.68 {Plan 4}'!K$15)),"",'III_Plan comp 438.68 {Plan 4}'!K$15&amp;analysismethod2)</f>
        <v xml:space="preserve">Plan Provider Directory Review; 
</v>
      </c>
      <c r="BS53" s="251" t="str">
        <f>IF(ISNUMBER(FIND(analysismethod2,'III_Plan comp 438.68 {Plan 4}'!L$15)),"",'III_Plan comp 438.68 {Plan 4}'!L$15&amp;analysismethod2)</f>
        <v xml:space="preserve">Plan Provider Directory Review; 
</v>
      </c>
      <c r="BT53" s="251" t="str">
        <f>IF(ISNUMBER(FIND(analysismethod2,'III_Plan comp 438.68 {Plan 4}'!M$15)),"",'III_Plan comp 438.68 {Plan 4}'!M$15&amp;analysismethod2)</f>
        <v xml:space="preserve">Plan Provider Directory Review; 
</v>
      </c>
      <c r="BU53" s="251" t="str">
        <f>IF(ISNUMBER(FIND(analysismethod2,'III_Plan comp 438.68 {Plan 4}'!N$15)),"",'III_Plan comp 438.68 {Plan 4}'!N$15&amp;analysismethod2)</f>
        <v xml:space="preserve">Plan Provider Directory Review; 
</v>
      </c>
      <c r="BV53" s="251" t="str">
        <f>IF(ISNUMBER(FIND(analysismethod2,'III_Plan comp 438.68 {Plan 4}'!O$15)),"",'III_Plan comp 438.68 {Plan 4}'!O$15&amp;analysismethod2)</f>
        <v xml:space="preserve">Plan Provider Directory Review; 
</v>
      </c>
      <c r="BW53" s="251" t="str">
        <f>IF(ISNUMBER(FIND(analysismethod2,'III_Plan comp 438.68 {Plan 4}'!P$15)),"",'III_Plan comp 438.68 {Plan 4}'!P$15&amp;analysismethod2)</f>
        <v xml:space="preserve">Plan Provider Directory Review; 
</v>
      </c>
      <c r="BX53" s="251" t="str">
        <f>IF(ISNUMBER(FIND(analysismethod2,'III_Plan comp 438.68 {Plan 4}'!Q$15)),"",'III_Plan comp 438.68 {Plan 4}'!Q$15&amp;analysismethod2)</f>
        <v xml:space="preserve">Plan Provider Directory Review; 
</v>
      </c>
      <c r="BY53" s="251" t="str">
        <f>IF(ISNUMBER(FIND(analysismethod2,'III_Plan comp 438.68 {Plan 4}'!R$15)),"",'III_Plan comp 438.68 {Plan 4}'!R$15&amp;analysismethod2)</f>
        <v xml:space="preserve">Plan Provider Directory Review; 
</v>
      </c>
      <c r="BZ53" s="251" t="str">
        <f>IF(ISNUMBER(FIND(analysismethod2,'III_Plan comp 438.68 {Plan 4}'!S$15)),"",'III_Plan comp 438.68 {Plan 4}'!S$15&amp;analysismethod2)</f>
        <v xml:space="preserve">Plan Provider Directory Review; 
</v>
      </c>
      <c r="CA53" s="251" t="str">
        <f>IF(ISNUMBER(FIND(analysismethod2,'III_Plan comp 438.68 {Plan 4}'!T$15)),"",'III_Plan comp 438.68 {Plan 4}'!T$15&amp;analysismethod2)</f>
        <v xml:space="preserve">Plan Provider Directory Review; 
</v>
      </c>
      <c r="CB53" s="251" t="str">
        <f>IF(ISNUMBER(FIND(analysismethod2,'III_Plan comp 438.68 {Plan 4}'!U$15)),"",'III_Plan comp 438.68 {Plan 4}'!U$15&amp;analysismethod2)</f>
        <v xml:space="preserve">Plan Provider Directory Review; 
</v>
      </c>
      <c r="CC53" s="251" t="str">
        <f>IF(ISNUMBER(FIND(analysismethod2,'III_Plan comp 438.68 {Plan 4}'!V$15)),"",'III_Plan comp 438.68 {Plan 4}'!V$15&amp;analysismethod2)</f>
        <v xml:space="preserve">Plan Provider Directory Review; 
</v>
      </c>
      <c r="CD53" s="251" t="str">
        <f>IF(ISNUMBER(FIND(analysismethod2,'III_Plan comp 438.68 {Plan 4}'!W$15)),"",'III_Plan comp 438.68 {Plan 4}'!W$15&amp;analysismethod2)</f>
        <v xml:space="preserve">Plan Provider Directory Review; 
</v>
      </c>
      <c r="CE53" s="251" t="str">
        <f>IF(ISNUMBER(FIND(analysismethod2,'III_Plan comp 438.68 {Plan 4}'!X$15)),"",'III_Plan comp 438.68 {Plan 4}'!X$15&amp;analysismethod2)</f>
        <v xml:space="preserve">Plan Provider Directory Review; 
</v>
      </c>
      <c r="CF53" s="251" t="str">
        <f>IF(ISNUMBER(FIND(analysismethod2,'III_Plan comp 438.68 {Plan 4}'!Y$15)),"",'III_Plan comp 438.68 {Plan 4}'!Y$15&amp;analysismethod2)</f>
        <v xml:space="preserve">Plan Provider Directory Review; 
</v>
      </c>
      <c r="CG53" s="251" t="str">
        <f>IF(ISNUMBER(FIND(analysismethod2,'III_Plan comp 438.68 {Plan 4}'!Z$15)),"",'III_Plan comp 438.68 {Plan 4}'!Z$15&amp;analysismethod2)</f>
        <v xml:space="preserve">Plan Provider Directory Review; 
</v>
      </c>
      <c r="CH53" s="251" t="str">
        <f>IF(ISNUMBER(FIND(analysismethod2,'III_Plan comp 438.68 {Plan 4}'!AA$15)),"",'III_Plan comp 438.68 {Plan 4}'!AA$15&amp;analysismethod2)</f>
        <v xml:space="preserve">Plan Provider Directory Review; 
</v>
      </c>
      <c r="CI53" s="251" t="str">
        <f>IF(ISNUMBER(FIND(analysismethod2,'III_Plan comp 438.68 {Plan 4}'!AB$15)),"",'III_Plan comp 438.68 {Plan 4}'!AB$15&amp;analysismethod2)</f>
        <v xml:space="preserve">Plan Provider Directory Review; 
</v>
      </c>
      <c r="CJ53" s="251" t="str">
        <f>IF(ISNUMBER(FIND(analysismethod2,'III_Plan comp 438.68 {Plan 4}'!AC$15)),"",'III_Plan comp 438.68 {Plan 4}'!AC$15&amp;analysismethod2)</f>
        <v xml:space="preserve">Plan Provider Directory Review; 
</v>
      </c>
      <c r="CK53" s="251" t="str">
        <f>IF(ISNUMBER(FIND(analysismethod2,'III_Plan comp 438.68 {Plan 4}'!AD$15)),"",'III_Plan comp 438.68 {Plan 4}'!AD$15&amp;analysismethod2)</f>
        <v xml:space="preserve">Plan Provider Directory Review; 
</v>
      </c>
      <c r="CL53" s="251" t="str">
        <f>IF(ISNUMBER(FIND(analysismethod2,'III_Plan comp 438.68 {Plan 4}'!AE$15)),"",'III_Plan comp 438.68 {Plan 4}'!AE$15&amp;analysismethod2)</f>
        <v xml:space="preserve">Plan Provider Directory Review; 
</v>
      </c>
      <c r="CM53" s="251" t="str">
        <f>IF(ISNUMBER(FIND(analysismethod2,'III_Plan comp 438.68 {Plan 4}'!AF$15)),"",'III_Plan comp 438.68 {Plan 4}'!AF$15&amp;analysismethod2)</f>
        <v xml:space="preserve">Plan Provider Directory Review; 
</v>
      </c>
      <c r="CN53" s="251" t="str">
        <f>IF(ISNUMBER(FIND(analysismethod2,'III_Plan comp 438.68 {Plan 4}'!AG$15)),"",'III_Plan comp 438.68 {Plan 4}'!AG$15&amp;analysismethod2)</f>
        <v xml:space="preserve">Plan Provider Directory Review; 
</v>
      </c>
      <c r="CO53" s="251" t="str">
        <f>IF(ISNUMBER(FIND(analysismethod2,'III_Plan comp 438.68 {Plan 4}'!AH$15)),"",'III_Plan comp 438.68 {Plan 4}'!AH$15&amp;analysismethod2)</f>
        <v xml:space="preserve">Plan Provider Directory Review; 
</v>
      </c>
      <c r="CP53" s="251" t="str">
        <f>IF(ISNUMBER(FIND(analysismethod2,'III_Plan comp 438.68 {Plan 4}'!AI$15)),"",'III_Plan comp 438.68 {Plan 4}'!AI$15&amp;analysismethod2)</f>
        <v xml:space="preserve">Plan Provider Directory Review; 
</v>
      </c>
      <c r="CQ53" s="251" t="str">
        <f>IF(ISNUMBER(FIND(analysismethod2,'III_Plan comp 438.68 {Plan 4}'!AJ$15)),"",'III_Plan comp 438.68 {Plan 4}'!AJ$15&amp;analysismethod2)</f>
        <v xml:space="preserve">Plan Provider Directory Review; 
</v>
      </c>
      <c r="CR53" s="251" t="str">
        <f>IF(ISNUMBER(FIND(analysismethod2,'III_Plan comp 438.68 {Plan 4}'!AK$15)),"",'III_Plan comp 438.68 {Plan 4}'!AK$15&amp;analysismethod2)</f>
        <v xml:space="preserve">Plan Provider Directory Review; 
</v>
      </c>
      <c r="CS53" s="251" t="str">
        <f>IF(ISNUMBER(FIND(analysismethod2,'III_Plan comp 438.68 {Plan 4}'!AL$15)),"",'III_Plan comp 438.68 {Plan 4}'!AL$15&amp;analysismethod2)</f>
        <v xml:space="preserve">Plan Provider Directory Review; 
</v>
      </c>
      <c r="CT53" s="251" t="str">
        <f>IF(ISNUMBER(FIND(analysismethod2,'III_Plan comp 438.68 {Plan 4}'!AM$15)),"",'III_Plan comp 438.68 {Plan 4}'!AM$15&amp;analysismethod2)</f>
        <v xml:space="preserve">Plan Provider Directory Review; 
</v>
      </c>
      <c r="CU53" s="251" t="str">
        <f>IF(ISNUMBER(FIND(analysismethod2,'III_Plan comp 438.68 {Plan 4}'!AN$15)),"",'III_Plan comp 438.68 {Plan 4}'!AN$15&amp;analysismethod2)</f>
        <v xml:space="preserve">Plan Provider Directory Review; 
</v>
      </c>
      <c r="CV53" s="251" t="str">
        <f>IF(ISNUMBER(FIND(analysismethod2,'III_Plan comp 438.68 {Plan 4}'!AO$15)),"",'III_Plan comp 438.68 {Plan 4}'!AO$15&amp;analysismethod2)</f>
        <v xml:space="preserve">Plan Provider Directory Review; 
</v>
      </c>
      <c r="CW53" s="251" t="str">
        <f>IF(ISNUMBER(FIND(analysismethod2,'III_Plan comp 438.68 {Plan 4}'!AP$15)),"",'III_Plan comp 438.68 {Plan 4}'!AP$15&amp;analysismethod2)</f>
        <v xml:space="preserve">Plan Provider Directory Review; 
</v>
      </c>
      <c r="CX53" s="251" t="str">
        <f>IF(ISNUMBER(FIND(analysismethod2,'III_Plan comp 438.68 {Plan 4}'!AQ$15)),"",'III_Plan comp 438.68 {Plan 4}'!AQ$15&amp;analysismethod2)</f>
        <v xml:space="preserve">Plan Provider Directory Review; 
</v>
      </c>
      <c r="CY53" s="251" t="str">
        <f>IF(ISNUMBER(FIND(analysismethod2,'III_Plan comp 438.68 {Plan 4}'!AR$15)),"",'III_Plan comp 438.68 {Plan 4}'!AR$15&amp;analysismethod2)</f>
        <v xml:space="preserve">Plan Provider Directory Review; 
</v>
      </c>
      <c r="CZ53" s="251" t="str">
        <f>IF(ISNUMBER(FIND(analysismethod2,'III_Plan comp 438.68 {Plan 4}'!AS$15)),"",'III_Plan comp 438.68 {Plan 4}'!AS$15&amp;analysismethod2)</f>
        <v xml:space="preserve">Plan Provider Directory Review; 
</v>
      </c>
      <c r="DA53" s="251" t="str">
        <f>IF(ISNUMBER(FIND(analysismethod2,'III_Plan comp 438.68 {Plan 4}'!AT$15)),"",'III_Plan comp 438.68 {Plan 4}'!AT$15&amp;analysismethod2)</f>
        <v xml:space="preserve">Plan Provider Directory Review; 
</v>
      </c>
      <c r="DB53" s="251" t="str">
        <f>IF(ISNUMBER(FIND(analysismethod2,'III_Plan comp 438.68 {Plan 4}'!AU$15)),"",'III_Plan comp 438.68 {Plan 4}'!AU$15&amp;analysismethod2)</f>
        <v xml:space="preserve">Plan Provider Directory Review; 
</v>
      </c>
      <c r="DC53" s="251" t="str">
        <f>IF(ISNUMBER(FIND(analysismethod2,'III_Plan comp 438.68 {Plan 4}'!AV$15)),"",'III_Plan comp 438.68 {Plan 4}'!AV$15&amp;analysismethod2)</f>
        <v xml:space="preserve">Plan Provider Directory Review; 
</v>
      </c>
      <c r="DD53" s="251" t="str">
        <f>IF(ISNUMBER(FIND(analysismethod2,'III_Plan comp 438.68 {Plan 4}'!AW$15)),"",'III_Plan comp 438.68 {Plan 4}'!AW$15&amp;analysismethod2)</f>
        <v xml:space="preserve">Plan Provider Directory Review; 
</v>
      </c>
      <c r="DE53" s="251" t="str">
        <f>IF(ISNUMBER(FIND(analysismethod2,'III_Plan comp 438.68 {Plan 4}'!AX$15)),"",'III_Plan comp 438.68 {Plan 4}'!AX$15&amp;analysismethod2)</f>
        <v xml:space="preserve">Plan Provider Directory Review; 
</v>
      </c>
      <c r="DF53" s="251" t="str">
        <f>IF(ISNUMBER(FIND(analysismethod2,'III_Plan comp 438.68 {Plan 4}'!AY$15)),"",'III_Plan comp 438.68 {Plan 4}'!AY$15&amp;analysismethod2)</f>
        <v xml:space="preserve">Plan Provider Directory Review; 
</v>
      </c>
      <c r="DG53" s="251" t="str">
        <f>IF(ISNUMBER(FIND(analysismethod2,'III_Plan comp 438.68 {Plan 4}'!AZ$15)),"",'III_Plan comp 438.68 {Plan 4}'!AZ$15&amp;analysismethod2)</f>
        <v xml:space="preserve">Plan Provider Directory Review; 
</v>
      </c>
      <c r="DH53" s="251" t="str">
        <f>IF(ISNUMBER(FIND(analysismethod2,'III_Plan comp 438.68 {Plan 4}'!BA$15)),"",'III_Plan comp 438.68 {Plan 4}'!BA$15&amp;analysismethod2)</f>
        <v xml:space="preserve">Plan Provider Directory Review; 
</v>
      </c>
      <c r="DI53" s="251" t="str">
        <f>IF(ISNUMBER(FIND(analysismethod2,'III_Plan comp 438.68 {Plan 4}'!BB$15)),"",'III_Plan comp 438.68 {Plan 4}'!BB$15&amp;analysismethod2)</f>
        <v xml:space="preserve">Plan Provider Directory Review; 
</v>
      </c>
      <c r="DJ53" s="251" t="str">
        <f>IF(ISNUMBER(FIND(analysismethod2,'III_Plan comp 438.68 {Plan 4}'!BC$15)),"",'III_Plan comp 438.68 {Plan 4}'!BC$15&amp;analysismethod2)</f>
        <v xml:space="preserve">Plan Provider Directory Review; 
</v>
      </c>
      <c r="DK53" s="251" t="str">
        <f>IF(ISNUMBER(FIND(analysismethod2,'III_Plan comp 438.68 {Plan 4}'!BD$15)),"",'III_Plan comp 438.68 {Plan 4}'!BD$15&amp;analysismethod2)</f>
        <v xml:space="preserve">Plan Provider Directory Review; 
</v>
      </c>
      <c r="DL53" s="251" t="str">
        <f>IF(ISNUMBER(FIND(analysismethod2,'III_Plan comp 438.68 {Plan 4}'!BE$15)),"",'III_Plan comp 438.68 {Plan 4}'!BE$15&amp;analysismethod2)</f>
        <v xml:space="preserve">Plan Provider Directory Review; 
</v>
      </c>
      <c r="DM53" s="251" t="str">
        <f>IF(ISNUMBER(FIND(analysismethod2,'III_Plan comp 438.68 {Plan 4}'!BF$15)),"",'III_Plan comp 438.68 {Plan 4}'!BF$15&amp;analysismethod2)</f>
        <v xml:space="preserve">Plan Provider Directory Review; 
</v>
      </c>
      <c r="DN53" s="251" t="str">
        <f>IF(ISNUMBER(FIND(analysismethod2,'III_Plan comp 438.68 {Plan 4}'!BG$15)),"",'III_Plan comp 438.68 {Plan 4}'!BG$15&amp;analysismethod2)</f>
        <v xml:space="preserve">Plan Provider Directory Review; 
</v>
      </c>
      <c r="DO53" s="251" t="str">
        <f>IF(ISNUMBER(FIND(analysismethod2,'III_Plan comp 438.68 {Plan 4}'!BH$15)),"",'III_Plan comp 438.68 {Plan 4}'!BH$15&amp;analysismethod2)</f>
        <v xml:space="preserve">Plan Provider Directory Review; 
</v>
      </c>
      <c r="DP53" s="251" t="str">
        <f>IF(ISNUMBER(FIND(analysismethod2,'III_Plan comp 438.68 {Plan 4}'!BI$15)),"",'III_Plan comp 438.68 {Plan 4}'!BI$15&amp;analysismethod2)</f>
        <v xml:space="preserve">Plan Provider Directory Review; 
</v>
      </c>
      <c r="DQ53" s="251" t="str">
        <f>IF(ISNUMBER(FIND(analysismethod2,'III_Plan comp 438.68 {Plan 4}'!BJ$15)),"",'III_Plan comp 438.68 {Plan 4}'!BJ$15&amp;analysismethod2)</f>
        <v xml:space="preserve">Plan Provider Directory Review; 
</v>
      </c>
      <c r="DR53" s="251" t="str">
        <f>IF(ISNUMBER(FIND(analysismethod2,'III_Plan comp 438.68 {Plan 4}'!BK$15)),"",'III_Plan comp 438.68 {Plan 4}'!BK$15&amp;analysismethod2)</f>
        <v xml:space="preserve">Plan Provider Directory Review; 
</v>
      </c>
      <c r="DS53" s="251" t="str">
        <f>IF(ISNUMBER(FIND(analysismethod2,'III_Plan comp 438.68 {Plan 4}'!BL$15)),"",'III_Plan comp 438.68 {Plan 4}'!BL$15&amp;analysismethod2)</f>
        <v xml:space="preserve">Plan Provider Directory Review; 
</v>
      </c>
      <c r="DT53" s="251" t="str">
        <f>IF(ISNUMBER(FIND(analysismethod2,'III_Plan comp 438.68 {Plan 4}'!BM$15)),"",'III_Plan comp 438.68 {Plan 4}'!BM$15&amp;analysismethod2)</f>
        <v xml:space="preserve">Plan Provider Directory Review; 
</v>
      </c>
      <c r="DU53" s="251" t="str">
        <f>IF(ISNUMBER(FIND(analysismethod2,'III_Plan comp 438.68 {Plan 4}'!BN$15)),"",'III_Plan comp 438.68 {Plan 4}'!BN$15&amp;analysismethod2)</f>
        <v xml:space="preserve">Plan Provider Directory Review; 
</v>
      </c>
      <c r="DV53" s="251" t="str">
        <f>IF(ISNUMBER(FIND(analysismethod2,'III_Plan comp 438.68 {Plan 4}'!BO$15)),"",'III_Plan comp 438.68 {Plan 4}'!BO$15&amp;analysismethod2)</f>
        <v xml:space="preserve">Plan Provider Directory Review; 
</v>
      </c>
      <c r="DW53" s="251" t="str">
        <f>IF(ISNUMBER(FIND(analysismethod2,'III_Plan comp 438.68 {Plan 4}'!BP$15)),"",'III_Plan comp 438.68 {Plan 4}'!BP$15&amp;analysismethod2)</f>
        <v xml:space="preserve">Plan Provider Directory Review; 
</v>
      </c>
      <c r="DX53" s="251" t="str">
        <f>IF(ISNUMBER(FIND(analysismethod2,'III_Plan comp 438.68 {Plan 4}'!BQ$15)),"",'III_Plan comp 438.68 {Plan 4}'!BQ$15&amp;analysismethod2)</f>
        <v xml:space="preserve">Plan Provider Directory Review; 
</v>
      </c>
      <c r="DY53" s="251" t="str">
        <f>IF(ISNUMBER(FIND(analysismethod2,'III_Plan comp 438.68 {Plan 4}'!BR$15)),"",'III_Plan comp 438.68 {Plan 4}'!BR$15&amp;analysismethod2)</f>
        <v xml:space="preserve">Plan Provider Directory Review; 
</v>
      </c>
      <c r="DZ53" s="251" t="str">
        <f>IF(ISNUMBER(FIND(analysismethod2,'III_Plan comp 438.68 {Plan 4}'!BS$15)),"",'III_Plan comp 438.68 {Plan 4}'!BS$15&amp;analysismethod2)</f>
        <v xml:space="preserve">Plan Provider Directory Review; 
</v>
      </c>
      <c r="EA53" s="251" t="str">
        <f>IF(ISNUMBER(FIND(analysismethod2,'III_Plan comp 438.68 {Plan 4}'!BT$15)),"",'III_Plan comp 438.68 {Plan 4}'!BT$15&amp;analysismethod2)</f>
        <v xml:space="preserve">Plan Provider Directory Review; 
</v>
      </c>
      <c r="EB53" s="251" t="str">
        <f>IF(ISNUMBER(FIND(analysismethod2,'III_Plan comp 438.68 {Plan 4}'!BU$15)),"",'III_Plan comp 438.68 {Plan 4}'!BU$15&amp;analysismethod2)</f>
        <v xml:space="preserve">Plan Provider Directory Review; 
</v>
      </c>
      <c r="EC53" s="251" t="str">
        <f>IF(ISNUMBER(FIND(analysismethod2,'III_Plan comp 438.68 {Plan 4}'!BV$15)),"",'III_Plan comp 438.68 {Plan 4}'!BV$15&amp;analysismethod2)</f>
        <v xml:space="preserve">Plan Provider Directory Review; 
</v>
      </c>
      <c r="ED53" s="251" t="str">
        <f>IF(ISNUMBER(FIND(analysismethod2,'III_Plan comp 438.68 {Plan 4}'!BW$15)),"",'III_Plan comp 438.68 {Plan 4}'!BW$15&amp;analysismethod2)</f>
        <v xml:space="preserve">Plan Provider Directory Review; 
</v>
      </c>
      <c r="EE53" s="251" t="str">
        <f>IF(ISNUMBER(FIND(analysismethod2,'III_Plan comp 438.68 {Plan 4}'!BX$15)),"",'III_Plan comp 438.68 {Plan 4}'!BX$15&amp;analysismethod2)</f>
        <v xml:space="preserve">Plan Provider Directory Review; 
</v>
      </c>
      <c r="EF53" s="251" t="str">
        <f>IF(ISNUMBER(FIND(analysismethod2,'III_Plan comp 438.68 {Plan 4}'!BY$15)),"",'III_Plan comp 438.68 {Plan 4}'!BY$15&amp;analysismethod2)</f>
        <v xml:space="preserve">Plan Provider Directory Review; 
</v>
      </c>
      <c r="EG53" s="251" t="str">
        <f>IF(ISNUMBER(FIND(analysismethod2,'III_Plan comp 438.68 {Plan 4}'!BZ$15)),"",'III_Plan comp 438.68 {Plan 4}'!BZ$15&amp;analysismethod2)</f>
        <v xml:space="preserve">Plan Provider Directory Review; 
</v>
      </c>
      <c r="EH53" s="251" t="str">
        <f>IF(ISNUMBER(FIND(analysismethod2,'III_Plan comp 438.68 {Plan 4}'!CA$15)),"",'III_Plan comp 438.68 {Plan 4}'!CA$15&amp;analysismethod2)</f>
        <v xml:space="preserve">Plan Provider Directory Review; 
</v>
      </c>
      <c r="EI53" s="251" t="str">
        <f>IF(ISNUMBER(FIND(analysismethod2,'III_Plan comp 438.68 {Plan 4}'!CB$15)),"",'III_Plan comp 438.68 {Plan 4}'!CB$15&amp;analysismethod2)</f>
        <v xml:space="preserve">Plan Provider Directory Review; 
</v>
      </c>
      <c r="EJ53" s="251" t="str">
        <f>IF(ISNUMBER(FIND(analysismethod2,'III_Plan comp 438.68 {Plan 4}'!CC$15)),"",'III_Plan comp 438.68 {Plan 4}'!CC$15&amp;analysismethod2)</f>
        <v xml:space="preserve">Plan Provider Directory Review; 
</v>
      </c>
      <c r="EK53" s="251" t="str">
        <f>IF(ISNUMBER(FIND(analysismethod2,'III_Plan comp 438.68 {Plan 4}'!CD$15)),"",'III_Plan comp 438.68 {Plan 4}'!CD$15&amp;analysismethod2)</f>
        <v xml:space="preserve">Plan Provider Directory Review; 
</v>
      </c>
      <c r="EL53" s="251" t="str">
        <f>IF(ISNUMBER(FIND(analysismethod2,'III_Plan comp 438.68 {Plan 4}'!CE$15)),"",'III_Plan comp 438.68 {Plan 4}'!CE$15&amp;analysismethod2)</f>
        <v xml:space="preserve">Plan Provider Directory Review; 
</v>
      </c>
      <c r="EM53" s="251" t="str">
        <f>IF(ISNUMBER(FIND(analysismethod2,'III_Plan comp 438.68 {Plan 4}'!CF$15)),"",'III_Plan comp 438.68 {Plan 4}'!CF$15&amp;analysismethod2)</f>
        <v xml:space="preserve">Plan Provider Directory Review; 
</v>
      </c>
      <c r="EN53" s="251" t="str">
        <f>IF(ISNUMBER(FIND(analysismethod2,'III_Plan comp 438.68 {Plan 4}'!CG$15)),"",'III_Plan comp 438.68 {Plan 4}'!CG$15&amp;analysismethod2)</f>
        <v xml:space="preserve">Plan Provider Directory Review; 
</v>
      </c>
      <c r="EO53" s="251" t="str">
        <f>IF(ISNUMBER(FIND(analysismethod2,'III_Plan comp 438.68 {Plan 4}'!CH$15)),"",'III_Plan comp 438.68 {Plan 4}'!CH$15&amp;analysismethod2)</f>
        <v xml:space="preserve">Plan Provider Directory Review; 
</v>
      </c>
      <c r="EP53" s="251" t="str">
        <f>IF(ISNUMBER(FIND(analysismethod2,'III_Plan comp 438.68 {Plan 4}'!CI$15)),"",'III_Plan comp 438.68 {Plan 4}'!CI$15&amp;analysismethod2)</f>
        <v xml:space="preserve">Plan Provider Directory Review; 
</v>
      </c>
      <c r="EQ53" s="251" t="str">
        <f>IF(ISNUMBER(FIND(analysismethod2,'III_Plan comp 438.68 {Plan 4}'!CJ$15)),"",'III_Plan comp 438.68 {Plan 4}'!CJ$15&amp;analysismethod2)</f>
        <v xml:space="preserve">Plan Provider Directory Review; 
</v>
      </c>
      <c r="ER53" s="251" t="str">
        <f>IF(ISNUMBER(FIND(analysismethod2,'III_Plan comp 438.68 {Plan 4}'!CK$15)),"",'III_Plan comp 438.68 {Plan 4}'!CK$15&amp;analysismethod2)</f>
        <v xml:space="preserve">Plan Provider Directory Review; 
</v>
      </c>
      <c r="ES53" s="251" t="str">
        <f>IF(ISNUMBER(FIND(analysismethod2,'III_Plan comp 438.68 {Plan 4}'!CL$15)),"",'III_Plan comp 438.68 {Plan 4}'!CL$15&amp;analysismethod2)</f>
        <v xml:space="preserve">Plan Provider Directory Review; 
</v>
      </c>
      <c r="ET53" s="251" t="str">
        <f>IF(ISNUMBER(FIND(analysismethod2,'III_Plan comp 438.68 {Plan 4}'!CM$15)),"",'III_Plan comp 438.68 {Plan 4}'!CM$15&amp;analysismethod2)</f>
        <v xml:space="preserve">Plan Provider Directory Review; 
</v>
      </c>
      <c r="EU53" s="251" t="str">
        <f>IF(ISNUMBER(FIND(analysismethod2,'III_Plan comp 438.68 {Plan 4}'!CN$15)),"",'III_Plan comp 438.68 {Plan 4}'!CN$15&amp;analysismethod2)</f>
        <v xml:space="preserve">Plan Provider Directory Review; 
</v>
      </c>
      <c r="EV53" s="251" t="str">
        <f>IF(ISNUMBER(FIND(analysismethod2,'III_Plan comp 438.68 {Plan 4}'!CO$15)),"",'III_Plan comp 438.68 {Plan 4}'!CO$15&amp;analysismethod2)</f>
        <v xml:space="preserve">Plan Provider Directory Review; 
</v>
      </c>
      <c r="EW53" s="251" t="str">
        <f>IF(ISNUMBER(FIND(analysismethod2,'III_Plan comp 438.68 {Plan 4}'!CP$15)),"",'III_Plan comp 438.68 {Plan 4}'!CP$15&amp;analysismethod2)</f>
        <v xml:space="preserve">Plan Provider Directory Review; 
</v>
      </c>
      <c r="EX53" s="251" t="str">
        <f>IF(ISNUMBER(FIND(analysismethod2,'III_Plan comp 438.68 {Plan 4}'!CQ$15)),"",'III_Plan comp 438.68 {Plan 4}'!CQ$15&amp;analysismethod2)</f>
        <v xml:space="preserve">Plan Provider Directory Review; 
</v>
      </c>
      <c r="EY53" s="251" t="str">
        <f>IF(ISNUMBER(FIND(analysismethod2,'III_Plan comp 438.68 {Plan 4}'!CR$15)),"",'III_Plan comp 438.68 {Plan 4}'!CR$15&amp;analysismethod2)</f>
        <v xml:space="preserve">Plan Provider Directory Review; 
</v>
      </c>
      <c r="EZ53" s="251" t="str">
        <f>IF(ISNUMBER(FIND(analysismethod2,'III_Plan comp 438.68 {Plan 4}'!CS$15)),"",'III_Plan comp 438.68 {Plan 4}'!CS$15&amp;analysismethod2)</f>
        <v xml:space="preserve">Plan Provider Directory Review; 
</v>
      </c>
      <c r="FA53" s="251" t="str">
        <f>IF(ISNUMBER(FIND(analysismethod2,'III_Plan comp 438.68 {Plan 4}'!CT$15)),"",'III_Plan comp 438.68 {Plan 4}'!CT$15&amp;analysismethod2)</f>
        <v xml:space="preserve">Plan Provider Directory Review; 
</v>
      </c>
      <c r="FB53" s="251" t="str">
        <f>IF(ISNUMBER(FIND(analysismethod2,'III_Plan comp 438.68 {Plan 4}'!CU$15)),"",'III_Plan comp 438.68 {Plan 4}'!CU$15&amp;analysismethod2)</f>
        <v xml:space="preserve">Plan Provider Directory Review; 
</v>
      </c>
      <c r="FC53" s="251" t="str">
        <f>IF(ISNUMBER(FIND(analysismethod2,'III_Plan comp 438.68 {Plan 4}'!CV$15)),"",'III_Plan comp 438.68 {Plan 4}'!CV$15&amp;analysismethod2)</f>
        <v xml:space="preserve">Plan Provider Directory Review; 
</v>
      </c>
      <c r="FD53" s="251" t="str">
        <f>IF(ISNUMBER(FIND(analysismethod2,'III_Plan comp 438.68 {Plan 4}'!CW$15)),"",'III_Plan comp 438.68 {Plan 4}'!CW$15&amp;analysismethod2)</f>
        <v xml:space="preserve">Plan Provider Directory Review; 
</v>
      </c>
      <c r="FE53" s="251" t="str">
        <f>IF(ISNUMBER(FIND(analysismethod2,'III_Plan comp 438.68 {Plan 4}'!CX$15)),"",'III_Plan comp 438.68 {Plan 4}'!CX$15&amp;analysismethod2)</f>
        <v xml:space="preserve">Plan Provider Directory Review; 
</v>
      </c>
      <c r="FF53" s="251" t="str">
        <f>IF(ISNUMBER(FIND(analysismethod2,'III_Plan comp 438.68 {Plan 4}'!CY$15)),"",'III_Plan comp 438.68 {Plan 4}'!CY$15&amp;analysismethod2)</f>
        <v xml:space="preserve">Plan Provider Directory Review; 
</v>
      </c>
      <c r="FG53" s="251" t="str">
        <f>IF(ISNUMBER(FIND(analysismethod2,'III_Plan comp 438.68 {Plan 4}'!CZ$15)),"",'III_Plan comp 438.68 {Plan 4}'!CZ$15&amp;analysismethod2)</f>
        <v xml:space="preserve">Plan Provider Directory Review; 
</v>
      </c>
    </row>
    <row r="54" spans="2:163" x14ac:dyDescent="0.2">
      <c r="BK54" s="250" t="str">
        <f>IF('I_State and program information'!$E$58="Yes","Secret Shopper: Network Participation"&amp;"; "&amp;CHAR(10)&amp;CHAR(10),"")</f>
        <v xml:space="preserve">Secret Shopper: Network Participation; 
</v>
      </c>
      <c r="BL54" s="251" t="str">
        <f>IF(ISNUMBER(FIND(analysismethod3,'III_Plan comp 438.68 {Plan 4}'!E$15)),"",'III_Plan comp 438.68 {Plan 4}'!E$15&amp;analysismethod3)</f>
        <v xml:space="preserve">Secret Shopper: Network Participation; 
</v>
      </c>
      <c r="BM54" s="251" t="str">
        <f>IF(ISNUMBER(FIND(analysismethod3,'III_Plan comp 438.68 {Plan 4}'!F$15)),"",'III_Plan comp 438.68 {Plan 4}'!F$15&amp;analysismethod3)</f>
        <v xml:space="preserve">Secret Shopper: Network Participation; 
</v>
      </c>
      <c r="BN54" s="251" t="str">
        <f>IF(ISNUMBER(FIND(analysismethod3,'III_Plan comp 438.68 {Plan 4}'!G$15)),"",'III_Plan comp 438.68 {Plan 4}'!G$15&amp;analysismethod3)</f>
        <v xml:space="preserve">Secret Shopper: Network Participation; 
</v>
      </c>
      <c r="BO54" s="251" t="str">
        <f>IF(ISNUMBER(FIND(analysismethod3,'III_Plan comp 438.68 {Plan 4}'!H$15)),"",'III_Plan comp 438.68 {Plan 4}'!H$15&amp;analysismethod3)</f>
        <v xml:space="preserve">Secret Shopper: Network Participation; 
</v>
      </c>
      <c r="BP54" s="251" t="str">
        <f>IF(ISNUMBER(FIND(analysismethod3,'III_Plan comp 438.68 {Plan 4}'!I$15)),"",'III_Plan comp 438.68 {Plan 4}'!I$15&amp;analysismethod3)</f>
        <v xml:space="preserve">Secret Shopper: Network Participation; 
</v>
      </c>
      <c r="BQ54" s="251" t="str">
        <f>IF(ISNUMBER(FIND(analysismethod3,'III_Plan comp 438.68 {Plan 4}'!J$15)),"",'III_Plan comp 438.68 {Plan 4}'!J$15&amp;analysismethod3)</f>
        <v xml:space="preserve">Secret Shopper: Network Participation; 
</v>
      </c>
      <c r="BR54" s="251" t="str">
        <f>IF(ISNUMBER(FIND(analysismethod3,'III_Plan comp 438.68 {Plan 4}'!K$15)),"",'III_Plan comp 438.68 {Plan 4}'!K$15&amp;analysismethod3)</f>
        <v xml:space="preserve">Secret Shopper: Network Participation; 
</v>
      </c>
      <c r="BS54" s="251" t="str">
        <f>IF(ISNUMBER(FIND(analysismethod3,'III_Plan comp 438.68 {Plan 4}'!L$15)),"",'III_Plan comp 438.68 {Plan 4}'!L$15&amp;analysismethod3)</f>
        <v xml:space="preserve">Secret Shopper: Network Participation; 
</v>
      </c>
      <c r="BT54" s="251" t="str">
        <f>IF(ISNUMBER(FIND(analysismethod3,'III_Plan comp 438.68 {Plan 4}'!M$15)),"",'III_Plan comp 438.68 {Plan 4}'!M$15&amp;analysismethod3)</f>
        <v xml:space="preserve">Secret Shopper: Network Participation; 
</v>
      </c>
      <c r="BU54" s="251" t="str">
        <f>IF(ISNUMBER(FIND(analysismethod3,'III_Plan comp 438.68 {Plan 4}'!N$15)),"",'III_Plan comp 438.68 {Plan 4}'!N$15&amp;analysismethod3)</f>
        <v xml:space="preserve">Secret Shopper: Network Participation; 
</v>
      </c>
      <c r="BV54" s="251" t="str">
        <f>IF(ISNUMBER(FIND(analysismethod3,'III_Plan comp 438.68 {Plan 4}'!O$15)),"",'III_Plan comp 438.68 {Plan 4}'!O$15&amp;analysismethod3)</f>
        <v xml:space="preserve">Secret Shopper: Network Participation; 
</v>
      </c>
      <c r="BW54" s="251" t="str">
        <f>IF(ISNUMBER(FIND(analysismethod3,'III_Plan comp 438.68 {Plan 4}'!P$15)),"",'III_Plan comp 438.68 {Plan 4}'!P$15&amp;analysismethod3)</f>
        <v xml:space="preserve">Secret Shopper: Network Participation; 
</v>
      </c>
      <c r="BX54" s="251" t="str">
        <f>IF(ISNUMBER(FIND(analysismethod3,'III_Plan comp 438.68 {Plan 4}'!Q$15)),"",'III_Plan comp 438.68 {Plan 4}'!Q$15&amp;analysismethod3)</f>
        <v xml:space="preserve">Secret Shopper: Network Participation; 
</v>
      </c>
      <c r="BY54" s="251" t="str">
        <f>IF(ISNUMBER(FIND(analysismethod3,'III_Plan comp 438.68 {Plan 4}'!R$15)),"",'III_Plan comp 438.68 {Plan 4}'!R$15&amp;analysismethod3)</f>
        <v xml:space="preserve">Secret Shopper: Network Participation; 
</v>
      </c>
      <c r="BZ54" s="251" t="str">
        <f>IF(ISNUMBER(FIND(analysismethod3,'III_Plan comp 438.68 {Plan 4}'!S$15)),"",'III_Plan comp 438.68 {Plan 4}'!S$15&amp;analysismethod3)</f>
        <v xml:space="preserve">Secret Shopper: Network Participation; 
</v>
      </c>
      <c r="CA54" s="251" t="str">
        <f>IF(ISNUMBER(FIND(analysismethod3,'III_Plan comp 438.68 {Plan 4}'!T$15)),"",'III_Plan comp 438.68 {Plan 4}'!T$15&amp;analysismethod3)</f>
        <v xml:space="preserve">Secret Shopper: Network Participation; 
</v>
      </c>
      <c r="CB54" s="251" t="str">
        <f>IF(ISNUMBER(FIND(analysismethod3,'III_Plan comp 438.68 {Plan 4}'!U$15)),"",'III_Plan comp 438.68 {Plan 4}'!U$15&amp;analysismethod3)</f>
        <v xml:space="preserve">Secret Shopper: Network Participation; 
</v>
      </c>
      <c r="CC54" s="251" t="str">
        <f>IF(ISNUMBER(FIND(analysismethod3,'III_Plan comp 438.68 {Plan 4}'!V$15)),"",'III_Plan comp 438.68 {Plan 4}'!V$15&amp;analysismethod3)</f>
        <v xml:space="preserve">Secret Shopper: Network Participation; 
</v>
      </c>
      <c r="CD54" s="251" t="str">
        <f>IF(ISNUMBER(FIND(analysismethod3,'III_Plan comp 438.68 {Plan 4}'!W$15)),"",'III_Plan comp 438.68 {Plan 4}'!W$15&amp;analysismethod3)</f>
        <v xml:space="preserve">Secret Shopper: Network Participation; 
</v>
      </c>
      <c r="CE54" s="251" t="str">
        <f>IF(ISNUMBER(FIND(analysismethod3,'III_Plan comp 438.68 {Plan 4}'!X$15)),"",'III_Plan comp 438.68 {Plan 4}'!X$15&amp;analysismethod3)</f>
        <v xml:space="preserve">Secret Shopper: Network Participation; 
</v>
      </c>
      <c r="CF54" s="251" t="str">
        <f>IF(ISNUMBER(FIND(analysismethod3,'III_Plan comp 438.68 {Plan 4}'!Y$15)),"",'III_Plan comp 438.68 {Plan 4}'!Y$15&amp;analysismethod3)</f>
        <v xml:space="preserve">Secret Shopper: Network Participation; 
</v>
      </c>
      <c r="CG54" s="251" t="str">
        <f>IF(ISNUMBER(FIND(analysismethod3,'III_Plan comp 438.68 {Plan 4}'!Z$15)),"",'III_Plan comp 438.68 {Plan 4}'!Z$15&amp;analysismethod3)</f>
        <v xml:space="preserve">Secret Shopper: Network Participation; 
</v>
      </c>
      <c r="CH54" s="251" t="str">
        <f>IF(ISNUMBER(FIND(analysismethod3,'III_Plan comp 438.68 {Plan 4}'!AA$15)),"",'III_Plan comp 438.68 {Plan 4}'!AA$15&amp;analysismethod3)</f>
        <v xml:space="preserve">Secret Shopper: Network Participation; 
</v>
      </c>
      <c r="CI54" s="251" t="str">
        <f>IF(ISNUMBER(FIND(analysismethod3,'III_Plan comp 438.68 {Plan 4}'!AB$15)),"",'III_Plan comp 438.68 {Plan 4}'!AB$15&amp;analysismethod3)</f>
        <v xml:space="preserve">Secret Shopper: Network Participation; 
</v>
      </c>
      <c r="CJ54" s="251" t="str">
        <f>IF(ISNUMBER(FIND(analysismethod3,'III_Plan comp 438.68 {Plan 4}'!AC$15)),"",'III_Plan comp 438.68 {Plan 4}'!AC$15&amp;analysismethod3)</f>
        <v xml:space="preserve">Secret Shopper: Network Participation; 
</v>
      </c>
      <c r="CK54" s="251" t="str">
        <f>IF(ISNUMBER(FIND(analysismethod3,'III_Plan comp 438.68 {Plan 4}'!AD$15)),"",'III_Plan comp 438.68 {Plan 4}'!AD$15&amp;analysismethod3)</f>
        <v xml:space="preserve">Secret Shopper: Network Participation; 
</v>
      </c>
      <c r="CL54" s="251" t="str">
        <f>IF(ISNUMBER(FIND(analysismethod3,'III_Plan comp 438.68 {Plan 4}'!AE$15)),"",'III_Plan comp 438.68 {Plan 4}'!AE$15&amp;analysismethod3)</f>
        <v xml:space="preserve">Secret Shopper: Network Participation; 
</v>
      </c>
      <c r="CM54" s="251" t="str">
        <f>IF(ISNUMBER(FIND(analysismethod3,'III_Plan comp 438.68 {Plan 4}'!AF$15)),"",'III_Plan comp 438.68 {Plan 4}'!AF$15&amp;analysismethod3)</f>
        <v xml:space="preserve">Secret Shopper: Network Participation; 
</v>
      </c>
      <c r="CN54" s="251" t="str">
        <f>IF(ISNUMBER(FIND(analysismethod3,'III_Plan comp 438.68 {Plan 4}'!AG$15)),"",'III_Plan comp 438.68 {Plan 4}'!AG$15&amp;analysismethod3)</f>
        <v xml:space="preserve">Secret Shopper: Network Participation; 
</v>
      </c>
      <c r="CO54" s="251" t="str">
        <f>IF(ISNUMBER(FIND(analysismethod3,'III_Plan comp 438.68 {Plan 4}'!AH$15)),"",'III_Plan comp 438.68 {Plan 4}'!AH$15&amp;analysismethod3)</f>
        <v xml:space="preserve">Secret Shopper: Network Participation; 
</v>
      </c>
      <c r="CP54" s="251" t="str">
        <f>IF(ISNUMBER(FIND(analysismethod3,'III_Plan comp 438.68 {Plan 4}'!AI$15)),"",'III_Plan comp 438.68 {Plan 4}'!AI$15&amp;analysismethod3)</f>
        <v xml:space="preserve">Secret Shopper: Network Participation; 
</v>
      </c>
      <c r="CQ54" s="251" t="str">
        <f>IF(ISNUMBER(FIND(analysismethod3,'III_Plan comp 438.68 {Plan 4}'!AJ$15)),"",'III_Plan comp 438.68 {Plan 4}'!AJ$15&amp;analysismethod3)</f>
        <v xml:space="preserve">Secret Shopper: Network Participation; 
</v>
      </c>
      <c r="CR54" s="251" t="str">
        <f>IF(ISNUMBER(FIND(analysismethod3,'III_Plan comp 438.68 {Plan 4}'!AK$15)),"",'III_Plan comp 438.68 {Plan 4}'!AK$15&amp;analysismethod3)</f>
        <v xml:space="preserve">Secret Shopper: Network Participation; 
</v>
      </c>
      <c r="CS54" s="251" t="str">
        <f>IF(ISNUMBER(FIND(analysismethod3,'III_Plan comp 438.68 {Plan 4}'!AL$15)),"",'III_Plan comp 438.68 {Plan 4}'!AL$15&amp;analysismethod3)</f>
        <v xml:space="preserve">Secret Shopper: Network Participation; 
</v>
      </c>
      <c r="CT54" s="251" t="str">
        <f>IF(ISNUMBER(FIND(analysismethod3,'III_Plan comp 438.68 {Plan 4}'!AM$15)),"",'III_Plan comp 438.68 {Plan 4}'!AM$15&amp;analysismethod3)</f>
        <v xml:space="preserve">Secret Shopper: Network Participation; 
</v>
      </c>
      <c r="CU54" s="251" t="str">
        <f>IF(ISNUMBER(FIND(analysismethod3,'III_Plan comp 438.68 {Plan 4}'!AN$15)),"",'III_Plan comp 438.68 {Plan 4}'!AN$15&amp;analysismethod3)</f>
        <v xml:space="preserve">Secret Shopper: Network Participation; 
</v>
      </c>
      <c r="CV54" s="251" t="str">
        <f>IF(ISNUMBER(FIND(analysismethod3,'III_Plan comp 438.68 {Plan 4}'!AO$15)),"",'III_Plan comp 438.68 {Plan 4}'!AO$15&amp;analysismethod3)</f>
        <v xml:space="preserve">Secret Shopper: Network Participation; 
</v>
      </c>
      <c r="CW54" s="251" t="str">
        <f>IF(ISNUMBER(FIND(analysismethod3,'III_Plan comp 438.68 {Plan 4}'!AP$15)),"",'III_Plan comp 438.68 {Plan 4}'!AP$15&amp;analysismethod3)</f>
        <v xml:space="preserve">Secret Shopper: Network Participation; 
</v>
      </c>
      <c r="CX54" s="251" t="str">
        <f>IF(ISNUMBER(FIND(analysismethod3,'III_Plan comp 438.68 {Plan 4}'!AQ$15)),"",'III_Plan comp 438.68 {Plan 4}'!AQ$15&amp;analysismethod3)</f>
        <v xml:space="preserve">Secret Shopper: Network Participation; 
</v>
      </c>
      <c r="CY54" s="251" t="str">
        <f>IF(ISNUMBER(FIND(analysismethod3,'III_Plan comp 438.68 {Plan 4}'!AR$15)),"",'III_Plan comp 438.68 {Plan 4}'!AR$15&amp;analysismethod3)</f>
        <v xml:space="preserve">Secret Shopper: Network Participation; 
</v>
      </c>
      <c r="CZ54" s="251" t="str">
        <f>IF(ISNUMBER(FIND(analysismethod3,'III_Plan comp 438.68 {Plan 4}'!AS$15)),"",'III_Plan comp 438.68 {Plan 4}'!AS$15&amp;analysismethod3)</f>
        <v xml:space="preserve">Secret Shopper: Network Participation; 
</v>
      </c>
      <c r="DA54" s="251" t="str">
        <f>IF(ISNUMBER(FIND(analysismethod3,'III_Plan comp 438.68 {Plan 4}'!AT$15)),"",'III_Plan comp 438.68 {Plan 4}'!AT$15&amp;analysismethod3)</f>
        <v xml:space="preserve">Secret Shopper: Network Participation; 
</v>
      </c>
      <c r="DB54" s="251" t="str">
        <f>IF(ISNUMBER(FIND(analysismethod3,'III_Plan comp 438.68 {Plan 4}'!AU$15)),"",'III_Plan comp 438.68 {Plan 4}'!AU$15&amp;analysismethod3)</f>
        <v xml:space="preserve">Secret Shopper: Network Participation; 
</v>
      </c>
      <c r="DC54" s="251" t="str">
        <f>IF(ISNUMBER(FIND(analysismethod3,'III_Plan comp 438.68 {Plan 4}'!AV$15)),"",'III_Plan comp 438.68 {Plan 4}'!AV$15&amp;analysismethod3)</f>
        <v xml:space="preserve">Secret Shopper: Network Participation; 
</v>
      </c>
      <c r="DD54" s="251" t="str">
        <f>IF(ISNUMBER(FIND(analysismethod3,'III_Plan comp 438.68 {Plan 4}'!AW$15)),"",'III_Plan comp 438.68 {Plan 4}'!AW$15&amp;analysismethod3)</f>
        <v xml:space="preserve">Secret Shopper: Network Participation; 
</v>
      </c>
      <c r="DE54" s="251" t="str">
        <f>IF(ISNUMBER(FIND(analysismethod3,'III_Plan comp 438.68 {Plan 4}'!AX$15)),"",'III_Plan comp 438.68 {Plan 4}'!AX$15&amp;analysismethod3)</f>
        <v xml:space="preserve">Secret Shopper: Network Participation; 
</v>
      </c>
      <c r="DF54" s="251" t="str">
        <f>IF(ISNUMBER(FIND(analysismethod3,'III_Plan comp 438.68 {Plan 4}'!AY$15)),"",'III_Plan comp 438.68 {Plan 4}'!AY$15&amp;analysismethod3)</f>
        <v xml:space="preserve">Secret Shopper: Network Participation; 
</v>
      </c>
      <c r="DG54" s="251" t="str">
        <f>IF(ISNUMBER(FIND(analysismethod3,'III_Plan comp 438.68 {Plan 4}'!AZ$15)),"",'III_Plan comp 438.68 {Plan 4}'!AZ$15&amp;analysismethod3)</f>
        <v xml:space="preserve">Secret Shopper: Network Participation; 
</v>
      </c>
      <c r="DH54" s="251" t="str">
        <f>IF(ISNUMBER(FIND(analysismethod3,'III_Plan comp 438.68 {Plan 4}'!BA$15)),"",'III_Plan comp 438.68 {Plan 4}'!BA$15&amp;analysismethod3)</f>
        <v xml:space="preserve">Secret Shopper: Network Participation; 
</v>
      </c>
      <c r="DI54" s="251" t="str">
        <f>IF(ISNUMBER(FIND(analysismethod3,'III_Plan comp 438.68 {Plan 4}'!BB$15)),"",'III_Plan comp 438.68 {Plan 4}'!BB$15&amp;analysismethod3)</f>
        <v xml:space="preserve">Secret Shopper: Network Participation; 
</v>
      </c>
      <c r="DJ54" s="251" t="str">
        <f>IF(ISNUMBER(FIND(analysismethod3,'III_Plan comp 438.68 {Plan 4}'!BC$15)),"",'III_Plan comp 438.68 {Plan 4}'!BC$15&amp;analysismethod3)</f>
        <v xml:space="preserve">Secret Shopper: Network Participation; 
</v>
      </c>
      <c r="DK54" s="251" t="str">
        <f>IF(ISNUMBER(FIND(analysismethod3,'III_Plan comp 438.68 {Plan 4}'!BD$15)),"",'III_Plan comp 438.68 {Plan 4}'!BD$15&amp;analysismethod3)</f>
        <v xml:space="preserve">Secret Shopper: Network Participation; 
</v>
      </c>
      <c r="DL54" s="251" t="str">
        <f>IF(ISNUMBER(FIND(analysismethod3,'III_Plan comp 438.68 {Plan 4}'!BE$15)),"",'III_Plan comp 438.68 {Plan 4}'!BE$15&amp;analysismethod3)</f>
        <v xml:space="preserve">Secret Shopper: Network Participation; 
</v>
      </c>
      <c r="DM54" s="251" t="str">
        <f>IF(ISNUMBER(FIND(analysismethod3,'III_Plan comp 438.68 {Plan 4}'!BF$15)),"",'III_Plan comp 438.68 {Plan 4}'!BF$15&amp;analysismethod3)</f>
        <v xml:space="preserve">Secret Shopper: Network Participation; 
</v>
      </c>
      <c r="DN54" s="251" t="str">
        <f>IF(ISNUMBER(FIND(analysismethod3,'III_Plan comp 438.68 {Plan 4}'!BG$15)),"",'III_Plan comp 438.68 {Plan 4}'!BG$15&amp;analysismethod3)</f>
        <v xml:space="preserve">Secret Shopper: Network Participation; 
</v>
      </c>
      <c r="DO54" s="251" t="str">
        <f>IF(ISNUMBER(FIND(analysismethod3,'III_Plan comp 438.68 {Plan 4}'!BH$15)),"",'III_Plan comp 438.68 {Plan 4}'!BH$15&amp;analysismethod3)</f>
        <v xml:space="preserve">Secret Shopper: Network Participation; 
</v>
      </c>
      <c r="DP54" s="251" t="str">
        <f>IF(ISNUMBER(FIND(analysismethod3,'III_Plan comp 438.68 {Plan 4}'!BI$15)),"",'III_Plan comp 438.68 {Plan 4}'!BI$15&amp;analysismethod3)</f>
        <v xml:space="preserve">Secret Shopper: Network Participation; 
</v>
      </c>
      <c r="DQ54" s="251" t="str">
        <f>IF(ISNUMBER(FIND(analysismethod3,'III_Plan comp 438.68 {Plan 4}'!BJ$15)),"",'III_Plan comp 438.68 {Plan 4}'!BJ$15&amp;analysismethod3)</f>
        <v xml:space="preserve">Secret Shopper: Network Participation; 
</v>
      </c>
      <c r="DR54" s="251" t="str">
        <f>IF(ISNUMBER(FIND(analysismethod3,'III_Plan comp 438.68 {Plan 4}'!BK$15)),"",'III_Plan comp 438.68 {Plan 4}'!BK$15&amp;analysismethod3)</f>
        <v xml:space="preserve">Secret Shopper: Network Participation; 
</v>
      </c>
      <c r="DS54" s="251" t="str">
        <f>IF(ISNUMBER(FIND(analysismethod3,'III_Plan comp 438.68 {Plan 4}'!BL$15)),"",'III_Plan comp 438.68 {Plan 4}'!BL$15&amp;analysismethod3)</f>
        <v xml:space="preserve">Secret Shopper: Network Participation; 
</v>
      </c>
      <c r="DT54" s="251" t="str">
        <f>IF(ISNUMBER(FIND(analysismethod3,'III_Plan comp 438.68 {Plan 4}'!BM$15)),"",'III_Plan comp 438.68 {Plan 4}'!BM$15&amp;analysismethod3)</f>
        <v xml:space="preserve">Secret Shopper: Network Participation; 
</v>
      </c>
      <c r="DU54" s="251" t="str">
        <f>IF(ISNUMBER(FIND(analysismethod3,'III_Plan comp 438.68 {Plan 4}'!BN$15)),"",'III_Plan comp 438.68 {Plan 4}'!BN$15&amp;analysismethod3)</f>
        <v xml:space="preserve">Secret Shopper: Network Participation; 
</v>
      </c>
      <c r="DV54" s="251" t="str">
        <f>IF(ISNUMBER(FIND(analysismethod3,'III_Plan comp 438.68 {Plan 4}'!BO$15)),"",'III_Plan comp 438.68 {Plan 4}'!BO$15&amp;analysismethod3)</f>
        <v xml:space="preserve">Secret Shopper: Network Participation; 
</v>
      </c>
      <c r="DW54" s="251" t="str">
        <f>IF(ISNUMBER(FIND(analysismethod3,'III_Plan comp 438.68 {Plan 4}'!BP$15)),"",'III_Plan comp 438.68 {Plan 4}'!BP$15&amp;analysismethod3)</f>
        <v xml:space="preserve">Secret Shopper: Network Participation; 
</v>
      </c>
      <c r="DX54" s="251" t="str">
        <f>IF(ISNUMBER(FIND(analysismethod3,'III_Plan comp 438.68 {Plan 4}'!BQ$15)),"",'III_Plan comp 438.68 {Plan 4}'!BQ$15&amp;analysismethod3)</f>
        <v xml:space="preserve">Secret Shopper: Network Participation; 
</v>
      </c>
      <c r="DY54" s="251" t="str">
        <f>IF(ISNUMBER(FIND(analysismethod3,'III_Plan comp 438.68 {Plan 4}'!BR$15)),"",'III_Plan comp 438.68 {Plan 4}'!BR$15&amp;analysismethod3)</f>
        <v xml:space="preserve">Secret Shopper: Network Participation; 
</v>
      </c>
      <c r="DZ54" s="251" t="str">
        <f>IF(ISNUMBER(FIND(analysismethod3,'III_Plan comp 438.68 {Plan 4}'!BS$15)),"",'III_Plan comp 438.68 {Plan 4}'!BS$15&amp;analysismethod3)</f>
        <v xml:space="preserve">Secret Shopper: Network Participation; 
</v>
      </c>
      <c r="EA54" s="251" t="str">
        <f>IF(ISNUMBER(FIND(analysismethod3,'III_Plan comp 438.68 {Plan 4}'!BT$15)),"",'III_Plan comp 438.68 {Plan 4}'!BT$15&amp;analysismethod3)</f>
        <v xml:space="preserve">Secret Shopper: Network Participation; 
</v>
      </c>
      <c r="EB54" s="251" t="str">
        <f>IF(ISNUMBER(FIND(analysismethod3,'III_Plan comp 438.68 {Plan 4}'!BU$15)),"",'III_Plan comp 438.68 {Plan 4}'!BU$15&amp;analysismethod3)</f>
        <v xml:space="preserve">Secret Shopper: Network Participation; 
</v>
      </c>
      <c r="EC54" s="251" t="str">
        <f>IF(ISNUMBER(FIND(analysismethod3,'III_Plan comp 438.68 {Plan 4}'!BV$15)),"",'III_Plan comp 438.68 {Plan 4}'!BV$15&amp;analysismethod3)</f>
        <v xml:space="preserve">Secret Shopper: Network Participation; 
</v>
      </c>
      <c r="ED54" s="251" t="str">
        <f>IF(ISNUMBER(FIND(analysismethod3,'III_Plan comp 438.68 {Plan 4}'!BW$15)),"",'III_Plan comp 438.68 {Plan 4}'!BW$15&amp;analysismethod3)</f>
        <v xml:space="preserve">Secret Shopper: Network Participation; 
</v>
      </c>
      <c r="EE54" s="251" t="str">
        <f>IF(ISNUMBER(FIND(analysismethod3,'III_Plan comp 438.68 {Plan 4}'!BX$15)),"",'III_Plan comp 438.68 {Plan 4}'!BX$15&amp;analysismethod3)</f>
        <v xml:space="preserve">Secret Shopper: Network Participation; 
</v>
      </c>
      <c r="EF54" s="251" t="str">
        <f>IF(ISNUMBER(FIND(analysismethod3,'III_Plan comp 438.68 {Plan 4}'!BY$15)),"",'III_Plan comp 438.68 {Plan 4}'!BY$15&amp;analysismethod3)</f>
        <v xml:space="preserve">Secret Shopper: Network Participation; 
</v>
      </c>
      <c r="EG54" s="251" t="str">
        <f>IF(ISNUMBER(FIND(analysismethod3,'III_Plan comp 438.68 {Plan 4}'!BZ$15)),"",'III_Plan comp 438.68 {Plan 4}'!BZ$15&amp;analysismethod3)</f>
        <v xml:space="preserve">Secret Shopper: Network Participation; 
</v>
      </c>
      <c r="EH54" s="251" t="str">
        <f>IF(ISNUMBER(FIND(analysismethod3,'III_Plan comp 438.68 {Plan 4}'!CA$15)),"",'III_Plan comp 438.68 {Plan 4}'!CA$15&amp;analysismethod3)</f>
        <v xml:space="preserve">Secret Shopper: Network Participation; 
</v>
      </c>
      <c r="EI54" s="251" t="str">
        <f>IF(ISNUMBER(FIND(analysismethod3,'III_Plan comp 438.68 {Plan 4}'!CB$15)),"",'III_Plan comp 438.68 {Plan 4}'!CB$15&amp;analysismethod3)</f>
        <v xml:space="preserve">Secret Shopper: Network Participation; 
</v>
      </c>
      <c r="EJ54" s="251" t="str">
        <f>IF(ISNUMBER(FIND(analysismethod3,'III_Plan comp 438.68 {Plan 4}'!CC$15)),"",'III_Plan comp 438.68 {Plan 4}'!CC$15&amp;analysismethod3)</f>
        <v xml:space="preserve">Secret Shopper: Network Participation; 
</v>
      </c>
      <c r="EK54" s="251" t="str">
        <f>IF(ISNUMBER(FIND(analysismethod3,'III_Plan comp 438.68 {Plan 4}'!CD$15)),"",'III_Plan comp 438.68 {Plan 4}'!CD$15&amp;analysismethod3)</f>
        <v xml:space="preserve">Secret Shopper: Network Participation; 
</v>
      </c>
      <c r="EL54" s="251" t="str">
        <f>IF(ISNUMBER(FIND(analysismethod3,'III_Plan comp 438.68 {Plan 4}'!CE$15)),"",'III_Plan comp 438.68 {Plan 4}'!CE$15&amp;analysismethod3)</f>
        <v xml:space="preserve">Secret Shopper: Network Participation; 
</v>
      </c>
      <c r="EM54" s="251" t="str">
        <f>IF(ISNUMBER(FIND(analysismethod3,'III_Plan comp 438.68 {Plan 4}'!CF$15)),"",'III_Plan comp 438.68 {Plan 4}'!CF$15&amp;analysismethod3)</f>
        <v xml:space="preserve">Secret Shopper: Network Participation; 
</v>
      </c>
      <c r="EN54" s="251" t="str">
        <f>IF(ISNUMBER(FIND(analysismethod3,'III_Plan comp 438.68 {Plan 4}'!CG$15)),"",'III_Plan comp 438.68 {Plan 4}'!CG$15&amp;analysismethod3)</f>
        <v xml:space="preserve">Secret Shopper: Network Participation; 
</v>
      </c>
      <c r="EO54" s="251" t="str">
        <f>IF(ISNUMBER(FIND(analysismethod3,'III_Plan comp 438.68 {Plan 4}'!CH$15)),"",'III_Plan comp 438.68 {Plan 4}'!CH$15&amp;analysismethod3)</f>
        <v xml:space="preserve">Secret Shopper: Network Participation; 
</v>
      </c>
      <c r="EP54" s="251" t="str">
        <f>IF(ISNUMBER(FIND(analysismethod3,'III_Plan comp 438.68 {Plan 4}'!CI$15)),"",'III_Plan comp 438.68 {Plan 4}'!CI$15&amp;analysismethod3)</f>
        <v xml:space="preserve">Secret Shopper: Network Participation; 
</v>
      </c>
      <c r="EQ54" s="251" t="str">
        <f>IF(ISNUMBER(FIND(analysismethod3,'III_Plan comp 438.68 {Plan 4}'!CJ$15)),"",'III_Plan comp 438.68 {Plan 4}'!CJ$15&amp;analysismethod3)</f>
        <v xml:space="preserve">Secret Shopper: Network Participation; 
</v>
      </c>
      <c r="ER54" s="251" t="str">
        <f>IF(ISNUMBER(FIND(analysismethod3,'III_Plan comp 438.68 {Plan 4}'!CK$15)),"",'III_Plan comp 438.68 {Plan 4}'!CK$15&amp;analysismethod3)</f>
        <v xml:space="preserve">Secret Shopper: Network Participation; 
</v>
      </c>
      <c r="ES54" s="251" t="str">
        <f>IF(ISNUMBER(FIND(analysismethod3,'III_Plan comp 438.68 {Plan 4}'!CL$15)),"",'III_Plan comp 438.68 {Plan 4}'!CL$15&amp;analysismethod3)</f>
        <v xml:space="preserve">Secret Shopper: Network Participation; 
</v>
      </c>
      <c r="ET54" s="251" t="str">
        <f>IF(ISNUMBER(FIND(analysismethod3,'III_Plan comp 438.68 {Plan 4}'!CM$15)),"",'III_Plan comp 438.68 {Plan 4}'!CM$15&amp;analysismethod3)</f>
        <v xml:space="preserve">Secret Shopper: Network Participation; 
</v>
      </c>
      <c r="EU54" s="251" t="str">
        <f>IF(ISNUMBER(FIND(analysismethod3,'III_Plan comp 438.68 {Plan 4}'!CN$15)),"",'III_Plan comp 438.68 {Plan 4}'!CN$15&amp;analysismethod3)</f>
        <v xml:space="preserve">Secret Shopper: Network Participation; 
</v>
      </c>
      <c r="EV54" s="251" t="str">
        <f>IF(ISNUMBER(FIND(analysismethod3,'III_Plan comp 438.68 {Plan 4}'!CO$15)),"",'III_Plan comp 438.68 {Plan 4}'!CO$15&amp;analysismethod3)</f>
        <v xml:space="preserve">Secret Shopper: Network Participation; 
</v>
      </c>
      <c r="EW54" s="251" t="str">
        <f>IF(ISNUMBER(FIND(analysismethod3,'III_Plan comp 438.68 {Plan 4}'!CP$15)),"",'III_Plan comp 438.68 {Plan 4}'!CP$15&amp;analysismethod3)</f>
        <v xml:space="preserve">Secret Shopper: Network Participation; 
</v>
      </c>
      <c r="EX54" s="251" t="str">
        <f>IF(ISNUMBER(FIND(analysismethod3,'III_Plan comp 438.68 {Plan 4}'!CQ$15)),"",'III_Plan comp 438.68 {Plan 4}'!CQ$15&amp;analysismethod3)</f>
        <v xml:space="preserve">Secret Shopper: Network Participation; 
</v>
      </c>
      <c r="EY54" s="251" t="str">
        <f>IF(ISNUMBER(FIND(analysismethod3,'III_Plan comp 438.68 {Plan 4}'!CR$15)),"",'III_Plan comp 438.68 {Plan 4}'!CR$15&amp;analysismethod3)</f>
        <v xml:space="preserve">Secret Shopper: Network Participation; 
</v>
      </c>
      <c r="EZ54" s="251" t="str">
        <f>IF(ISNUMBER(FIND(analysismethod3,'III_Plan comp 438.68 {Plan 4}'!CS$15)),"",'III_Plan comp 438.68 {Plan 4}'!CS$15&amp;analysismethod3)</f>
        <v xml:space="preserve">Secret Shopper: Network Participation; 
</v>
      </c>
      <c r="FA54" s="251" t="str">
        <f>IF(ISNUMBER(FIND(analysismethod3,'III_Plan comp 438.68 {Plan 4}'!CT$15)),"",'III_Plan comp 438.68 {Plan 4}'!CT$15&amp;analysismethod3)</f>
        <v xml:space="preserve">Secret Shopper: Network Participation; 
</v>
      </c>
      <c r="FB54" s="251" t="str">
        <f>IF(ISNUMBER(FIND(analysismethod3,'III_Plan comp 438.68 {Plan 4}'!CU$15)),"",'III_Plan comp 438.68 {Plan 4}'!CU$15&amp;analysismethod3)</f>
        <v xml:space="preserve">Secret Shopper: Network Participation; 
</v>
      </c>
      <c r="FC54" s="251" t="str">
        <f>IF(ISNUMBER(FIND(analysismethod3,'III_Plan comp 438.68 {Plan 4}'!CV$15)),"",'III_Plan comp 438.68 {Plan 4}'!CV$15&amp;analysismethod3)</f>
        <v xml:space="preserve">Secret Shopper: Network Participation; 
</v>
      </c>
      <c r="FD54" s="251" t="str">
        <f>IF(ISNUMBER(FIND(analysismethod3,'III_Plan comp 438.68 {Plan 4}'!CW$15)),"",'III_Plan comp 438.68 {Plan 4}'!CW$15&amp;analysismethod3)</f>
        <v xml:space="preserve">Secret Shopper: Network Participation; 
</v>
      </c>
      <c r="FE54" s="251" t="str">
        <f>IF(ISNUMBER(FIND(analysismethod3,'III_Plan comp 438.68 {Plan 4}'!CX$15)),"",'III_Plan comp 438.68 {Plan 4}'!CX$15&amp;analysismethod3)</f>
        <v xml:space="preserve">Secret Shopper: Network Participation; 
</v>
      </c>
      <c r="FF54" s="251" t="str">
        <f>IF(ISNUMBER(FIND(analysismethod3,'III_Plan comp 438.68 {Plan 4}'!CY$15)),"",'III_Plan comp 438.68 {Plan 4}'!CY$15&amp;analysismethod3)</f>
        <v xml:space="preserve">Secret Shopper: Network Participation; 
</v>
      </c>
      <c r="FG54" s="251" t="str">
        <f>IF(ISNUMBER(FIND(analysismethod3,'III_Plan comp 438.68 {Plan 4}'!CZ$15)),"",'III_Plan comp 438.68 {Plan 4}'!CZ$15&amp;analysismethod3)</f>
        <v xml:space="preserve">Secret Shopper: Network Participation; 
</v>
      </c>
    </row>
    <row r="55" spans="2:163" x14ac:dyDescent="0.2">
      <c r="BK55" s="250" t="str">
        <f>IF('I_State and program information'!$E$62="Yes","Secret Shopper: Appointment Availability"&amp;"; "&amp;CHAR(10)&amp;CHAR(10),"")</f>
        <v xml:space="preserve">Secret Shopper: Appointment Availability; 
</v>
      </c>
      <c r="BL55" s="251" t="str">
        <f>IF(ISNUMBER(FIND(analysismethod4,'III_Plan comp 438.68 {Plan 4}'!E$15)),"",'III_Plan comp 438.68 {Plan 4}'!E$15&amp;analysismethod4)</f>
        <v xml:space="preserve">Secret Shopper: Appointment Availability; 
</v>
      </c>
      <c r="BM55" s="251" t="str">
        <f>IF(ISNUMBER(FIND(analysismethod4,'III_Plan comp 438.68 {Plan 4}'!F$15)),"",'III_Plan comp 438.68 {Plan 4}'!F$15&amp;analysismethod4)</f>
        <v xml:space="preserve">Secret Shopper: Appointment Availability; 
</v>
      </c>
      <c r="BN55" s="251" t="str">
        <f>IF(ISNUMBER(FIND(analysismethod4,'III_Plan comp 438.68 {Plan 4}'!G$15)),"",'III_Plan comp 438.68 {Plan 4}'!G$15&amp;analysismethod4)</f>
        <v xml:space="preserve">Secret Shopper: Appointment Availability; 
</v>
      </c>
      <c r="BO55" s="251" t="str">
        <f>IF(ISNUMBER(FIND(analysismethod4,'III_Plan comp 438.68 {Plan 4}'!H$15)),"",'III_Plan comp 438.68 {Plan 4}'!H$15&amp;analysismethod4)</f>
        <v xml:space="preserve">Secret Shopper: Appointment Availability; 
</v>
      </c>
      <c r="BP55" s="251" t="str">
        <f>IF(ISNUMBER(FIND(analysismethod4,'III_Plan comp 438.68 {Plan 4}'!I$15)),"",'III_Plan comp 438.68 {Plan 4}'!I$15&amp;analysismethod4)</f>
        <v xml:space="preserve">Secret Shopper: Appointment Availability; 
</v>
      </c>
      <c r="BQ55" s="251" t="str">
        <f>IF(ISNUMBER(FIND(analysismethod4,'III_Plan comp 438.68 {Plan 4}'!J$15)),"",'III_Plan comp 438.68 {Plan 4}'!J$15&amp;analysismethod4)</f>
        <v xml:space="preserve">Secret Shopper: Appointment Availability; 
</v>
      </c>
      <c r="BR55" s="251" t="str">
        <f>IF(ISNUMBER(FIND(analysismethod4,'III_Plan comp 438.68 {Plan 4}'!K$15)),"",'III_Plan comp 438.68 {Plan 4}'!K$15&amp;analysismethod4)</f>
        <v xml:space="preserve">Secret Shopper: Appointment Availability; 
</v>
      </c>
      <c r="BS55" s="251" t="str">
        <f>IF(ISNUMBER(FIND(analysismethod4,'III_Plan comp 438.68 {Plan 4}'!L$15)),"",'III_Plan comp 438.68 {Plan 4}'!L$15&amp;analysismethod4)</f>
        <v xml:space="preserve">Secret Shopper: Appointment Availability; 
</v>
      </c>
      <c r="BT55" s="251" t="str">
        <f>IF(ISNUMBER(FIND(analysismethod4,'III_Plan comp 438.68 {Plan 4}'!M$15)),"",'III_Plan comp 438.68 {Plan 4}'!M$15&amp;analysismethod4)</f>
        <v xml:space="preserve">Secret Shopper: Appointment Availability; 
</v>
      </c>
      <c r="BU55" s="251" t="str">
        <f>IF(ISNUMBER(FIND(analysismethod4,'III_Plan comp 438.68 {Plan 4}'!N$15)),"",'III_Plan comp 438.68 {Plan 4}'!N$15&amp;analysismethod4)</f>
        <v xml:space="preserve">Secret Shopper: Appointment Availability; 
</v>
      </c>
      <c r="BV55" s="251" t="str">
        <f>IF(ISNUMBER(FIND(analysismethod4,'III_Plan comp 438.68 {Plan 4}'!O$15)),"",'III_Plan comp 438.68 {Plan 4}'!O$15&amp;analysismethod4)</f>
        <v xml:space="preserve">Secret Shopper: Appointment Availability; 
</v>
      </c>
      <c r="BW55" s="251" t="str">
        <f>IF(ISNUMBER(FIND(analysismethod4,'III_Plan comp 438.68 {Plan 4}'!P$15)),"",'III_Plan comp 438.68 {Plan 4}'!P$15&amp;analysismethod4)</f>
        <v xml:space="preserve">Secret Shopper: Appointment Availability; 
</v>
      </c>
      <c r="BX55" s="251" t="str">
        <f>IF(ISNUMBER(FIND(analysismethod4,'III_Plan comp 438.68 {Plan 4}'!Q$15)),"",'III_Plan comp 438.68 {Plan 4}'!Q$15&amp;analysismethod4)</f>
        <v xml:space="preserve">Secret Shopper: Appointment Availability; 
</v>
      </c>
      <c r="BY55" s="251" t="str">
        <f>IF(ISNUMBER(FIND(analysismethod4,'III_Plan comp 438.68 {Plan 4}'!R$15)),"",'III_Plan comp 438.68 {Plan 4}'!R$15&amp;analysismethod4)</f>
        <v xml:space="preserve">Secret Shopper: Appointment Availability; 
</v>
      </c>
      <c r="BZ55" s="251" t="str">
        <f>IF(ISNUMBER(FIND(analysismethod4,'III_Plan comp 438.68 {Plan 4}'!S$15)),"",'III_Plan comp 438.68 {Plan 4}'!S$15&amp;analysismethod4)</f>
        <v xml:space="preserve">Secret Shopper: Appointment Availability; 
</v>
      </c>
      <c r="CA55" s="251" t="str">
        <f>IF(ISNUMBER(FIND(analysismethod4,'III_Plan comp 438.68 {Plan 4}'!T$15)),"",'III_Plan comp 438.68 {Plan 4}'!T$15&amp;analysismethod4)</f>
        <v xml:space="preserve">Secret Shopper: Appointment Availability; 
</v>
      </c>
      <c r="CB55" s="251" t="str">
        <f>IF(ISNUMBER(FIND(analysismethod4,'III_Plan comp 438.68 {Plan 4}'!U$15)),"",'III_Plan comp 438.68 {Plan 4}'!U$15&amp;analysismethod4)</f>
        <v xml:space="preserve">Secret Shopper: Appointment Availability; 
</v>
      </c>
      <c r="CC55" s="251" t="str">
        <f>IF(ISNUMBER(FIND(analysismethod4,'III_Plan comp 438.68 {Plan 4}'!V$15)),"",'III_Plan comp 438.68 {Plan 4}'!V$15&amp;analysismethod4)</f>
        <v xml:space="preserve">Secret Shopper: Appointment Availability; 
</v>
      </c>
      <c r="CD55" s="251" t="str">
        <f>IF(ISNUMBER(FIND(analysismethod4,'III_Plan comp 438.68 {Plan 4}'!W$15)),"",'III_Plan comp 438.68 {Plan 4}'!W$15&amp;analysismethod4)</f>
        <v xml:space="preserve">Secret Shopper: Appointment Availability; 
</v>
      </c>
      <c r="CE55" s="251" t="str">
        <f>IF(ISNUMBER(FIND(analysismethod4,'III_Plan comp 438.68 {Plan 4}'!X$15)),"",'III_Plan comp 438.68 {Plan 4}'!X$15&amp;analysismethod4)</f>
        <v xml:space="preserve">Secret Shopper: Appointment Availability; 
</v>
      </c>
      <c r="CF55" s="251" t="str">
        <f>IF(ISNUMBER(FIND(analysismethod4,'III_Plan comp 438.68 {Plan 4}'!Y$15)),"",'III_Plan comp 438.68 {Plan 4}'!Y$15&amp;analysismethod4)</f>
        <v xml:space="preserve">Secret Shopper: Appointment Availability; 
</v>
      </c>
      <c r="CG55" s="251" t="str">
        <f>IF(ISNUMBER(FIND(analysismethod4,'III_Plan comp 438.68 {Plan 4}'!Z$15)),"",'III_Plan comp 438.68 {Plan 4}'!Z$15&amp;analysismethod4)</f>
        <v xml:space="preserve">Secret Shopper: Appointment Availability; 
</v>
      </c>
      <c r="CH55" s="251" t="str">
        <f>IF(ISNUMBER(FIND(analysismethod4,'III_Plan comp 438.68 {Plan 4}'!AA$15)),"",'III_Plan comp 438.68 {Plan 4}'!AA$15&amp;analysismethod4)</f>
        <v xml:space="preserve">Secret Shopper: Appointment Availability; 
</v>
      </c>
      <c r="CI55" s="251" t="str">
        <f>IF(ISNUMBER(FIND(analysismethod4,'III_Plan comp 438.68 {Plan 4}'!AB$15)),"",'III_Plan comp 438.68 {Plan 4}'!AB$15&amp;analysismethod4)</f>
        <v xml:space="preserve">Secret Shopper: Appointment Availability; 
</v>
      </c>
      <c r="CJ55" s="251" t="str">
        <f>IF(ISNUMBER(FIND(analysismethod4,'III_Plan comp 438.68 {Plan 4}'!AC$15)),"",'III_Plan comp 438.68 {Plan 4}'!AC$15&amp;analysismethod4)</f>
        <v xml:space="preserve">Secret Shopper: Appointment Availability; 
</v>
      </c>
      <c r="CK55" s="251" t="str">
        <f>IF(ISNUMBER(FIND(analysismethod4,'III_Plan comp 438.68 {Plan 4}'!AD$15)),"",'III_Plan comp 438.68 {Plan 4}'!AD$15&amp;analysismethod4)</f>
        <v xml:space="preserve">Secret Shopper: Appointment Availability; 
</v>
      </c>
      <c r="CL55" s="251" t="str">
        <f>IF(ISNUMBER(FIND(analysismethod4,'III_Plan comp 438.68 {Plan 4}'!AE$15)),"",'III_Plan comp 438.68 {Plan 4}'!AE$15&amp;analysismethod4)</f>
        <v xml:space="preserve">Secret Shopper: Appointment Availability; 
</v>
      </c>
      <c r="CM55" s="251" t="str">
        <f>IF(ISNUMBER(FIND(analysismethod4,'III_Plan comp 438.68 {Plan 4}'!AF$15)),"",'III_Plan comp 438.68 {Plan 4}'!AF$15&amp;analysismethod4)</f>
        <v xml:space="preserve">Secret Shopper: Appointment Availability; 
</v>
      </c>
      <c r="CN55" s="251" t="str">
        <f>IF(ISNUMBER(FIND(analysismethod4,'III_Plan comp 438.68 {Plan 4}'!AG$15)),"",'III_Plan comp 438.68 {Plan 4}'!AG$15&amp;analysismethod4)</f>
        <v xml:space="preserve">Secret Shopper: Appointment Availability; 
</v>
      </c>
      <c r="CO55" s="251" t="str">
        <f>IF(ISNUMBER(FIND(analysismethod4,'III_Plan comp 438.68 {Plan 4}'!AH$15)),"",'III_Plan comp 438.68 {Plan 4}'!AH$15&amp;analysismethod4)</f>
        <v xml:space="preserve">Secret Shopper: Appointment Availability; 
</v>
      </c>
      <c r="CP55" s="251" t="str">
        <f>IF(ISNUMBER(FIND(analysismethod4,'III_Plan comp 438.68 {Plan 4}'!AI$15)),"",'III_Plan comp 438.68 {Plan 4}'!AI$15&amp;analysismethod4)</f>
        <v xml:space="preserve">Secret Shopper: Appointment Availability; 
</v>
      </c>
      <c r="CQ55" s="251" t="str">
        <f>IF(ISNUMBER(FIND(analysismethod4,'III_Plan comp 438.68 {Plan 4}'!AJ$15)),"",'III_Plan comp 438.68 {Plan 4}'!AJ$15&amp;analysismethod4)</f>
        <v xml:space="preserve">Secret Shopper: Appointment Availability; 
</v>
      </c>
      <c r="CR55" s="251" t="str">
        <f>IF(ISNUMBER(FIND(analysismethod4,'III_Plan comp 438.68 {Plan 4}'!AK$15)),"",'III_Plan comp 438.68 {Plan 4}'!AK$15&amp;analysismethod4)</f>
        <v xml:space="preserve">Secret Shopper: Appointment Availability; 
</v>
      </c>
      <c r="CS55" s="251" t="str">
        <f>IF(ISNUMBER(FIND(analysismethod4,'III_Plan comp 438.68 {Plan 4}'!AL$15)),"",'III_Plan comp 438.68 {Plan 4}'!AL$15&amp;analysismethod4)</f>
        <v xml:space="preserve">Secret Shopper: Appointment Availability; 
</v>
      </c>
      <c r="CT55" s="251" t="str">
        <f>IF(ISNUMBER(FIND(analysismethod4,'III_Plan comp 438.68 {Plan 4}'!AM$15)),"",'III_Plan comp 438.68 {Plan 4}'!AM$15&amp;analysismethod4)</f>
        <v xml:space="preserve">Secret Shopper: Appointment Availability; 
</v>
      </c>
      <c r="CU55" s="251" t="str">
        <f>IF(ISNUMBER(FIND(analysismethod4,'III_Plan comp 438.68 {Plan 4}'!AN$15)),"",'III_Plan comp 438.68 {Plan 4}'!AN$15&amp;analysismethod4)</f>
        <v xml:space="preserve">Secret Shopper: Appointment Availability; 
</v>
      </c>
      <c r="CV55" s="251" t="str">
        <f>IF(ISNUMBER(FIND(analysismethod4,'III_Plan comp 438.68 {Plan 4}'!AO$15)),"",'III_Plan comp 438.68 {Plan 4}'!AO$15&amp;analysismethod4)</f>
        <v xml:space="preserve">Secret Shopper: Appointment Availability; 
</v>
      </c>
      <c r="CW55" s="251" t="str">
        <f>IF(ISNUMBER(FIND(analysismethod4,'III_Plan comp 438.68 {Plan 4}'!AP$15)),"",'III_Plan comp 438.68 {Plan 4}'!AP$15&amp;analysismethod4)</f>
        <v xml:space="preserve">Secret Shopper: Appointment Availability; 
</v>
      </c>
      <c r="CX55" s="251" t="str">
        <f>IF(ISNUMBER(FIND(analysismethod4,'III_Plan comp 438.68 {Plan 4}'!AQ$15)),"",'III_Plan comp 438.68 {Plan 4}'!AQ$15&amp;analysismethod4)</f>
        <v xml:space="preserve">Secret Shopper: Appointment Availability; 
</v>
      </c>
      <c r="CY55" s="251" t="str">
        <f>IF(ISNUMBER(FIND(analysismethod4,'III_Plan comp 438.68 {Plan 4}'!AR$15)),"",'III_Plan comp 438.68 {Plan 4}'!AR$15&amp;analysismethod4)</f>
        <v xml:space="preserve">Secret Shopper: Appointment Availability; 
</v>
      </c>
      <c r="CZ55" s="251" t="str">
        <f>IF(ISNUMBER(FIND(analysismethod4,'III_Plan comp 438.68 {Plan 4}'!AS$15)),"",'III_Plan comp 438.68 {Plan 4}'!AS$15&amp;analysismethod4)</f>
        <v xml:space="preserve">Secret Shopper: Appointment Availability; 
</v>
      </c>
      <c r="DA55" s="251" t="str">
        <f>IF(ISNUMBER(FIND(analysismethod4,'III_Plan comp 438.68 {Plan 4}'!AT$15)),"",'III_Plan comp 438.68 {Plan 4}'!AT$15&amp;analysismethod4)</f>
        <v xml:space="preserve">Secret Shopper: Appointment Availability; 
</v>
      </c>
      <c r="DB55" s="251" t="str">
        <f>IF(ISNUMBER(FIND(analysismethod4,'III_Plan comp 438.68 {Plan 4}'!AU$15)),"",'III_Plan comp 438.68 {Plan 4}'!AU$15&amp;analysismethod4)</f>
        <v xml:space="preserve">Secret Shopper: Appointment Availability; 
</v>
      </c>
      <c r="DC55" s="251" t="str">
        <f>IF(ISNUMBER(FIND(analysismethod4,'III_Plan comp 438.68 {Plan 4}'!AV$15)),"",'III_Plan comp 438.68 {Plan 4}'!AV$15&amp;analysismethod4)</f>
        <v xml:space="preserve">Secret Shopper: Appointment Availability; 
</v>
      </c>
      <c r="DD55" s="251" t="str">
        <f>IF(ISNUMBER(FIND(analysismethod4,'III_Plan comp 438.68 {Plan 4}'!AW$15)),"",'III_Plan comp 438.68 {Plan 4}'!AW$15&amp;analysismethod4)</f>
        <v xml:space="preserve">Secret Shopper: Appointment Availability; 
</v>
      </c>
      <c r="DE55" s="251" t="str">
        <f>IF(ISNUMBER(FIND(analysismethod4,'III_Plan comp 438.68 {Plan 4}'!AX$15)),"",'III_Plan comp 438.68 {Plan 4}'!AX$15&amp;analysismethod4)</f>
        <v xml:space="preserve">Secret Shopper: Appointment Availability; 
</v>
      </c>
      <c r="DF55" s="251" t="str">
        <f>IF(ISNUMBER(FIND(analysismethod4,'III_Plan comp 438.68 {Plan 4}'!AY$15)),"",'III_Plan comp 438.68 {Plan 4}'!AY$15&amp;analysismethod4)</f>
        <v xml:space="preserve">Secret Shopper: Appointment Availability; 
</v>
      </c>
      <c r="DG55" s="251" t="str">
        <f>IF(ISNUMBER(FIND(analysismethod4,'III_Plan comp 438.68 {Plan 4}'!AZ$15)),"",'III_Plan comp 438.68 {Plan 4}'!AZ$15&amp;analysismethod4)</f>
        <v xml:space="preserve">Secret Shopper: Appointment Availability; 
</v>
      </c>
      <c r="DH55" s="251" t="str">
        <f>IF(ISNUMBER(FIND(analysismethod4,'III_Plan comp 438.68 {Plan 4}'!BA$15)),"",'III_Plan comp 438.68 {Plan 4}'!BA$15&amp;analysismethod4)</f>
        <v xml:space="preserve">Secret Shopper: Appointment Availability; 
</v>
      </c>
      <c r="DI55" s="251" t="str">
        <f>IF(ISNUMBER(FIND(analysismethod4,'III_Plan comp 438.68 {Plan 4}'!BB$15)),"",'III_Plan comp 438.68 {Plan 4}'!BB$15&amp;analysismethod4)</f>
        <v xml:space="preserve">Secret Shopper: Appointment Availability; 
</v>
      </c>
      <c r="DJ55" s="251" t="str">
        <f>IF(ISNUMBER(FIND(analysismethod4,'III_Plan comp 438.68 {Plan 4}'!BC$15)),"",'III_Plan comp 438.68 {Plan 4}'!BC$15&amp;analysismethod4)</f>
        <v xml:space="preserve">Secret Shopper: Appointment Availability; 
</v>
      </c>
      <c r="DK55" s="251" t="str">
        <f>IF(ISNUMBER(FIND(analysismethod4,'III_Plan comp 438.68 {Plan 4}'!BD$15)),"",'III_Plan comp 438.68 {Plan 4}'!BD$15&amp;analysismethod4)</f>
        <v xml:space="preserve">Secret Shopper: Appointment Availability; 
</v>
      </c>
      <c r="DL55" s="251" t="str">
        <f>IF(ISNUMBER(FIND(analysismethod4,'III_Plan comp 438.68 {Plan 4}'!BE$15)),"",'III_Plan comp 438.68 {Plan 4}'!BE$15&amp;analysismethod4)</f>
        <v xml:space="preserve">Secret Shopper: Appointment Availability; 
</v>
      </c>
      <c r="DM55" s="251" t="str">
        <f>IF(ISNUMBER(FIND(analysismethod4,'III_Plan comp 438.68 {Plan 4}'!BF$15)),"",'III_Plan comp 438.68 {Plan 4}'!BF$15&amp;analysismethod4)</f>
        <v xml:space="preserve">Secret Shopper: Appointment Availability; 
</v>
      </c>
      <c r="DN55" s="251" t="str">
        <f>IF(ISNUMBER(FIND(analysismethod4,'III_Plan comp 438.68 {Plan 4}'!BG$15)),"",'III_Plan comp 438.68 {Plan 4}'!BG$15&amp;analysismethod4)</f>
        <v xml:space="preserve">Secret Shopper: Appointment Availability; 
</v>
      </c>
      <c r="DO55" s="251" t="str">
        <f>IF(ISNUMBER(FIND(analysismethod4,'III_Plan comp 438.68 {Plan 4}'!BH$15)),"",'III_Plan comp 438.68 {Plan 4}'!BH$15&amp;analysismethod4)</f>
        <v xml:space="preserve">Secret Shopper: Appointment Availability; 
</v>
      </c>
      <c r="DP55" s="251" t="str">
        <f>IF(ISNUMBER(FIND(analysismethod4,'III_Plan comp 438.68 {Plan 4}'!BI$15)),"",'III_Plan comp 438.68 {Plan 4}'!BI$15&amp;analysismethod4)</f>
        <v xml:space="preserve">Secret Shopper: Appointment Availability; 
</v>
      </c>
      <c r="DQ55" s="251" t="str">
        <f>IF(ISNUMBER(FIND(analysismethod4,'III_Plan comp 438.68 {Plan 4}'!BJ$15)),"",'III_Plan comp 438.68 {Plan 4}'!BJ$15&amp;analysismethod4)</f>
        <v xml:space="preserve">Secret Shopper: Appointment Availability; 
</v>
      </c>
      <c r="DR55" s="251" t="str">
        <f>IF(ISNUMBER(FIND(analysismethod4,'III_Plan comp 438.68 {Plan 4}'!BK$15)),"",'III_Plan comp 438.68 {Plan 4}'!BK$15&amp;analysismethod4)</f>
        <v xml:space="preserve">Secret Shopper: Appointment Availability; 
</v>
      </c>
      <c r="DS55" s="251" t="str">
        <f>IF(ISNUMBER(FIND(analysismethod4,'III_Plan comp 438.68 {Plan 4}'!BL$15)),"",'III_Plan comp 438.68 {Plan 4}'!BL$15&amp;analysismethod4)</f>
        <v xml:space="preserve">Secret Shopper: Appointment Availability; 
</v>
      </c>
      <c r="DT55" s="251" t="str">
        <f>IF(ISNUMBER(FIND(analysismethod4,'III_Plan comp 438.68 {Plan 4}'!BM$15)),"",'III_Plan comp 438.68 {Plan 4}'!BM$15&amp;analysismethod4)</f>
        <v xml:space="preserve">Secret Shopper: Appointment Availability; 
</v>
      </c>
      <c r="DU55" s="251" t="str">
        <f>IF(ISNUMBER(FIND(analysismethod4,'III_Plan comp 438.68 {Plan 4}'!BN$15)),"",'III_Plan comp 438.68 {Plan 4}'!BN$15&amp;analysismethod4)</f>
        <v xml:space="preserve">Secret Shopper: Appointment Availability; 
</v>
      </c>
      <c r="DV55" s="251" t="str">
        <f>IF(ISNUMBER(FIND(analysismethod4,'III_Plan comp 438.68 {Plan 4}'!BO$15)),"",'III_Plan comp 438.68 {Plan 4}'!BO$15&amp;analysismethod4)</f>
        <v xml:space="preserve">Secret Shopper: Appointment Availability; 
</v>
      </c>
      <c r="DW55" s="251" t="str">
        <f>IF(ISNUMBER(FIND(analysismethod4,'III_Plan comp 438.68 {Plan 4}'!BP$15)),"",'III_Plan comp 438.68 {Plan 4}'!BP$15&amp;analysismethod4)</f>
        <v xml:space="preserve">Secret Shopper: Appointment Availability; 
</v>
      </c>
      <c r="DX55" s="251" t="str">
        <f>IF(ISNUMBER(FIND(analysismethod4,'III_Plan comp 438.68 {Plan 4}'!BQ$15)),"",'III_Plan comp 438.68 {Plan 4}'!BQ$15&amp;analysismethod4)</f>
        <v xml:space="preserve">Secret Shopper: Appointment Availability; 
</v>
      </c>
      <c r="DY55" s="251" t="str">
        <f>IF(ISNUMBER(FIND(analysismethod4,'III_Plan comp 438.68 {Plan 4}'!BR$15)),"",'III_Plan comp 438.68 {Plan 4}'!BR$15&amp;analysismethod4)</f>
        <v xml:space="preserve">Secret Shopper: Appointment Availability; 
</v>
      </c>
      <c r="DZ55" s="251" t="str">
        <f>IF(ISNUMBER(FIND(analysismethod4,'III_Plan comp 438.68 {Plan 4}'!BS$15)),"",'III_Plan comp 438.68 {Plan 4}'!BS$15&amp;analysismethod4)</f>
        <v xml:space="preserve">Secret Shopper: Appointment Availability; 
</v>
      </c>
      <c r="EA55" s="251" t="str">
        <f>IF(ISNUMBER(FIND(analysismethod4,'III_Plan comp 438.68 {Plan 4}'!BT$15)),"",'III_Plan comp 438.68 {Plan 4}'!BT$15&amp;analysismethod4)</f>
        <v xml:space="preserve">Secret Shopper: Appointment Availability; 
</v>
      </c>
      <c r="EB55" s="251" t="str">
        <f>IF(ISNUMBER(FIND(analysismethod4,'III_Plan comp 438.68 {Plan 4}'!BU$15)),"",'III_Plan comp 438.68 {Plan 4}'!BU$15&amp;analysismethod4)</f>
        <v xml:space="preserve">Secret Shopper: Appointment Availability; 
</v>
      </c>
      <c r="EC55" s="251" t="str">
        <f>IF(ISNUMBER(FIND(analysismethod4,'III_Plan comp 438.68 {Plan 4}'!BV$15)),"",'III_Plan comp 438.68 {Plan 4}'!BV$15&amp;analysismethod4)</f>
        <v xml:space="preserve">Secret Shopper: Appointment Availability; 
</v>
      </c>
      <c r="ED55" s="251" t="str">
        <f>IF(ISNUMBER(FIND(analysismethod4,'III_Plan comp 438.68 {Plan 4}'!BW$15)),"",'III_Plan comp 438.68 {Plan 4}'!BW$15&amp;analysismethod4)</f>
        <v xml:space="preserve">Secret Shopper: Appointment Availability; 
</v>
      </c>
      <c r="EE55" s="251" t="str">
        <f>IF(ISNUMBER(FIND(analysismethod4,'III_Plan comp 438.68 {Plan 4}'!BX$15)),"",'III_Plan comp 438.68 {Plan 4}'!BX$15&amp;analysismethod4)</f>
        <v xml:space="preserve">Secret Shopper: Appointment Availability; 
</v>
      </c>
      <c r="EF55" s="251" t="str">
        <f>IF(ISNUMBER(FIND(analysismethod4,'III_Plan comp 438.68 {Plan 4}'!BY$15)),"",'III_Plan comp 438.68 {Plan 4}'!BY$15&amp;analysismethod4)</f>
        <v xml:space="preserve">Secret Shopper: Appointment Availability; 
</v>
      </c>
      <c r="EG55" s="251" t="str">
        <f>IF(ISNUMBER(FIND(analysismethod4,'III_Plan comp 438.68 {Plan 4}'!BZ$15)),"",'III_Plan comp 438.68 {Plan 4}'!BZ$15&amp;analysismethod4)</f>
        <v xml:space="preserve">Secret Shopper: Appointment Availability; 
</v>
      </c>
      <c r="EH55" s="251" t="str">
        <f>IF(ISNUMBER(FIND(analysismethod4,'III_Plan comp 438.68 {Plan 4}'!CA$15)),"",'III_Plan comp 438.68 {Plan 4}'!CA$15&amp;analysismethod4)</f>
        <v xml:space="preserve">Secret Shopper: Appointment Availability; 
</v>
      </c>
      <c r="EI55" s="251" t="str">
        <f>IF(ISNUMBER(FIND(analysismethod4,'III_Plan comp 438.68 {Plan 4}'!CB$15)),"",'III_Plan comp 438.68 {Plan 4}'!CB$15&amp;analysismethod4)</f>
        <v xml:space="preserve">Secret Shopper: Appointment Availability; 
</v>
      </c>
      <c r="EJ55" s="251" t="str">
        <f>IF(ISNUMBER(FIND(analysismethod4,'III_Plan comp 438.68 {Plan 4}'!CC$15)),"",'III_Plan comp 438.68 {Plan 4}'!CC$15&amp;analysismethod4)</f>
        <v xml:space="preserve">Secret Shopper: Appointment Availability; 
</v>
      </c>
      <c r="EK55" s="251" t="str">
        <f>IF(ISNUMBER(FIND(analysismethod4,'III_Plan comp 438.68 {Plan 4}'!CD$15)),"",'III_Plan comp 438.68 {Plan 4}'!CD$15&amp;analysismethod4)</f>
        <v xml:space="preserve">Secret Shopper: Appointment Availability; 
</v>
      </c>
      <c r="EL55" s="251" t="str">
        <f>IF(ISNUMBER(FIND(analysismethod4,'III_Plan comp 438.68 {Plan 4}'!CE$15)),"",'III_Plan comp 438.68 {Plan 4}'!CE$15&amp;analysismethod4)</f>
        <v xml:space="preserve">Secret Shopper: Appointment Availability; 
</v>
      </c>
      <c r="EM55" s="251" t="str">
        <f>IF(ISNUMBER(FIND(analysismethod4,'III_Plan comp 438.68 {Plan 4}'!CF$15)),"",'III_Plan comp 438.68 {Plan 4}'!CF$15&amp;analysismethod4)</f>
        <v xml:space="preserve">Secret Shopper: Appointment Availability; 
</v>
      </c>
      <c r="EN55" s="251" t="str">
        <f>IF(ISNUMBER(FIND(analysismethod4,'III_Plan comp 438.68 {Plan 4}'!CG$15)),"",'III_Plan comp 438.68 {Plan 4}'!CG$15&amp;analysismethod4)</f>
        <v xml:space="preserve">Secret Shopper: Appointment Availability; 
</v>
      </c>
      <c r="EO55" s="251" t="str">
        <f>IF(ISNUMBER(FIND(analysismethod4,'III_Plan comp 438.68 {Plan 4}'!CH$15)),"",'III_Plan comp 438.68 {Plan 4}'!CH$15&amp;analysismethod4)</f>
        <v xml:space="preserve">Secret Shopper: Appointment Availability; 
</v>
      </c>
      <c r="EP55" s="251" t="str">
        <f>IF(ISNUMBER(FIND(analysismethod4,'III_Plan comp 438.68 {Plan 4}'!CI$15)),"",'III_Plan comp 438.68 {Plan 4}'!CI$15&amp;analysismethod4)</f>
        <v xml:space="preserve">Secret Shopper: Appointment Availability; 
</v>
      </c>
      <c r="EQ55" s="251" t="str">
        <f>IF(ISNUMBER(FIND(analysismethod4,'III_Plan comp 438.68 {Plan 4}'!CJ$15)),"",'III_Plan comp 438.68 {Plan 4}'!CJ$15&amp;analysismethod4)</f>
        <v xml:space="preserve">Secret Shopper: Appointment Availability; 
</v>
      </c>
      <c r="ER55" s="251" t="str">
        <f>IF(ISNUMBER(FIND(analysismethod4,'III_Plan comp 438.68 {Plan 4}'!CK$15)),"",'III_Plan comp 438.68 {Plan 4}'!CK$15&amp;analysismethod4)</f>
        <v xml:space="preserve">Secret Shopper: Appointment Availability; 
</v>
      </c>
      <c r="ES55" s="251" t="str">
        <f>IF(ISNUMBER(FIND(analysismethod4,'III_Plan comp 438.68 {Plan 4}'!CL$15)),"",'III_Plan comp 438.68 {Plan 4}'!CL$15&amp;analysismethod4)</f>
        <v xml:space="preserve">Secret Shopper: Appointment Availability; 
</v>
      </c>
      <c r="ET55" s="251" t="str">
        <f>IF(ISNUMBER(FIND(analysismethod4,'III_Plan comp 438.68 {Plan 4}'!CM$15)),"",'III_Plan comp 438.68 {Plan 4}'!CM$15&amp;analysismethod4)</f>
        <v xml:space="preserve">Secret Shopper: Appointment Availability; 
</v>
      </c>
      <c r="EU55" s="251" t="str">
        <f>IF(ISNUMBER(FIND(analysismethod4,'III_Plan comp 438.68 {Plan 4}'!CN$15)),"",'III_Plan comp 438.68 {Plan 4}'!CN$15&amp;analysismethod4)</f>
        <v xml:space="preserve">Secret Shopper: Appointment Availability; 
</v>
      </c>
      <c r="EV55" s="251" t="str">
        <f>IF(ISNUMBER(FIND(analysismethod4,'III_Plan comp 438.68 {Plan 4}'!CO$15)),"",'III_Plan comp 438.68 {Plan 4}'!CO$15&amp;analysismethod4)</f>
        <v xml:space="preserve">Secret Shopper: Appointment Availability; 
</v>
      </c>
      <c r="EW55" s="251" t="str">
        <f>IF(ISNUMBER(FIND(analysismethod4,'III_Plan comp 438.68 {Plan 4}'!CP$15)),"",'III_Plan comp 438.68 {Plan 4}'!CP$15&amp;analysismethod4)</f>
        <v xml:space="preserve">Secret Shopper: Appointment Availability; 
</v>
      </c>
      <c r="EX55" s="251" t="str">
        <f>IF(ISNUMBER(FIND(analysismethod4,'III_Plan comp 438.68 {Plan 4}'!CQ$15)),"",'III_Plan comp 438.68 {Plan 4}'!CQ$15&amp;analysismethod4)</f>
        <v xml:space="preserve">Secret Shopper: Appointment Availability; 
</v>
      </c>
      <c r="EY55" s="251" t="str">
        <f>IF(ISNUMBER(FIND(analysismethod4,'III_Plan comp 438.68 {Plan 4}'!CR$15)),"",'III_Plan comp 438.68 {Plan 4}'!CR$15&amp;analysismethod4)</f>
        <v xml:space="preserve">Secret Shopper: Appointment Availability; 
</v>
      </c>
      <c r="EZ55" s="251" t="str">
        <f>IF(ISNUMBER(FIND(analysismethod4,'III_Plan comp 438.68 {Plan 4}'!CS$15)),"",'III_Plan comp 438.68 {Plan 4}'!CS$15&amp;analysismethod4)</f>
        <v xml:space="preserve">Secret Shopper: Appointment Availability; 
</v>
      </c>
      <c r="FA55" s="251" t="str">
        <f>IF(ISNUMBER(FIND(analysismethod4,'III_Plan comp 438.68 {Plan 4}'!CT$15)),"",'III_Plan comp 438.68 {Plan 4}'!CT$15&amp;analysismethod4)</f>
        <v xml:space="preserve">Secret Shopper: Appointment Availability; 
</v>
      </c>
      <c r="FB55" s="251" t="str">
        <f>IF(ISNUMBER(FIND(analysismethod4,'III_Plan comp 438.68 {Plan 4}'!CU$15)),"",'III_Plan comp 438.68 {Plan 4}'!CU$15&amp;analysismethod4)</f>
        <v xml:space="preserve">Secret Shopper: Appointment Availability; 
</v>
      </c>
      <c r="FC55" s="251" t="str">
        <f>IF(ISNUMBER(FIND(analysismethod4,'III_Plan comp 438.68 {Plan 4}'!CV$15)),"",'III_Plan comp 438.68 {Plan 4}'!CV$15&amp;analysismethod4)</f>
        <v xml:space="preserve">Secret Shopper: Appointment Availability; 
</v>
      </c>
      <c r="FD55" s="251" t="str">
        <f>IF(ISNUMBER(FIND(analysismethod4,'III_Plan comp 438.68 {Plan 4}'!CW$15)),"",'III_Plan comp 438.68 {Plan 4}'!CW$15&amp;analysismethod4)</f>
        <v xml:space="preserve">Secret Shopper: Appointment Availability; 
</v>
      </c>
      <c r="FE55" s="251" t="str">
        <f>IF(ISNUMBER(FIND(analysismethod4,'III_Plan comp 438.68 {Plan 4}'!CX$15)),"",'III_Plan comp 438.68 {Plan 4}'!CX$15&amp;analysismethod4)</f>
        <v xml:space="preserve">Secret Shopper: Appointment Availability; 
</v>
      </c>
      <c r="FF55" s="251" t="str">
        <f>IF(ISNUMBER(FIND(analysismethod4,'III_Plan comp 438.68 {Plan 4}'!CY$15)),"",'III_Plan comp 438.68 {Plan 4}'!CY$15&amp;analysismethod4)</f>
        <v xml:space="preserve">Secret Shopper: Appointment Availability; 
</v>
      </c>
      <c r="FG55" s="251" t="str">
        <f>IF(ISNUMBER(FIND(analysismethod4,'III_Plan comp 438.68 {Plan 4}'!CZ$15)),"",'III_Plan comp 438.68 {Plan 4}'!CZ$15&amp;analysismethod4)</f>
        <v xml:space="preserve">Secret Shopper: Appointment Availability; 
</v>
      </c>
    </row>
    <row r="56" spans="2:163" x14ac:dyDescent="0.2">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x14ac:dyDescent="0.2">
      <c r="BK57" s="250" t="str">
        <f>IF('I_State and program information'!$E$70="Yes","Review of Grievances Related to Access"&amp;"; "&amp;CHAR(10)&amp;CHAR(10),"")</f>
        <v xml:space="preserve">Review of Grievances Related to Access; 
</v>
      </c>
      <c r="BL57" s="251" t="str">
        <f>IF(ISNUMBER(FIND(analysismethod6,'III_Plan comp 438.68 {Plan 4}'!E$15)),"",'III_Plan comp 438.68 {Plan 4}'!E$15&amp;analysismethod6)</f>
        <v xml:space="preserve">Review of Grievances Related to Access; 
</v>
      </c>
      <c r="BM57" s="251" t="str">
        <f>IF(ISNUMBER(FIND(analysismethod6,'III_Plan comp 438.68 {Plan 4}'!F$15)),"",'III_Plan comp 438.68 {Plan 4}'!F$15&amp;analysismethod6)</f>
        <v xml:space="preserve">Review of Grievances Related to Access; 
</v>
      </c>
      <c r="BN57" s="251" t="str">
        <f>IF(ISNUMBER(FIND(analysismethod6,'III_Plan comp 438.68 {Plan 4}'!G$15)),"",'III_Plan comp 438.68 {Plan 4}'!G$15&amp;analysismethod6)</f>
        <v xml:space="preserve">Review of Grievances Related to Access; 
</v>
      </c>
      <c r="BO57" s="251" t="str">
        <f>IF(ISNUMBER(FIND(analysismethod6,'III_Plan comp 438.68 {Plan 4}'!H$15)),"",'III_Plan comp 438.68 {Plan 4}'!H$15&amp;analysismethod6)</f>
        <v xml:space="preserve">Review of Grievances Related to Access; 
</v>
      </c>
      <c r="BP57" s="251" t="str">
        <f>IF(ISNUMBER(FIND(analysismethod6,'III_Plan comp 438.68 {Plan 4}'!I$15)),"",'III_Plan comp 438.68 {Plan 4}'!I$15&amp;analysismethod6)</f>
        <v xml:space="preserve">Review of Grievances Related to Access; 
</v>
      </c>
      <c r="BQ57" s="251" t="str">
        <f>IF(ISNUMBER(FIND(analysismethod6,'III_Plan comp 438.68 {Plan 4}'!J$15)),"",'III_Plan comp 438.68 {Plan 4}'!J$15&amp;analysismethod6)</f>
        <v xml:space="preserve">Review of Grievances Related to Access; 
</v>
      </c>
      <c r="BR57" s="251" t="str">
        <f>IF(ISNUMBER(FIND(analysismethod6,'III_Plan comp 438.68 {Plan 4}'!K$15)),"",'III_Plan comp 438.68 {Plan 4}'!K$15&amp;analysismethod6)</f>
        <v xml:space="preserve">Review of Grievances Related to Access; 
</v>
      </c>
      <c r="BS57" s="251" t="str">
        <f>IF(ISNUMBER(FIND(analysismethod6,'III_Plan comp 438.68 {Plan 4}'!L$15)),"",'III_Plan comp 438.68 {Plan 4}'!L$15&amp;analysismethod6)</f>
        <v xml:space="preserve">Review of Grievances Related to Access; 
</v>
      </c>
      <c r="BT57" s="251" t="str">
        <f>IF(ISNUMBER(FIND(analysismethod6,'III_Plan comp 438.68 {Plan 4}'!M$15)),"",'III_Plan comp 438.68 {Plan 4}'!M$15&amp;analysismethod6)</f>
        <v xml:space="preserve">Review of Grievances Related to Access; 
</v>
      </c>
      <c r="BU57" s="251" t="str">
        <f>IF(ISNUMBER(FIND(analysismethod6,'III_Plan comp 438.68 {Plan 4}'!N$15)),"",'III_Plan comp 438.68 {Plan 4}'!N$15&amp;analysismethod6)</f>
        <v xml:space="preserve">Review of Grievances Related to Access; 
</v>
      </c>
      <c r="BV57" s="251" t="str">
        <f>IF(ISNUMBER(FIND(analysismethod6,'III_Plan comp 438.68 {Plan 4}'!O$15)),"",'III_Plan comp 438.68 {Plan 4}'!O$15&amp;analysismethod6)</f>
        <v xml:space="preserve">Review of Grievances Related to Access; 
</v>
      </c>
      <c r="BW57" s="251" t="str">
        <f>IF(ISNUMBER(FIND(analysismethod6,'III_Plan comp 438.68 {Plan 4}'!P$15)),"",'III_Plan comp 438.68 {Plan 4}'!P$15&amp;analysismethod6)</f>
        <v xml:space="preserve">Review of Grievances Related to Access; 
</v>
      </c>
      <c r="BX57" s="251" t="str">
        <f>IF(ISNUMBER(FIND(analysismethod6,'III_Plan comp 438.68 {Plan 4}'!Q$15)),"",'III_Plan comp 438.68 {Plan 4}'!Q$15&amp;analysismethod6)</f>
        <v xml:space="preserve">Review of Grievances Related to Access; 
</v>
      </c>
      <c r="BY57" s="251" t="str">
        <f>IF(ISNUMBER(FIND(analysismethod6,'III_Plan comp 438.68 {Plan 4}'!R$15)),"",'III_Plan comp 438.68 {Plan 4}'!R$15&amp;analysismethod6)</f>
        <v xml:space="preserve">Review of Grievances Related to Access; 
</v>
      </c>
      <c r="BZ57" s="251" t="str">
        <f>IF(ISNUMBER(FIND(analysismethod6,'III_Plan comp 438.68 {Plan 4}'!S$15)),"",'III_Plan comp 438.68 {Plan 4}'!S$15&amp;analysismethod6)</f>
        <v xml:space="preserve">Review of Grievances Related to Access; 
</v>
      </c>
      <c r="CA57" s="251" t="str">
        <f>IF(ISNUMBER(FIND(analysismethod6,'III_Plan comp 438.68 {Plan 4}'!T$15)),"",'III_Plan comp 438.68 {Plan 4}'!T$15&amp;analysismethod6)</f>
        <v xml:space="preserve">Review of Grievances Related to Access; 
</v>
      </c>
      <c r="CB57" s="251" t="str">
        <f>IF(ISNUMBER(FIND(analysismethod6,'III_Plan comp 438.68 {Plan 4}'!U$15)),"",'III_Plan comp 438.68 {Plan 4}'!U$15&amp;analysismethod6)</f>
        <v xml:space="preserve">Review of Grievances Related to Access; 
</v>
      </c>
      <c r="CC57" s="251" t="str">
        <f>IF(ISNUMBER(FIND(analysismethod6,'III_Plan comp 438.68 {Plan 4}'!V$15)),"",'III_Plan comp 438.68 {Plan 4}'!V$15&amp;analysismethod6)</f>
        <v xml:space="preserve">Review of Grievances Related to Access; 
</v>
      </c>
      <c r="CD57" s="251" t="str">
        <f>IF(ISNUMBER(FIND(analysismethod6,'III_Plan comp 438.68 {Plan 4}'!W$15)),"",'III_Plan comp 438.68 {Plan 4}'!W$15&amp;analysismethod6)</f>
        <v xml:space="preserve">Review of Grievances Related to Access; 
</v>
      </c>
      <c r="CE57" s="251" t="str">
        <f>IF(ISNUMBER(FIND(analysismethod6,'III_Plan comp 438.68 {Plan 4}'!X$15)),"",'III_Plan comp 438.68 {Plan 4}'!X$15&amp;analysismethod6)</f>
        <v xml:space="preserve">Review of Grievances Related to Access; 
</v>
      </c>
      <c r="CF57" s="251" t="str">
        <f>IF(ISNUMBER(FIND(analysismethod6,'III_Plan comp 438.68 {Plan 4}'!Y$15)),"",'III_Plan comp 438.68 {Plan 4}'!Y$15&amp;analysismethod6)</f>
        <v xml:space="preserve">Review of Grievances Related to Access; 
</v>
      </c>
      <c r="CG57" s="251" t="str">
        <f>IF(ISNUMBER(FIND(analysismethod6,'III_Plan comp 438.68 {Plan 4}'!Z$15)),"",'III_Plan comp 438.68 {Plan 4}'!Z$15&amp;analysismethod6)</f>
        <v xml:space="preserve">Review of Grievances Related to Access; 
</v>
      </c>
      <c r="CH57" s="251" t="str">
        <f>IF(ISNUMBER(FIND(analysismethod6,'III_Plan comp 438.68 {Plan 4}'!AA$15)),"",'III_Plan comp 438.68 {Plan 4}'!AA$15&amp;analysismethod6)</f>
        <v xml:space="preserve">Review of Grievances Related to Access; 
</v>
      </c>
      <c r="CI57" s="251" t="str">
        <f>IF(ISNUMBER(FIND(analysismethod6,'III_Plan comp 438.68 {Plan 4}'!AB$15)),"",'III_Plan comp 438.68 {Plan 4}'!AB$15&amp;analysismethod6)</f>
        <v xml:space="preserve">Review of Grievances Related to Access; 
</v>
      </c>
      <c r="CJ57" s="251" t="str">
        <f>IF(ISNUMBER(FIND(analysismethod6,'III_Plan comp 438.68 {Plan 4}'!AC$15)),"",'III_Plan comp 438.68 {Plan 4}'!AC$15&amp;analysismethod6)</f>
        <v xml:space="preserve">Review of Grievances Related to Access; 
</v>
      </c>
      <c r="CK57" s="251" t="str">
        <f>IF(ISNUMBER(FIND(analysismethod6,'III_Plan comp 438.68 {Plan 4}'!AD$15)),"",'III_Plan comp 438.68 {Plan 4}'!AD$15&amp;analysismethod6)</f>
        <v xml:space="preserve">Review of Grievances Related to Access; 
</v>
      </c>
      <c r="CL57" s="251" t="str">
        <f>IF(ISNUMBER(FIND(analysismethod6,'III_Plan comp 438.68 {Plan 4}'!AE$15)),"",'III_Plan comp 438.68 {Plan 4}'!AE$15&amp;analysismethod6)</f>
        <v xml:space="preserve">Review of Grievances Related to Access; 
</v>
      </c>
      <c r="CM57" s="251" t="str">
        <f>IF(ISNUMBER(FIND(analysismethod6,'III_Plan comp 438.68 {Plan 4}'!AF$15)),"",'III_Plan comp 438.68 {Plan 4}'!AF$15&amp;analysismethod6)</f>
        <v xml:space="preserve">Review of Grievances Related to Access; 
</v>
      </c>
      <c r="CN57" s="251" t="str">
        <f>IF(ISNUMBER(FIND(analysismethod6,'III_Plan comp 438.68 {Plan 4}'!AG$15)),"",'III_Plan comp 438.68 {Plan 4}'!AG$15&amp;analysismethod6)</f>
        <v xml:space="preserve">Review of Grievances Related to Access; 
</v>
      </c>
      <c r="CO57" s="251" t="str">
        <f>IF(ISNUMBER(FIND(analysismethod6,'III_Plan comp 438.68 {Plan 4}'!AH$15)),"",'III_Plan comp 438.68 {Plan 4}'!AH$15&amp;analysismethod6)</f>
        <v xml:space="preserve">Review of Grievances Related to Access; 
</v>
      </c>
      <c r="CP57" s="251" t="str">
        <f>IF(ISNUMBER(FIND(analysismethod6,'III_Plan comp 438.68 {Plan 4}'!AI$15)),"",'III_Plan comp 438.68 {Plan 4}'!AI$15&amp;analysismethod6)</f>
        <v xml:space="preserve">Review of Grievances Related to Access; 
</v>
      </c>
      <c r="CQ57" s="251" t="str">
        <f>IF(ISNUMBER(FIND(analysismethod6,'III_Plan comp 438.68 {Plan 4}'!AJ$15)),"",'III_Plan comp 438.68 {Plan 4}'!AJ$15&amp;analysismethod6)</f>
        <v xml:space="preserve">Review of Grievances Related to Access; 
</v>
      </c>
      <c r="CR57" s="251" t="str">
        <f>IF(ISNUMBER(FIND(analysismethod6,'III_Plan comp 438.68 {Plan 4}'!AK$15)),"",'III_Plan comp 438.68 {Plan 4}'!AK$15&amp;analysismethod6)</f>
        <v xml:space="preserve">Review of Grievances Related to Access; 
</v>
      </c>
      <c r="CS57" s="251" t="str">
        <f>IF(ISNUMBER(FIND(analysismethod6,'III_Plan comp 438.68 {Plan 4}'!AL$15)),"",'III_Plan comp 438.68 {Plan 4}'!AL$15&amp;analysismethod6)</f>
        <v xml:space="preserve">Review of Grievances Related to Access; 
</v>
      </c>
      <c r="CT57" s="251" t="str">
        <f>IF(ISNUMBER(FIND(analysismethod6,'III_Plan comp 438.68 {Plan 4}'!AM$15)),"",'III_Plan comp 438.68 {Plan 4}'!AM$15&amp;analysismethod6)</f>
        <v xml:space="preserve">Review of Grievances Related to Access; 
</v>
      </c>
      <c r="CU57" s="251" t="str">
        <f>IF(ISNUMBER(FIND(analysismethod6,'III_Plan comp 438.68 {Plan 4}'!AN$15)),"",'III_Plan comp 438.68 {Plan 4}'!AN$15&amp;analysismethod6)</f>
        <v xml:space="preserve">Review of Grievances Related to Access; 
</v>
      </c>
      <c r="CV57" s="251" t="str">
        <f>IF(ISNUMBER(FIND(analysismethod6,'III_Plan comp 438.68 {Plan 4}'!AO$15)),"",'III_Plan comp 438.68 {Plan 4}'!AO$15&amp;analysismethod6)</f>
        <v xml:space="preserve">Review of Grievances Related to Access; 
</v>
      </c>
      <c r="CW57" s="251" t="str">
        <f>IF(ISNUMBER(FIND(analysismethod6,'III_Plan comp 438.68 {Plan 4}'!AP$15)),"",'III_Plan comp 438.68 {Plan 4}'!AP$15&amp;analysismethod6)</f>
        <v xml:space="preserve">Review of Grievances Related to Access; 
</v>
      </c>
      <c r="CX57" s="251" t="str">
        <f>IF(ISNUMBER(FIND(analysismethod6,'III_Plan comp 438.68 {Plan 4}'!AQ$15)),"",'III_Plan comp 438.68 {Plan 4}'!AQ$15&amp;analysismethod6)</f>
        <v xml:space="preserve">Review of Grievances Related to Access; 
</v>
      </c>
      <c r="CY57" s="251" t="str">
        <f>IF(ISNUMBER(FIND(analysismethod6,'III_Plan comp 438.68 {Plan 4}'!AR$15)),"",'III_Plan comp 438.68 {Plan 4}'!AR$15&amp;analysismethod6)</f>
        <v xml:space="preserve">Review of Grievances Related to Access; 
</v>
      </c>
      <c r="CZ57" s="251" t="str">
        <f>IF(ISNUMBER(FIND(analysismethod6,'III_Plan comp 438.68 {Plan 4}'!AS$15)),"",'III_Plan comp 438.68 {Plan 4}'!AS$15&amp;analysismethod6)</f>
        <v xml:space="preserve">Review of Grievances Related to Access; 
</v>
      </c>
      <c r="DA57" s="251" t="str">
        <f>IF(ISNUMBER(FIND(analysismethod6,'III_Plan comp 438.68 {Plan 4}'!AT$15)),"",'III_Plan comp 438.68 {Plan 4}'!AT$15&amp;analysismethod6)</f>
        <v xml:space="preserve">Review of Grievances Related to Access; 
</v>
      </c>
      <c r="DB57" s="251" t="str">
        <f>IF(ISNUMBER(FIND(analysismethod6,'III_Plan comp 438.68 {Plan 4}'!AU$15)),"",'III_Plan comp 438.68 {Plan 4}'!AU$15&amp;analysismethod6)</f>
        <v xml:space="preserve">Review of Grievances Related to Access; 
</v>
      </c>
      <c r="DC57" s="251" t="str">
        <f>IF(ISNUMBER(FIND(analysismethod6,'III_Plan comp 438.68 {Plan 4}'!AV$15)),"",'III_Plan comp 438.68 {Plan 4}'!AV$15&amp;analysismethod6)</f>
        <v xml:space="preserve">Review of Grievances Related to Access; 
</v>
      </c>
      <c r="DD57" s="251" t="str">
        <f>IF(ISNUMBER(FIND(analysismethod6,'III_Plan comp 438.68 {Plan 4}'!AW$15)),"",'III_Plan comp 438.68 {Plan 4}'!AW$15&amp;analysismethod6)</f>
        <v xml:space="preserve">Review of Grievances Related to Access; 
</v>
      </c>
      <c r="DE57" s="251" t="str">
        <f>IF(ISNUMBER(FIND(analysismethod6,'III_Plan comp 438.68 {Plan 4}'!AX$15)),"",'III_Plan comp 438.68 {Plan 4}'!AX$15&amp;analysismethod6)</f>
        <v xml:space="preserve">Review of Grievances Related to Access; 
</v>
      </c>
      <c r="DF57" s="251" t="str">
        <f>IF(ISNUMBER(FIND(analysismethod6,'III_Plan comp 438.68 {Plan 4}'!AY$15)),"",'III_Plan comp 438.68 {Plan 4}'!AY$15&amp;analysismethod6)</f>
        <v xml:space="preserve">Review of Grievances Related to Access; 
</v>
      </c>
      <c r="DG57" s="251" t="str">
        <f>IF(ISNUMBER(FIND(analysismethod6,'III_Plan comp 438.68 {Plan 4}'!AZ$15)),"",'III_Plan comp 438.68 {Plan 4}'!AZ$15&amp;analysismethod6)</f>
        <v xml:space="preserve">Review of Grievances Related to Access; 
</v>
      </c>
      <c r="DH57" s="251" t="str">
        <f>IF(ISNUMBER(FIND(analysismethod6,'III_Plan comp 438.68 {Plan 4}'!BA$15)),"",'III_Plan comp 438.68 {Plan 4}'!BA$15&amp;analysismethod6)</f>
        <v xml:space="preserve">Review of Grievances Related to Access; 
</v>
      </c>
      <c r="DI57" s="251" t="str">
        <f>IF(ISNUMBER(FIND(analysismethod6,'III_Plan comp 438.68 {Plan 4}'!BB$15)),"",'III_Plan comp 438.68 {Plan 4}'!BB$15&amp;analysismethod6)</f>
        <v xml:space="preserve">Review of Grievances Related to Access; 
</v>
      </c>
      <c r="DJ57" s="251" t="str">
        <f>IF(ISNUMBER(FIND(analysismethod6,'III_Plan comp 438.68 {Plan 4}'!BC$15)),"",'III_Plan comp 438.68 {Plan 4}'!BC$15&amp;analysismethod6)</f>
        <v xml:space="preserve">Review of Grievances Related to Access; 
</v>
      </c>
      <c r="DK57" s="251" t="str">
        <f>IF(ISNUMBER(FIND(analysismethod6,'III_Plan comp 438.68 {Plan 4}'!BD$15)),"",'III_Plan comp 438.68 {Plan 4}'!BD$15&amp;analysismethod6)</f>
        <v xml:space="preserve">Review of Grievances Related to Access; 
</v>
      </c>
      <c r="DL57" s="251" t="str">
        <f>IF(ISNUMBER(FIND(analysismethod6,'III_Plan comp 438.68 {Plan 4}'!BE$15)),"",'III_Plan comp 438.68 {Plan 4}'!BE$15&amp;analysismethod6)</f>
        <v xml:space="preserve">Review of Grievances Related to Access; 
</v>
      </c>
      <c r="DM57" s="251" t="str">
        <f>IF(ISNUMBER(FIND(analysismethod6,'III_Plan comp 438.68 {Plan 4}'!BF$15)),"",'III_Plan comp 438.68 {Plan 4}'!BF$15&amp;analysismethod6)</f>
        <v xml:space="preserve">Review of Grievances Related to Access; 
</v>
      </c>
      <c r="DN57" s="251" t="str">
        <f>IF(ISNUMBER(FIND(analysismethod6,'III_Plan comp 438.68 {Plan 4}'!BG$15)),"",'III_Plan comp 438.68 {Plan 4}'!BG$15&amp;analysismethod6)</f>
        <v xml:space="preserve">Review of Grievances Related to Access; 
</v>
      </c>
      <c r="DO57" s="251" t="str">
        <f>IF(ISNUMBER(FIND(analysismethod6,'III_Plan comp 438.68 {Plan 4}'!BH$15)),"",'III_Plan comp 438.68 {Plan 4}'!BH$15&amp;analysismethod6)</f>
        <v xml:space="preserve">Review of Grievances Related to Access; 
</v>
      </c>
      <c r="DP57" s="251" t="str">
        <f>IF(ISNUMBER(FIND(analysismethod6,'III_Plan comp 438.68 {Plan 4}'!BI$15)),"",'III_Plan comp 438.68 {Plan 4}'!BI$15&amp;analysismethod6)</f>
        <v xml:space="preserve">Review of Grievances Related to Access; 
</v>
      </c>
      <c r="DQ57" s="251" t="str">
        <f>IF(ISNUMBER(FIND(analysismethod6,'III_Plan comp 438.68 {Plan 4}'!BJ$15)),"",'III_Plan comp 438.68 {Plan 4}'!BJ$15&amp;analysismethod6)</f>
        <v xml:space="preserve">Review of Grievances Related to Access; 
</v>
      </c>
      <c r="DR57" s="251" t="str">
        <f>IF(ISNUMBER(FIND(analysismethod6,'III_Plan comp 438.68 {Plan 4}'!BK$15)),"",'III_Plan comp 438.68 {Plan 4}'!BK$15&amp;analysismethod6)</f>
        <v xml:space="preserve">Review of Grievances Related to Access; 
</v>
      </c>
      <c r="DS57" s="251" t="str">
        <f>IF(ISNUMBER(FIND(analysismethod6,'III_Plan comp 438.68 {Plan 4}'!BL$15)),"",'III_Plan comp 438.68 {Plan 4}'!BL$15&amp;analysismethod6)</f>
        <v xml:space="preserve">Review of Grievances Related to Access; 
</v>
      </c>
      <c r="DT57" s="251" t="str">
        <f>IF(ISNUMBER(FIND(analysismethod6,'III_Plan comp 438.68 {Plan 4}'!BM$15)),"",'III_Plan comp 438.68 {Plan 4}'!BM$15&amp;analysismethod6)</f>
        <v xml:space="preserve">Review of Grievances Related to Access; 
</v>
      </c>
      <c r="DU57" s="251" t="str">
        <f>IF(ISNUMBER(FIND(analysismethod6,'III_Plan comp 438.68 {Plan 4}'!BN$15)),"",'III_Plan comp 438.68 {Plan 4}'!BN$15&amp;analysismethod6)</f>
        <v xml:space="preserve">Review of Grievances Related to Access; 
</v>
      </c>
      <c r="DV57" s="251" t="str">
        <f>IF(ISNUMBER(FIND(analysismethod6,'III_Plan comp 438.68 {Plan 4}'!BO$15)),"",'III_Plan comp 438.68 {Plan 4}'!BO$15&amp;analysismethod6)</f>
        <v xml:space="preserve">Review of Grievances Related to Access; 
</v>
      </c>
      <c r="DW57" s="251" t="str">
        <f>IF(ISNUMBER(FIND(analysismethod6,'III_Plan comp 438.68 {Plan 4}'!BP$15)),"",'III_Plan comp 438.68 {Plan 4}'!BP$15&amp;analysismethod6)</f>
        <v xml:space="preserve">Review of Grievances Related to Access; 
</v>
      </c>
      <c r="DX57" s="251" t="str">
        <f>IF(ISNUMBER(FIND(analysismethod6,'III_Plan comp 438.68 {Plan 4}'!BQ$15)),"",'III_Plan comp 438.68 {Plan 4}'!BQ$15&amp;analysismethod6)</f>
        <v xml:space="preserve">Review of Grievances Related to Access; 
</v>
      </c>
      <c r="DY57" s="251" t="str">
        <f>IF(ISNUMBER(FIND(analysismethod6,'III_Plan comp 438.68 {Plan 4}'!BR$15)),"",'III_Plan comp 438.68 {Plan 4}'!BR$15&amp;analysismethod6)</f>
        <v xml:space="preserve">Review of Grievances Related to Access; 
</v>
      </c>
      <c r="DZ57" s="251" t="str">
        <f>IF(ISNUMBER(FIND(analysismethod6,'III_Plan comp 438.68 {Plan 4}'!BS$15)),"",'III_Plan comp 438.68 {Plan 4}'!BS$15&amp;analysismethod6)</f>
        <v xml:space="preserve">Review of Grievances Related to Access; 
</v>
      </c>
      <c r="EA57" s="251" t="str">
        <f>IF(ISNUMBER(FIND(analysismethod6,'III_Plan comp 438.68 {Plan 4}'!BT$15)),"",'III_Plan comp 438.68 {Plan 4}'!BT$15&amp;analysismethod6)</f>
        <v xml:space="preserve">Review of Grievances Related to Access; 
</v>
      </c>
      <c r="EB57" s="251" t="str">
        <f>IF(ISNUMBER(FIND(analysismethod6,'III_Plan comp 438.68 {Plan 4}'!BU$15)),"",'III_Plan comp 438.68 {Plan 4}'!BU$15&amp;analysismethod6)</f>
        <v xml:space="preserve">Review of Grievances Related to Access; 
</v>
      </c>
      <c r="EC57" s="251" t="str">
        <f>IF(ISNUMBER(FIND(analysismethod6,'III_Plan comp 438.68 {Plan 4}'!BV$15)),"",'III_Plan comp 438.68 {Plan 4}'!BV$15&amp;analysismethod6)</f>
        <v xml:space="preserve">Review of Grievances Related to Access; 
</v>
      </c>
      <c r="ED57" s="251" t="str">
        <f>IF(ISNUMBER(FIND(analysismethod6,'III_Plan comp 438.68 {Plan 4}'!BW$15)),"",'III_Plan comp 438.68 {Plan 4}'!BW$15&amp;analysismethod6)</f>
        <v xml:space="preserve">Review of Grievances Related to Access; 
</v>
      </c>
      <c r="EE57" s="251" t="str">
        <f>IF(ISNUMBER(FIND(analysismethod6,'III_Plan comp 438.68 {Plan 4}'!BX$15)),"",'III_Plan comp 438.68 {Plan 4}'!BX$15&amp;analysismethod6)</f>
        <v xml:space="preserve">Review of Grievances Related to Access; 
</v>
      </c>
      <c r="EF57" s="251" t="str">
        <f>IF(ISNUMBER(FIND(analysismethod6,'III_Plan comp 438.68 {Plan 4}'!BY$15)),"",'III_Plan comp 438.68 {Plan 4}'!BY$15&amp;analysismethod6)</f>
        <v xml:space="preserve">Review of Grievances Related to Access; 
</v>
      </c>
      <c r="EG57" s="251" t="str">
        <f>IF(ISNUMBER(FIND(analysismethod6,'III_Plan comp 438.68 {Plan 4}'!BZ$15)),"",'III_Plan comp 438.68 {Plan 4}'!BZ$15&amp;analysismethod6)</f>
        <v xml:space="preserve">Review of Grievances Related to Access; 
</v>
      </c>
      <c r="EH57" s="251" t="str">
        <f>IF(ISNUMBER(FIND(analysismethod6,'III_Plan comp 438.68 {Plan 4}'!CA$15)),"",'III_Plan comp 438.68 {Plan 4}'!CA$15&amp;analysismethod6)</f>
        <v xml:space="preserve">Review of Grievances Related to Access; 
</v>
      </c>
      <c r="EI57" s="251" t="str">
        <f>IF(ISNUMBER(FIND(analysismethod6,'III_Plan comp 438.68 {Plan 4}'!CB$15)),"",'III_Plan comp 438.68 {Plan 4}'!CB$15&amp;analysismethod6)</f>
        <v xml:space="preserve">Review of Grievances Related to Access; 
</v>
      </c>
      <c r="EJ57" s="251" t="str">
        <f>IF(ISNUMBER(FIND(analysismethod6,'III_Plan comp 438.68 {Plan 4}'!CC$15)),"",'III_Plan comp 438.68 {Plan 4}'!CC$15&amp;analysismethod6)</f>
        <v xml:space="preserve">Review of Grievances Related to Access; 
</v>
      </c>
      <c r="EK57" s="251" t="str">
        <f>IF(ISNUMBER(FIND(analysismethod6,'III_Plan comp 438.68 {Plan 4}'!CD$15)),"",'III_Plan comp 438.68 {Plan 4}'!CD$15&amp;analysismethod6)</f>
        <v xml:space="preserve">Review of Grievances Related to Access; 
</v>
      </c>
      <c r="EL57" s="251" t="str">
        <f>IF(ISNUMBER(FIND(analysismethod6,'III_Plan comp 438.68 {Plan 4}'!CE$15)),"",'III_Plan comp 438.68 {Plan 4}'!CE$15&amp;analysismethod6)</f>
        <v xml:space="preserve">Review of Grievances Related to Access; 
</v>
      </c>
      <c r="EM57" s="251" t="str">
        <f>IF(ISNUMBER(FIND(analysismethod6,'III_Plan comp 438.68 {Plan 4}'!CF$15)),"",'III_Plan comp 438.68 {Plan 4}'!CF$15&amp;analysismethod6)</f>
        <v xml:space="preserve">Review of Grievances Related to Access; 
</v>
      </c>
      <c r="EN57" s="251" t="str">
        <f>IF(ISNUMBER(FIND(analysismethod6,'III_Plan comp 438.68 {Plan 4}'!CG$15)),"",'III_Plan comp 438.68 {Plan 4}'!CG$15&amp;analysismethod6)</f>
        <v xml:space="preserve">Review of Grievances Related to Access; 
</v>
      </c>
      <c r="EO57" s="251" t="str">
        <f>IF(ISNUMBER(FIND(analysismethod6,'III_Plan comp 438.68 {Plan 4}'!CH$15)),"",'III_Plan comp 438.68 {Plan 4}'!CH$15&amp;analysismethod6)</f>
        <v xml:space="preserve">Review of Grievances Related to Access; 
</v>
      </c>
      <c r="EP57" s="251" t="str">
        <f>IF(ISNUMBER(FIND(analysismethod6,'III_Plan comp 438.68 {Plan 4}'!CI$15)),"",'III_Plan comp 438.68 {Plan 4}'!CI$15&amp;analysismethod6)</f>
        <v xml:space="preserve">Review of Grievances Related to Access; 
</v>
      </c>
      <c r="EQ57" s="251" t="str">
        <f>IF(ISNUMBER(FIND(analysismethod6,'III_Plan comp 438.68 {Plan 4}'!CJ$15)),"",'III_Plan comp 438.68 {Plan 4}'!CJ$15&amp;analysismethod6)</f>
        <v xml:space="preserve">Review of Grievances Related to Access; 
</v>
      </c>
      <c r="ER57" s="251" t="str">
        <f>IF(ISNUMBER(FIND(analysismethod6,'III_Plan comp 438.68 {Plan 4}'!CK$15)),"",'III_Plan comp 438.68 {Plan 4}'!CK$15&amp;analysismethod6)</f>
        <v xml:space="preserve">Review of Grievances Related to Access; 
</v>
      </c>
      <c r="ES57" s="251" t="str">
        <f>IF(ISNUMBER(FIND(analysismethod6,'III_Plan comp 438.68 {Plan 4}'!CL$15)),"",'III_Plan comp 438.68 {Plan 4}'!CL$15&amp;analysismethod6)</f>
        <v xml:space="preserve">Review of Grievances Related to Access; 
</v>
      </c>
      <c r="ET57" s="251" t="str">
        <f>IF(ISNUMBER(FIND(analysismethod6,'III_Plan comp 438.68 {Plan 4}'!CM$15)),"",'III_Plan comp 438.68 {Plan 4}'!CM$15&amp;analysismethod6)</f>
        <v xml:space="preserve">Review of Grievances Related to Access; 
</v>
      </c>
      <c r="EU57" s="251" t="str">
        <f>IF(ISNUMBER(FIND(analysismethod6,'III_Plan comp 438.68 {Plan 4}'!CN$15)),"",'III_Plan comp 438.68 {Plan 4}'!CN$15&amp;analysismethod6)</f>
        <v xml:space="preserve">Review of Grievances Related to Access; 
</v>
      </c>
      <c r="EV57" s="251" t="str">
        <f>IF(ISNUMBER(FIND(analysismethod6,'III_Plan comp 438.68 {Plan 4}'!CO$15)),"",'III_Plan comp 438.68 {Plan 4}'!CO$15&amp;analysismethod6)</f>
        <v xml:space="preserve">Review of Grievances Related to Access; 
</v>
      </c>
      <c r="EW57" s="251" t="str">
        <f>IF(ISNUMBER(FIND(analysismethod6,'III_Plan comp 438.68 {Plan 4}'!CP$15)),"",'III_Plan comp 438.68 {Plan 4}'!CP$15&amp;analysismethod6)</f>
        <v xml:space="preserve">Review of Grievances Related to Access; 
</v>
      </c>
      <c r="EX57" s="251" t="str">
        <f>IF(ISNUMBER(FIND(analysismethod6,'III_Plan comp 438.68 {Plan 4}'!CQ$15)),"",'III_Plan comp 438.68 {Plan 4}'!CQ$15&amp;analysismethod6)</f>
        <v xml:space="preserve">Review of Grievances Related to Access; 
</v>
      </c>
      <c r="EY57" s="251" t="str">
        <f>IF(ISNUMBER(FIND(analysismethod6,'III_Plan comp 438.68 {Plan 4}'!CR$15)),"",'III_Plan comp 438.68 {Plan 4}'!CR$15&amp;analysismethod6)</f>
        <v xml:space="preserve">Review of Grievances Related to Access; 
</v>
      </c>
      <c r="EZ57" s="251" t="str">
        <f>IF(ISNUMBER(FIND(analysismethod6,'III_Plan comp 438.68 {Plan 4}'!CS$15)),"",'III_Plan comp 438.68 {Plan 4}'!CS$15&amp;analysismethod6)</f>
        <v xml:space="preserve">Review of Grievances Related to Access; 
</v>
      </c>
      <c r="FA57" s="251" t="str">
        <f>IF(ISNUMBER(FIND(analysismethod6,'III_Plan comp 438.68 {Plan 4}'!CT$15)),"",'III_Plan comp 438.68 {Plan 4}'!CT$15&amp;analysismethod6)</f>
        <v xml:space="preserve">Review of Grievances Related to Access; 
</v>
      </c>
      <c r="FB57" s="251" t="str">
        <f>IF(ISNUMBER(FIND(analysismethod6,'III_Plan comp 438.68 {Plan 4}'!CU$15)),"",'III_Plan comp 438.68 {Plan 4}'!CU$15&amp;analysismethod6)</f>
        <v xml:space="preserve">Review of Grievances Related to Access; 
</v>
      </c>
      <c r="FC57" s="251" t="str">
        <f>IF(ISNUMBER(FIND(analysismethod6,'III_Plan comp 438.68 {Plan 4}'!CV$15)),"",'III_Plan comp 438.68 {Plan 4}'!CV$15&amp;analysismethod6)</f>
        <v xml:space="preserve">Review of Grievances Related to Access; 
</v>
      </c>
      <c r="FD57" s="251" t="str">
        <f>IF(ISNUMBER(FIND(analysismethod6,'III_Plan comp 438.68 {Plan 4}'!CW$15)),"",'III_Plan comp 438.68 {Plan 4}'!CW$15&amp;analysismethod6)</f>
        <v xml:space="preserve">Review of Grievances Related to Access; 
</v>
      </c>
      <c r="FE57" s="251" t="str">
        <f>IF(ISNUMBER(FIND(analysismethod6,'III_Plan comp 438.68 {Plan 4}'!CX$15)),"",'III_Plan comp 438.68 {Plan 4}'!CX$15&amp;analysismethod6)</f>
        <v xml:space="preserve">Review of Grievances Related to Access; 
</v>
      </c>
      <c r="FF57" s="251" t="str">
        <f>IF(ISNUMBER(FIND(analysismethod6,'III_Plan comp 438.68 {Plan 4}'!CY$15)),"",'III_Plan comp 438.68 {Plan 4}'!CY$15&amp;analysismethod6)</f>
        <v xml:space="preserve">Review of Grievances Related to Access; 
</v>
      </c>
      <c r="FG57" s="251" t="str">
        <f>IF(ISNUMBER(FIND(analysismethod6,'III_Plan comp 438.68 {Plan 4}'!CZ$15)),"",'III_Plan comp 438.68 {Plan 4}'!CZ$15&amp;analysismethod6)</f>
        <v xml:space="preserve">Review of Grievances Related to Access; 
</v>
      </c>
    </row>
    <row r="58" spans="2:163" x14ac:dyDescent="0.2">
      <c r="BK58" s="250" t="str">
        <f>IF('I_State and program information'!$E$74="Yes","Encounter Data Analysis"&amp;"; "&amp;CHAR(10)&amp;CHAR(10),"")</f>
        <v xml:space="preserve">Encounter Data Analysis; 
</v>
      </c>
      <c r="BL58" s="251" t="str">
        <f>IF(ISNUMBER(FIND(analysismethod7,'III_Plan comp 438.68 {Plan 4}'!E$15)),"",'III_Plan comp 438.68 {Plan 4}'!E$15&amp;analysismethod7)</f>
        <v xml:space="preserve">Encounter Data Analysis; 
</v>
      </c>
      <c r="BM58" s="251" t="str">
        <f>IF(ISNUMBER(FIND(analysismethod7,'III_Plan comp 438.68 {Plan 4}'!F$15)),"",'III_Plan comp 438.68 {Plan 4}'!F$15&amp;analysismethod7)</f>
        <v xml:space="preserve">Encounter Data Analysis; 
</v>
      </c>
      <c r="BN58" s="251" t="str">
        <f>IF(ISNUMBER(FIND(analysismethod7,'III_Plan comp 438.68 {Plan 4}'!G$15)),"",'III_Plan comp 438.68 {Plan 4}'!G$15&amp;analysismethod7)</f>
        <v xml:space="preserve">Encounter Data Analysis; 
</v>
      </c>
      <c r="BO58" s="251" t="str">
        <f>IF(ISNUMBER(FIND(analysismethod7,'III_Plan comp 438.68 {Plan 4}'!H$15)),"",'III_Plan comp 438.68 {Plan 4}'!H$15&amp;analysismethod7)</f>
        <v xml:space="preserve">Encounter Data Analysis; 
</v>
      </c>
      <c r="BP58" s="251" t="str">
        <f>IF(ISNUMBER(FIND(analysismethod7,'III_Plan comp 438.68 {Plan 4}'!I$15)),"",'III_Plan comp 438.68 {Plan 4}'!I$15&amp;analysismethod7)</f>
        <v xml:space="preserve">Encounter Data Analysis; 
</v>
      </c>
      <c r="BQ58" s="251" t="str">
        <f>IF(ISNUMBER(FIND(analysismethod7,'III_Plan comp 438.68 {Plan 4}'!J$15)),"",'III_Plan comp 438.68 {Plan 4}'!J$15&amp;analysismethod7)</f>
        <v xml:space="preserve">Encounter Data Analysis; 
</v>
      </c>
      <c r="BR58" s="251" t="str">
        <f>IF(ISNUMBER(FIND(analysismethod7,'III_Plan comp 438.68 {Plan 4}'!K$15)),"",'III_Plan comp 438.68 {Plan 4}'!K$15&amp;analysismethod7)</f>
        <v xml:space="preserve">Encounter Data Analysis; 
</v>
      </c>
      <c r="BS58" s="251" t="str">
        <f>IF(ISNUMBER(FIND(analysismethod7,'III_Plan comp 438.68 {Plan 4}'!L$15)),"",'III_Plan comp 438.68 {Plan 4}'!L$15&amp;analysismethod7)</f>
        <v xml:space="preserve">Encounter Data Analysis; 
</v>
      </c>
      <c r="BT58" s="251" t="str">
        <f>IF(ISNUMBER(FIND(analysismethod7,'III_Plan comp 438.68 {Plan 4}'!M$15)),"",'III_Plan comp 438.68 {Plan 4}'!M$15&amp;analysismethod7)</f>
        <v xml:space="preserve">Encounter Data Analysis; 
</v>
      </c>
      <c r="BU58" s="251" t="str">
        <f>IF(ISNUMBER(FIND(analysismethod7,'III_Plan comp 438.68 {Plan 4}'!N$15)),"",'III_Plan comp 438.68 {Plan 4}'!N$15&amp;analysismethod7)</f>
        <v xml:space="preserve">Encounter Data Analysis; 
</v>
      </c>
      <c r="BV58" s="251" t="str">
        <f>IF(ISNUMBER(FIND(analysismethod7,'III_Plan comp 438.68 {Plan 4}'!O$15)),"",'III_Plan comp 438.68 {Plan 4}'!O$15&amp;analysismethod7)</f>
        <v xml:space="preserve">Encounter Data Analysis; 
</v>
      </c>
      <c r="BW58" s="251" t="str">
        <f>IF(ISNUMBER(FIND(analysismethod7,'III_Plan comp 438.68 {Plan 4}'!P$15)),"",'III_Plan comp 438.68 {Plan 4}'!P$15&amp;analysismethod7)</f>
        <v xml:space="preserve">Encounter Data Analysis; 
</v>
      </c>
      <c r="BX58" s="251" t="str">
        <f>IF(ISNUMBER(FIND(analysismethod7,'III_Plan comp 438.68 {Plan 4}'!Q$15)),"",'III_Plan comp 438.68 {Plan 4}'!Q$15&amp;analysismethod7)</f>
        <v xml:space="preserve">Encounter Data Analysis; 
</v>
      </c>
      <c r="BY58" s="251" t="str">
        <f>IF(ISNUMBER(FIND(analysismethod7,'III_Plan comp 438.68 {Plan 4}'!R$15)),"",'III_Plan comp 438.68 {Plan 4}'!R$15&amp;analysismethod7)</f>
        <v xml:space="preserve">Encounter Data Analysis; 
</v>
      </c>
      <c r="BZ58" s="251" t="str">
        <f>IF(ISNUMBER(FIND(analysismethod7,'III_Plan comp 438.68 {Plan 4}'!S$15)),"",'III_Plan comp 438.68 {Plan 4}'!S$15&amp;analysismethod7)</f>
        <v xml:space="preserve">Encounter Data Analysis; 
</v>
      </c>
      <c r="CA58" s="251" t="str">
        <f>IF(ISNUMBER(FIND(analysismethod7,'III_Plan comp 438.68 {Plan 4}'!T$15)),"",'III_Plan comp 438.68 {Plan 4}'!T$15&amp;analysismethod7)</f>
        <v xml:space="preserve">Encounter Data Analysis; 
</v>
      </c>
      <c r="CB58" s="251" t="str">
        <f>IF(ISNUMBER(FIND(analysismethod7,'III_Plan comp 438.68 {Plan 4}'!U$15)),"",'III_Plan comp 438.68 {Plan 4}'!U$15&amp;analysismethod7)</f>
        <v xml:space="preserve">Encounter Data Analysis; 
</v>
      </c>
      <c r="CC58" s="251" t="str">
        <f>IF(ISNUMBER(FIND(analysismethod7,'III_Plan comp 438.68 {Plan 4}'!V$15)),"",'III_Plan comp 438.68 {Plan 4}'!V$15&amp;analysismethod7)</f>
        <v xml:space="preserve">Encounter Data Analysis; 
</v>
      </c>
      <c r="CD58" s="251" t="str">
        <f>IF(ISNUMBER(FIND(analysismethod7,'III_Plan comp 438.68 {Plan 4}'!W$15)),"",'III_Plan comp 438.68 {Plan 4}'!W$15&amp;analysismethod7)</f>
        <v xml:space="preserve">Encounter Data Analysis; 
</v>
      </c>
      <c r="CE58" s="251" t="str">
        <f>IF(ISNUMBER(FIND(analysismethod7,'III_Plan comp 438.68 {Plan 4}'!X$15)),"",'III_Plan comp 438.68 {Plan 4}'!X$15&amp;analysismethod7)</f>
        <v xml:space="preserve">Encounter Data Analysis; 
</v>
      </c>
      <c r="CF58" s="251" t="str">
        <f>IF(ISNUMBER(FIND(analysismethod7,'III_Plan comp 438.68 {Plan 4}'!Y$15)),"",'III_Plan comp 438.68 {Plan 4}'!Y$15&amp;analysismethod7)</f>
        <v xml:space="preserve">Encounter Data Analysis; 
</v>
      </c>
      <c r="CG58" s="251" t="str">
        <f>IF(ISNUMBER(FIND(analysismethod7,'III_Plan comp 438.68 {Plan 4}'!Z$15)),"",'III_Plan comp 438.68 {Plan 4}'!Z$15&amp;analysismethod7)</f>
        <v xml:space="preserve">Encounter Data Analysis; 
</v>
      </c>
      <c r="CH58" s="251" t="str">
        <f>IF(ISNUMBER(FIND(analysismethod7,'III_Plan comp 438.68 {Plan 4}'!AA$15)),"",'III_Plan comp 438.68 {Plan 4}'!AA$15&amp;analysismethod7)</f>
        <v xml:space="preserve">Encounter Data Analysis; 
</v>
      </c>
      <c r="CI58" s="251" t="str">
        <f>IF(ISNUMBER(FIND(analysismethod7,'III_Plan comp 438.68 {Plan 4}'!AB$15)),"",'III_Plan comp 438.68 {Plan 4}'!AB$15&amp;analysismethod7)</f>
        <v xml:space="preserve">Encounter Data Analysis; 
</v>
      </c>
      <c r="CJ58" s="251" t="str">
        <f>IF(ISNUMBER(FIND(analysismethod7,'III_Plan comp 438.68 {Plan 4}'!AC$15)),"",'III_Plan comp 438.68 {Plan 4}'!AC$15&amp;analysismethod7)</f>
        <v xml:space="preserve">Encounter Data Analysis; 
</v>
      </c>
      <c r="CK58" s="251" t="str">
        <f>IF(ISNUMBER(FIND(analysismethod7,'III_Plan comp 438.68 {Plan 4}'!AD$15)),"",'III_Plan comp 438.68 {Plan 4}'!AD$15&amp;analysismethod7)</f>
        <v xml:space="preserve">Encounter Data Analysis; 
</v>
      </c>
      <c r="CL58" s="251" t="str">
        <f>IF(ISNUMBER(FIND(analysismethod7,'III_Plan comp 438.68 {Plan 4}'!AE$15)),"",'III_Plan comp 438.68 {Plan 4}'!AE$15&amp;analysismethod7)</f>
        <v xml:space="preserve">Encounter Data Analysis; 
</v>
      </c>
      <c r="CM58" s="251" t="str">
        <f>IF(ISNUMBER(FIND(analysismethod7,'III_Plan comp 438.68 {Plan 4}'!AF$15)),"",'III_Plan comp 438.68 {Plan 4}'!AF$15&amp;analysismethod7)</f>
        <v xml:space="preserve">Encounter Data Analysis; 
</v>
      </c>
      <c r="CN58" s="251" t="str">
        <f>IF(ISNUMBER(FIND(analysismethod7,'III_Plan comp 438.68 {Plan 4}'!AG$15)),"",'III_Plan comp 438.68 {Plan 4}'!AG$15&amp;analysismethod7)</f>
        <v xml:space="preserve">Encounter Data Analysis; 
</v>
      </c>
      <c r="CO58" s="251" t="str">
        <f>IF(ISNUMBER(FIND(analysismethod7,'III_Plan comp 438.68 {Plan 4}'!AH$15)),"",'III_Plan comp 438.68 {Plan 4}'!AH$15&amp;analysismethod7)</f>
        <v xml:space="preserve">Encounter Data Analysis; 
</v>
      </c>
      <c r="CP58" s="251" t="str">
        <f>IF(ISNUMBER(FIND(analysismethod7,'III_Plan comp 438.68 {Plan 4}'!AI$15)),"",'III_Plan comp 438.68 {Plan 4}'!AI$15&amp;analysismethod7)</f>
        <v xml:space="preserve">Encounter Data Analysis; 
</v>
      </c>
      <c r="CQ58" s="251" t="str">
        <f>IF(ISNUMBER(FIND(analysismethod7,'III_Plan comp 438.68 {Plan 4}'!AJ$15)),"",'III_Plan comp 438.68 {Plan 4}'!AJ$15&amp;analysismethod7)</f>
        <v xml:space="preserve">Encounter Data Analysis; 
</v>
      </c>
      <c r="CR58" s="251" t="str">
        <f>IF(ISNUMBER(FIND(analysismethod7,'III_Plan comp 438.68 {Plan 4}'!AK$15)),"",'III_Plan comp 438.68 {Plan 4}'!AK$15&amp;analysismethod7)</f>
        <v xml:space="preserve">Encounter Data Analysis; 
</v>
      </c>
      <c r="CS58" s="251" t="str">
        <f>IF(ISNUMBER(FIND(analysismethod7,'III_Plan comp 438.68 {Plan 4}'!AL$15)),"",'III_Plan comp 438.68 {Plan 4}'!AL$15&amp;analysismethod7)</f>
        <v xml:space="preserve">Encounter Data Analysis; 
</v>
      </c>
      <c r="CT58" s="251" t="str">
        <f>IF(ISNUMBER(FIND(analysismethod7,'III_Plan comp 438.68 {Plan 4}'!AM$15)),"",'III_Plan comp 438.68 {Plan 4}'!AM$15&amp;analysismethod7)</f>
        <v xml:space="preserve">Encounter Data Analysis; 
</v>
      </c>
      <c r="CU58" s="251" t="str">
        <f>IF(ISNUMBER(FIND(analysismethod7,'III_Plan comp 438.68 {Plan 4}'!AN$15)),"",'III_Plan comp 438.68 {Plan 4}'!AN$15&amp;analysismethod7)</f>
        <v xml:space="preserve">Encounter Data Analysis; 
</v>
      </c>
      <c r="CV58" s="251" t="str">
        <f>IF(ISNUMBER(FIND(analysismethod7,'III_Plan comp 438.68 {Plan 4}'!AO$15)),"",'III_Plan comp 438.68 {Plan 4}'!AO$15&amp;analysismethod7)</f>
        <v xml:space="preserve">Encounter Data Analysis; 
</v>
      </c>
      <c r="CW58" s="251" t="str">
        <f>IF(ISNUMBER(FIND(analysismethod7,'III_Plan comp 438.68 {Plan 4}'!AP$15)),"",'III_Plan comp 438.68 {Plan 4}'!AP$15&amp;analysismethod7)</f>
        <v xml:space="preserve">Encounter Data Analysis; 
</v>
      </c>
      <c r="CX58" s="251" t="str">
        <f>IF(ISNUMBER(FIND(analysismethod7,'III_Plan comp 438.68 {Plan 4}'!AQ$15)),"",'III_Plan comp 438.68 {Plan 4}'!AQ$15&amp;analysismethod7)</f>
        <v xml:space="preserve">Encounter Data Analysis; 
</v>
      </c>
      <c r="CY58" s="251" t="str">
        <f>IF(ISNUMBER(FIND(analysismethod7,'III_Plan comp 438.68 {Plan 4}'!AR$15)),"",'III_Plan comp 438.68 {Plan 4}'!AR$15&amp;analysismethod7)</f>
        <v xml:space="preserve">Encounter Data Analysis; 
</v>
      </c>
      <c r="CZ58" s="251" t="str">
        <f>IF(ISNUMBER(FIND(analysismethod7,'III_Plan comp 438.68 {Plan 4}'!AS$15)),"",'III_Plan comp 438.68 {Plan 4}'!AS$15&amp;analysismethod7)</f>
        <v xml:space="preserve">Encounter Data Analysis; 
</v>
      </c>
      <c r="DA58" s="251" t="str">
        <f>IF(ISNUMBER(FIND(analysismethod7,'III_Plan comp 438.68 {Plan 4}'!AT$15)),"",'III_Plan comp 438.68 {Plan 4}'!AT$15&amp;analysismethod7)</f>
        <v xml:space="preserve">Encounter Data Analysis; 
</v>
      </c>
      <c r="DB58" s="251" t="str">
        <f>IF(ISNUMBER(FIND(analysismethod7,'III_Plan comp 438.68 {Plan 4}'!AU$15)),"",'III_Plan comp 438.68 {Plan 4}'!AU$15&amp;analysismethod7)</f>
        <v xml:space="preserve">Encounter Data Analysis; 
</v>
      </c>
      <c r="DC58" s="251" t="str">
        <f>IF(ISNUMBER(FIND(analysismethod7,'III_Plan comp 438.68 {Plan 4}'!AV$15)),"",'III_Plan comp 438.68 {Plan 4}'!AV$15&amp;analysismethod7)</f>
        <v xml:space="preserve">Encounter Data Analysis; 
</v>
      </c>
      <c r="DD58" s="251" t="str">
        <f>IF(ISNUMBER(FIND(analysismethod7,'III_Plan comp 438.68 {Plan 4}'!AW$15)),"",'III_Plan comp 438.68 {Plan 4}'!AW$15&amp;analysismethod7)</f>
        <v xml:space="preserve">Encounter Data Analysis; 
</v>
      </c>
      <c r="DE58" s="251" t="str">
        <f>IF(ISNUMBER(FIND(analysismethod7,'III_Plan comp 438.68 {Plan 4}'!AX$15)),"",'III_Plan comp 438.68 {Plan 4}'!AX$15&amp;analysismethod7)</f>
        <v xml:space="preserve">Encounter Data Analysis; 
</v>
      </c>
      <c r="DF58" s="251" t="str">
        <f>IF(ISNUMBER(FIND(analysismethod7,'III_Plan comp 438.68 {Plan 4}'!AY$15)),"",'III_Plan comp 438.68 {Plan 4}'!AY$15&amp;analysismethod7)</f>
        <v xml:space="preserve">Encounter Data Analysis; 
</v>
      </c>
      <c r="DG58" s="251" t="str">
        <f>IF(ISNUMBER(FIND(analysismethod7,'III_Plan comp 438.68 {Plan 4}'!AZ$15)),"",'III_Plan comp 438.68 {Plan 4}'!AZ$15&amp;analysismethod7)</f>
        <v xml:space="preserve">Encounter Data Analysis; 
</v>
      </c>
      <c r="DH58" s="251" t="str">
        <f>IF(ISNUMBER(FIND(analysismethod7,'III_Plan comp 438.68 {Plan 4}'!BA$15)),"",'III_Plan comp 438.68 {Plan 4}'!BA$15&amp;analysismethod7)</f>
        <v xml:space="preserve">Encounter Data Analysis; 
</v>
      </c>
      <c r="DI58" s="251" t="str">
        <f>IF(ISNUMBER(FIND(analysismethod7,'III_Plan comp 438.68 {Plan 4}'!BB$15)),"",'III_Plan comp 438.68 {Plan 4}'!BB$15&amp;analysismethod7)</f>
        <v xml:space="preserve">Encounter Data Analysis; 
</v>
      </c>
      <c r="DJ58" s="251" t="str">
        <f>IF(ISNUMBER(FIND(analysismethod7,'III_Plan comp 438.68 {Plan 4}'!BC$15)),"",'III_Plan comp 438.68 {Plan 4}'!BC$15&amp;analysismethod7)</f>
        <v xml:space="preserve">Encounter Data Analysis; 
</v>
      </c>
      <c r="DK58" s="251" t="str">
        <f>IF(ISNUMBER(FIND(analysismethod7,'III_Plan comp 438.68 {Plan 4}'!BD$15)),"",'III_Plan comp 438.68 {Plan 4}'!BD$15&amp;analysismethod7)</f>
        <v xml:space="preserve">Encounter Data Analysis; 
</v>
      </c>
      <c r="DL58" s="251" t="str">
        <f>IF(ISNUMBER(FIND(analysismethod7,'III_Plan comp 438.68 {Plan 4}'!BE$15)),"",'III_Plan comp 438.68 {Plan 4}'!BE$15&amp;analysismethod7)</f>
        <v xml:space="preserve">Encounter Data Analysis; 
</v>
      </c>
      <c r="DM58" s="251" t="str">
        <f>IF(ISNUMBER(FIND(analysismethod7,'III_Plan comp 438.68 {Plan 4}'!BF$15)),"",'III_Plan comp 438.68 {Plan 4}'!BF$15&amp;analysismethod7)</f>
        <v xml:space="preserve">Encounter Data Analysis; 
</v>
      </c>
      <c r="DN58" s="251" t="str">
        <f>IF(ISNUMBER(FIND(analysismethod7,'III_Plan comp 438.68 {Plan 4}'!BG$15)),"",'III_Plan comp 438.68 {Plan 4}'!BG$15&amp;analysismethod7)</f>
        <v xml:space="preserve">Encounter Data Analysis; 
</v>
      </c>
      <c r="DO58" s="251" t="str">
        <f>IF(ISNUMBER(FIND(analysismethod7,'III_Plan comp 438.68 {Plan 4}'!BH$15)),"",'III_Plan comp 438.68 {Plan 4}'!BH$15&amp;analysismethod7)</f>
        <v xml:space="preserve">Encounter Data Analysis; 
</v>
      </c>
      <c r="DP58" s="251" t="str">
        <f>IF(ISNUMBER(FIND(analysismethod7,'III_Plan comp 438.68 {Plan 4}'!BI$15)),"",'III_Plan comp 438.68 {Plan 4}'!BI$15&amp;analysismethod7)</f>
        <v xml:space="preserve">Encounter Data Analysis; 
</v>
      </c>
      <c r="DQ58" s="251" t="str">
        <f>IF(ISNUMBER(FIND(analysismethod7,'III_Plan comp 438.68 {Plan 4}'!BJ$15)),"",'III_Plan comp 438.68 {Plan 4}'!BJ$15&amp;analysismethod7)</f>
        <v xml:space="preserve">Encounter Data Analysis; 
</v>
      </c>
      <c r="DR58" s="251" t="str">
        <f>IF(ISNUMBER(FIND(analysismethod7,'III_Plan comp 438.68 {Plan 4}'!BK$15)),"",'III_Plan comp 438.68 {Plan 4}'!BK$15&amp;analysismethod7)</f>
        <v xml:space="preserve">Encounter Data Analysis; 
</v>
      </c>
      <c r="DS58" s="251" t="str">
        <f>IF(ISNUMBER(FIND(analysismethod7,'III_Plan comp 438.68 {Plan 4}'!BL$15)),"",'III_Plan comp 438.68 {Plan 4}'!BL$15&amp;analysismethod7)</f>
        <v xml:space="preserve">Encounter Data Analysis; 
</v>
      </c>
      <c r="DT58" s="251" t="str">
        <f>IF(ISNUMBER(FIND(analysismethod7,'III_Plan comp 438.68 {Plan 4}'!BM$15)),"",'III_Plan comp 438.68 {Plan 4}'!BM$15&amp;analysismethod7)</f>
        <v xml:space="preserve">Encounter Data Analysis; 
</v>
      </c>
      <c r="DU58" s="251" t="str">
        <f>IF(ISNUMBER(FIND(analysismethod7,'III_Plan comp 438.68 {Plan 4}'!BN$15)),"",'III_Plan comp 438.68 {Plan 4}'!BN$15&amp;analysismethod7)</f>
        <v xml:space="preserve">Encounter Data Analysis; 
</v>
      </c>
      <c r="DV58" s="251" t="str">
        <f>IF(ISNUMBER(FIND(analysismethod7,'III_Plan comp 438.68 {Plan 4}'!BO$15)),"",'III_Plan comp 438.68 {Plan 4}'!BO$15&amp;analysismethod7)</f>
        <v xml:space="preserve">Encounter Data Analysis; 
</v>
      </c>
      <c r="DW58" s="251" t="str">
        <f>IF(ISNUMBER(FIND(analysismethod7,'III_Plan comp 438.68 {Plan 4}'!BP$15)),"",'III_Plan comp 438.68 {Plan 4}'!BP$15&amp;analysismethod7)</f>
        <v xml:space="preserve">Encounter Data Analysis; 
</v>
      </c>
      <c r="DX58" s="251" t="str">
        <f>IF(ISNUMBER(FIND(analysismethod7,'III_Plan comp 438.68 {Plan 4}'!BQ$15)),"",'III_Plan comp 438.68 {Plan 4}'!BQ$15&amp;analysismethod7)</f>
        <v xml:space="preserve">Encounter Data Analysis; 
</v>
      </c>
      <c r="DY58" s="251" t="str">
        <f>IF(ISNUMBER(FIND(analysismethod7,'III_Plan comp 438.68 {Plan 4}'!BR$15)),"",'III_Plan comp 438.68 {Plan 4}'!BR$15&amp;analysismethod7)</f>
        <v xml:space="preserve">Encounter Data Analysis; 
</v>
      </c>
      <c r="DZ58" s="251" t="str">
        <f>IF(ISNUMBER(FIND(analysismethod7,'III_Plan comp 438.68 {Plan 4}'!BS$15)),"",'III_Plan comp 438.68 {Plan 4}'!BS$15&amp;analysismethod7)</f>
        <v xml:space="preserve">Encounter Data Analysis; 
</v>
      </c>
      <c r="EA58" s="251" t="str">
        <f>IF(ISNUMBER(FIND(analysismethod7,'III_Plan comp 438.68 {Plan 4}'!BT$15)),"",'III_Plan comp 438.68 {Plan 4}'!BT$15&amp;analysismethod7)</f>
        <v xml:space="preserve">Encounter Data Analysis; 
</v>
      </c>
      <c r="EB58" s="251" t="str">
        <f>IF(ISNUMBER(FIND(analysismethod7,'III_Plan comp 438.68 {Plan 4}'!BU$15)),"",'III_Plan comp 438.68 {Plan 4}'!BU$15&amp;analysismethod7)</f>
        <v xml:space="preserve">Encounter Data Analysis; 
</v>
      </c>
      <c r="EC58" s="251" t="str">
        <f>IF(ISNUMBER(FIND(analysismethod7,'III_Plan comp 438.68 {Plan 4}'!BV$15)),"",'III_Plan comp 438.68 {Plan 4}'!BV$15&amp;analysismethod7)</f>
        <v xml:space="preserve">Encounter Data Analysis; 
</v>
      </c>
      <c r="ED58" s="251" t="str">
        <f>IF(ISNUMBER(FIND(analysismethod7,'III_Plan comp 438.68 {Plan 4}'!BW$15)),"",'III_Plan comp 438.68 {Plan 4}'!BW$15&amp;analysismethod7)</f>
        <v xml:space="preserve">Encounter Data Analysis; 
</v>
      </c>
      <c r="EE58" s="251" t="str">
        <f>IF(ISNUMBER(FIND(analysismethod7,'III_Plan comp 438.68 {Plan 4}'!BX$15)),"",'III_Plan comp 438.68 {Plan 4}'!BX$15&amp;analysismethod7)</f>
        <v xml:space="preserve">Encounter Data Analysis; 
</v>
      </c>
      <c r="EF58" s="251" t="str">
        <f>IF(ISNUMBER(FIND(analysismethod7,'III_Plan comp 438.68 {Plan 4}'!BY$15)),"",'III_Plan comp 438.68 {Plan 4}'!BY$15&amp;analysismethod7)</f>
        <v xml:space="preserve">Encounter Data Analysis; 
</v>
      </c>
      <c r="EG58" s="251" t="str">
        <f>IF(ISNUMBER(FIND(analysismethod7,'III_Plan comp 438.68 {Plan 4}'!BZ$15)),"",'III_Plan comp 438.68 {Plan 4}'!BZ$15&amp;analysismethod7)</f>
        <v xml:space="preserve">Encounter Data Analysis; 
</v>
      </c>
      <c r="EH58" s="251" t="str">
        <f>IF(ISNUMBER(FIND(analysismethod7,'III_Plan comp 438.68 {Plan 4}'!CA$15)),"",'III_Plan comp 438.68 {Plan 4}'!CA$15&amp;analysismethod7)</f>
        <v xml:space="preserve">Encounter Data Analysis; 
</v>
      </c>
      <c r="EI58" s="251" t="str">
        <f>IF(ISNUMBER(FIND(analysismethod7,'III_Plan comp 438.68 {Plan 4}'!CB$15)),"",'III_Plan comp 438.68 {Plan 4}'!CB$15&amp;analysismethod7)</f>
        <v xml:space="preserve">Encounter Data Analysis; 
</v>
      </c>
      <c r="EJ58" s="251" t="str">
        <f>IF(ISNUMBER(FIND(analysismethod7,'III_Plan comp 438.68 {Plan 4}'!CC$15)),"",'III_Plan comp 438.68 {Plan 4}'!CC$15&amp;analysismethod7)</f>
        <v xml:space="preserve">Encounter Data Analysis; 
</v>
      </c>
      <c r="EK58" s="251" t="str">
        <f>IF(ISNUMBER(FIND(analysismethod7,'III_Plan comp 438.68 {Plan 4}'!CD$15)),"",'III_Plan comp 438.68 {Plan 4}'!CD$15&amp;analysismethod7)</f>
        <v xml:space="preserve">Encounter Data Analysis; 
</v>
      </c>
      <c r="EL58" s="251" t="str">
        <f>IF(ISNUMBER(FIND(analysismethod7,'III_Plan comp 438.68 {Plan 4}'!CE$15)),"",'III_Plan comp 438.68 {Plan 4}'!CE$15&amp;analysismethod7)</f>
        <v xml:space="preserve">Encounter Data Analysis; 
</v>
      </c>
      <c r="EM58" s="251" t="str">
        <f>IF(ISNUMBER(FIND(analysismethod7,'III_Plan comp 438.68 {Plan 4}'!CF$15)),"",'III_Plan comp 438.68 {Plan 4}'!CF$15&amp;analysismethod7)</f>
        <v xml:space="preserve">Encounter Data Analysis; 
</v>
      </c>
      <c r="EN58" s="251" t="str">
        <f>IF(ISNUMBER(FIND(analysismethod7,'III_Plan comp 438.68 {Plan 4}'!CG$15)),"",'III_Plan comp 438.68 {Plan 4}'!CG$15&amp;analysismethod7)</f>
        <v xml:space="preserve">Encounter Data Analysis; 
</v>
      </c>
      <c r="EO58" s="251" t="str">
        <f>IF(ISNUMBER(FIND(analysismethod7,'III_Plan comp 438.68 {Plan 4}'!CH$15)),"",'III_Plan comp 438.68 {Plan 4}'!CH$15&amp;analysismethod7)</f>
        <v xml:space="preserve">Encounter Data Analysis; 
</v>
      </c>
      <c r="EP58" s="251" t="str">
        <f>IF(ISNUMBER(FIND(analysismethod7,'III_Plan comp 438.68 {Plan 4}'!CI$15)),"",'III_Plan comp 438.68 {Plan 4}'!CI$15&amp;analysismethod7)</f>
        <v xml:space="preserve">Encounter Data Analysis; 
</v>
      </c>
      <c r="EQ58" s="251" t="str">
        <f>IF(ISNUMBER(FIND(analysismethod7,'III_Plan comp 438.68 {Plan 4}'!CJ$15)),"",'III_Plan comp 438.68 {Plan 4}'!CJ$15&amp;analysismethod7)</f>
        <v xml:space="preserve">Encounter Data Analysis; 
</v>
      </c>
      <c r="ER58" s="251" t="str">
        <f>IF(ISNUMBER(FIND(analysismethod7,'III_Plan comp 438.68 {Plan 4}'!CK$15)),"",'III_Plan comp 438.68 {Plan 4}'!CK$15&amp;analysismethod7)</f>
        <v xml:space="preserve">Encounter Data Analysis; 
</v>
      </c>
      <c r="ES58" s="251" t="str">
        <f>IF(ISNUMBER(FIND(analysismethod7,'III_Plan comp 438.68 {Plan 4}'!CL$15)),"",'III_Plan comp 438.68 {Plan 4}'!CL$15&amp;analysismethod7)</f>
        <v xml:space="preserve">Encounter Data Analysis; 
</v>
      </c>
      <c r="ET58" s="251" t="str">
        <f>IF(ISNUMBER(FIND(analysismethod7,'III_Plan comp 438.68 {Plan 4}'!CM$15)),"",'III_Plan comp 438.68 {Plan 4}'!CM$15&amp;analysismethod7)</f>
        <v xml:space="preserve">Encounter Data Analysis; 
</v>
      </c>
      <c r="EU58" s="251" t="str">
        <f>IF(ISNUMBER(FIND(analysismethod7,'III_Plan comp 438.68 {Plan 4}'!CN$15)),"",'III_Plan comp 438.68 {Plan 4}'!CN$15&amp;analysismethod7)</f>
        <v xml:space="preserve">Encounter Data Analysis; 
</v>
      </c>
      <c r="EV58" s="251" t="str">
        <f>IF(ISNUMBER(FIND(analysismethod7,'III_Plan comp 438.68 {Plan 4}'!CO$15)),"",'III_Plan comp 438.68 {Plan 4}'!CO$15&amp;analysismethod7)</f>
        <v xml:space="preserve">Encounter Data Analysis; 
</v>
      </c>
      <c r="EW58" s="251" t="str">
        <f>IF(ISNUMBER(FIND(analysismethod7,'III_Plan comp 438.68 {Plan 4}'!CP$15)),"",'III_Plan comp 438.68 {Plan 4}'!CP$15&amp;analysismethod7)</f>
        <v xml:space="preserve">Encounter Data Analysis; 
</v>
      </c>
      <c r="EX58" s="251" t="str">
        <f>IF(ISNUMBER(FIND(analysismethod7,'III_Plan comp 438.68 {Plan 4}'!CQ$15)),"",'III_Plan comp 438.68 {Plan 4}'!CQ$15&amp;analysismethod7)</f>
        <v xml:space="preserve">Encounter Data Analysis; 
</v>
      </c>
      <c r="EY58" s="251" t="str">
        <f>IF(ISNUMBER(FIND(analysismethod7,'III_Plan comp 438.68 {Plan 4}'!CR$15)),"",'III_Plan comp 438.68 {Plan 4}'!CR$15&amp;analysismethod7)</f>
        <v xml:space="preserve">Encounter Data Analysis; 
</v>
      </c>
      <c r="EZ58" s="251" t="str">
        <f>IF(ISNUMBER(FIND(analysismethod7,'III_Plan comp 438.68 {Plan 4}'!CS$15)),"",'III_Plan comp 438.68 {Plan 4}'!CS$15&amp;analysismethod7)</f>
        <v xml:space="preserve">Encounter Data Analysis; 
</v>
      </c>
      <c r="FA58" s="251" t="str">
        <f>IF(ISNUMBER(FIND(analysismethod7,'III_Plan comp 438.68 {Plan 4}'!CT$15)),"",'III_Plan comp 438.68 {Plan 4}'!CT$15&amp;analysismethod7)</f>
        <v xml:space="preserve">Encounter Data Analysis; 
</v>
      </c>
      <c r="FB58" s="251" t="str">
        <f>IF(ISNUMBER(FIND(analysismethod7,'III_Plan comp 438.68 {Plan 4}'!CU$15)),"",'III_Plan comp 438.68 {Plan 4}'!CU$15&amp;analysismethod7)</f>
        <v xml:space="preserve">Encounter Data Analysis; 
</v>
      </c>
      <c r="FC58" s="251" t="str">
        <f>IF(ISNUMBER(FIND(analysismethod7,'III_Plan comp 438.68 {Plan 4}'!CV$15)),"",'III_Plan comp 438.68 {Plan 4}'!CV$15&amp;analysismethod7)</f>
        <v xml:space="preserve">Encounter Data Analysis; 
</v>
      </c>
      <c r="FD58" s="251" t="str">
        <f>IF(ISNUMBER(FIND(analysismethod7,'III_Plan comp 438.68 {Plan 4}'!CW$15)),"",'III_Plan comp 438.68 {Plan 4}'!CW$15&amp;analysismethod7)</f>
        <v xml:space="preserve">Encounter Data Analysis; 
</v>
      </c>
      <c r="FE58" s="251" t="str">
        <f>IF(ISNUMBER(FIND(analysismethod7,'III_Plan comp 438.68 {Plan 4}'!CX$15)),"",'III_Plan comp 438.68 {Plan 4}'!CX$15&amp;analysismethod7)</f>
        <v xml:space="preserve">Encounter Data Analysis; 
</v>
      </c>
      <c r="FF58" s="251" t="str">
        <f>IF(ISNUMBER(FIND(analysismethod7,'III_Plan comp 438.68 {Plan 4}'!CY$15)),"",'III_Plan comp 438.68 {Plan 4}'!CY$15&amp;analysismethod7)</f>
        <v xml:space="preserve">Encounter Data Analysis; 
</v>
      </c>
      <c r="FG58" s="251" t="str">
        <f>IF(ISNUMBER(FIND(analysismethod7,'III_Plan comp 438.68 {Plan 4}'!CZ$15)),"",'III_Plan comp 438.68 {Plan 4}'!CZ$15&amp;analysismethod7)</f>
        <v xml:space="preserve">Encounter Data Analysis; 
</v>
      </c>
    </row>
    <row r="59" spans="2:163" x14ac:dyDescent="0.2">
      <c r="BK59" s="250" t="str">
        <f>IF('I_State and program information'!$E$79&lt;&gt;"",'I_State and program information'!E128&amp;"; "&amp;CHAR(10)&amp;CHAR(10),"")</f>
        <v/>
      </c>
      <c r="BL59" s="251" t="str">
        <f>IF(ISNUMBER(FIND(analysismethod8,'III_Plan comp 438.68 {Plan 4}'!E$15)),"",'III_Plan comp 438.68 {Plan 4}'!E$15&amp;analysismethod8)</f>
        <v/>
      </c>
      <c r="BM59" s="251" t="str">
        <f>IF(ISNUMBER(FIND(analysismethod8,'III_Plan comp 438.68 {Plan 4}'!F$15)),"",'III_Plan comp 438.68 {Plan 4}'!F$15&amp;analysismethod8)</f>
        <v/>
      </c>
      <c r="BN59" s="251" t="str">
        <f>IF(ISNUMBER(FIND(analysismethod8,'III_Plan comp 438.68 {Plan 4}'!G$15)),"",'III_Plan comp 438.68 {Plan 4}'!G$15&amp;analysismethod8)</f>
        <v/>
      </c>
      <c r="BO59" s="251" t="str">
        <f>IF(ISNUMBER(FIND(analysismethod8,'III_Plan comp 438.68 {Plan 4}'!H$15)),"",'III_Plan comp 438.68 {Plan 4}'!H$15&amp;analysismethod8)</f>
        <v/>
      </c>
      <c r="BP59" s="251" t="str">
        <f>IF(ISNUMBER(FIND(analysismethod8,'III_Plan comp 438.68 {Plan 4}'!I$15)),"",'III_Plan comp 438.68 {Plan 4}'!I$15&amp;analysismethod8)</f>
        <v/>
      </c>
      <c r="BQ59" s="251" t="str">
        <f>IF(ISNUMBER(FIND(analysismethod8,'III_Plan comp 438.68 {Plan 4}'!J$15)),"",'III_Plan comp 438.68 {Plan 4}'!J$15&amp;analysismethod8)</f>
        <v/>
      </c>
      <c r="BR59" s="251" t="str">
        <f>IF(ISNUMBER(FIND(analysismethod8,'III_Plan comp 438.68 {Plan 4}'!K$15)),"",'III_Plan comp 438.68 {Plan 4}'!K$15&amp;analysismethod8)</f>
        <v/>
      </c>
      <c r="BS59" s="251" t="str">
        <f>IF(ISNUMBER(FIND(analysismethod8,'III_Plan comp 438.68 {Plan 4}'!L$15)),"",'III_Plan comp 438.68 {Plan 4}'!L$15&amp;analysismethod8)</f>
        <v/>
      </c>
      <c r="BT59" s="251" t="str">
        <f>IF(ISNUMBER(FIND(analysismethod8,'III_Plan comp 438.68 {Plan 4}'!M$15)),"",'III_Plan comp 438.68 {Plan 4}'!M$15&amp;analysismethod8)</f>
        <v/>
      </c>
      <c r="BU59" s="251" t="str">
        <f>IF(ISNUMBER(FIND(analysismethod8,'III_Plan comp 438.68 {Plan 4}'!N$15)),"",'III_Plan comp 438.68 {Plan 4}'!N$15&amp;analysismethod8)</f>
        <v/>
      </c>
      <c r="BV59" s="251" t="str">
        <f>IF(ISNUMBER(FIND(analysismethod8,'III_Plan comp 438.68 {Plan 4}'!O$15)),"",'III_Plan comp 438.68 {Plan 4}'!O$15&amp;analysismethod8)</f>
        <v/>
      </c>
      <c r="BW59" s="251" t="str">
        <f>IF(ISNUMBER(FIND(analysismethod8,'III_Plan comp 438.68 {Plan 4}'!P$15)),"",'III_Plan comp 438.68 {Plan 4}'!P$15&amp;analysismethod8)</f>
        <v/>
      </c>
      <c r="BX59" s="251" t="str">
        <f>IF(ISNUMBER(FIND(analysismethod8,'III_Plan comp 438.68 {Plan 4}'!Q$15)),"",'III_Plan comp 438.68 {Plan 4}'!Q$15&amp;analysismethod8)</f>
        <v/>
      </c>
      <c r="BY59" s="251" t="str">
        <f>IF(ISNUMBER(FIND(analysismethod8,'III_Plan comp 438.68 {Plan 4}'!R$15)),"",'III_Plan comp 438.68 {Plan 4}'!R$15&amp;analysismethod8)</f>
        <v/>
      </c>
      <c r="BZ59" s="251" t="str">
        <f>IF(ISNUMBER(FIND(analysismethod8,'III_Plan comp 438.68 {Plan 4}'!S$15)),"",'III_Plan comp 438.68 {Plan 4}'!S$15&amp;analysismethod8)</f>
        <v/>
      </c>
      <c r="CA59" s="251" t="str">
        <f>IF(ISNUMBER(FIND(analysismethod8,'III_Plan comp 438.68 {Plan 4}'!T$15)),"",'III_Plan comp 438.68 {Plan 4}'!T$15&amp;analysismethod8)</f>
        <v/>
      </c>
      <c r="CB59" s="251" t="str">
        <f>IF(ISNUMBER(FIND(analysismethod8,'III_Plan comp 438.68 {Plan 4}'!U$15)),"",'III_Plan comp 438.68 {Plan 4}'!U$15&amp;analysismethod8)</f>
        <v/>
      </c>
      <c r="CC59" s="251" t="str">
        <f>IF(ISNUMBER(FIND(analysismethod8,'III_Plan comp 438.68 {Plan 4}'!V$15)),"",'III_Plan comp 438.68 {Plan 4}'!V$15&amp;analysismethod8)</f>
        <v/>
      </c>
      <c r="CD59" s="251" t="str">
        <f>IF(ISNUMBER(FIND(analysismethod8,'III_Plan comp 438.68 {Plan 4}'!W$15)),"",'III_Plan comp 438.68 {Plan 4}'!W$15&amp;analysismethod8)</f>
        <v/>
      </c>
      <c r="CE59" s="251" t="str">
        <f>IF(ISNUMBER(FIND(analysismethod8,'III_Plan comp 438.68 {Plan 4}'!X$15)),"",'III_Plan comp 438.68 {Plan 4}'!X$15&amp;analysismethod8)</f>
        <v/>
      </c>
      <c r="CF59" s="251" t="str">
        <f>IF(ISNUMBER(FIND(analysismethod8,'III_Plan comp 438.68 {Plan 4}'!Y$15)),"",'III_Plan comp 438.68 {Plan 4}'!Y$15&amp;analysismethod8)</f>
        <v/>
      </c>
      <c r="CG59" s="251" t="str">
        <f>IF(ISNUMBER(FIND(analysismethod8,'III_Plan comp 438.68 {Plan 4}'!Z$15)),"",'III_Plan comp 438.68 {Plan 4}'!Z$15&amp;analysismethod8)</f>
        <v/>
      </c>
      <c r="CH59" s="251" t="str">
        <f>IF(ISNUMBER(FIND(analysismethod8,'III_Plan comp 438.68 {Plan 4}'!AA$15)),"",'III_Plan comp 438.68 {Plan 4}'!AA$15&amp;analysismethod8)</f>
        <v/>
      </c>
      <c r="CI59" s="251" t="str">
        <f>IF(ISNUMBER(FIND(analysismethod8,'III_Plan comp 438.68 {Plan 4}'!AB$15)),"",'III_Plan comp 438.68 {Plan 4}'!AB$15&amp;analysismethod8)</f>
        <v/>
      </c>
      <c r="CJ59" s="251" t="str">
        <f>IF(ISNUMBER(FIND(analysismethod8,'III_Plan comp 438.68 {Plan 4}'!AC$15)),"",'III_Plan comp 438.68 {Plan 4}'!AC$15&amp;analysismethod8)</f>
        <v/>
      </c>
      <c r="CK59" s="251" t="str">
        <f>IF(ISNUMBER(FIND(analysismethod8,'III_Plan comp 438.68 {Plan 4}'!AD$15)),"",'III_Plan comp 438.68 {Plan 4}'!AD$15&amp;analysismethod8)</f>
        <v/>
      </c>
      <c r="CL59" s="251" t="str">
        <f>IF(ISNUMBER(FIND(analysismethod8,'III_Plan comp 438.68 {Plan 4}'!AE$15)),"",'III_Plan comp 438.68 {Plan 4}'!AE$15&amp;analysismethod8)</f>
        <v/>
      </c>
      <c r="CM59" s="251" t="str">
        <f>IF(ISNUMBER(FIND(analysismethod8,'III_Plan comp 438.68 {Plan 4}'!AF$15)),"",'III_Plan comp 438.68 {Plan 4}'!AF$15&amp;analysismethod8)</f>
        <v/>
      </c>
      <c r="CN59" s="251" t="str">
        <f>IF(ISNUMBER(FIND(analysismethod8,'III_Plan comp 438.68 {Plan 4}'!AG$15)),"",'III_Plan comp 438.68 {Plan 4}'!AG$15&amp;analysismethod8)</f>
        <v/>
      </c>
      <c r="CO59" s="251" t="str">
        <f>IF(ISNUMBER(FIND(analysismethod8,'III_Plan comp 438.68 {Plan 4}'!AH$15)),"",'III_Plan comp 438.68 {Plan 4}'!AH$15&amp;analysismethod8)</f>
        <v/>
      </c>
      <c r="CP59" s="251" t="str">
        <f>IF(ISNUMBER(FIND(analysismethod8,'III_Plan comp 438.68 {Plan 4}'!AI$15)),"",'III_Plan comp 438.68 {Plan 4}'!AI$15&amp;analysismethod8)</f>
        <v/>
      </c>
      <c r="CQ59" s="251" t="str">
        <f>IF(ISNUMBER(FIND(analysismethod8,'III_Plan comp 438.68 {Plan 4}'!AJ$15)),"",'III_Plan comp 438.68 {Plan 4}'!AJ$15&amp;analysismethod8)</f>
        <v/>
      </c>
      <c r="CR59" s="251" t="str">
        <f>IF(ISNUMBER(FIND(analysismethod8,'III_Plan comp 438.68 {Plan 4}'!AK$15)),"",'III_Plan comp 438.68 {Plan 4}'!AK$15&amp;analysismethod8)</f>
        <v/>
      </c>
      <c r="CS59" s="251" t="str">
        <f>IF(ISNUMBER(FIND(analysismethod8,'III_Plan comp 438.68 {Plan 4}'!AL$15)),"",'III_Plan comp 438.68 {Plan 4}'!AL$15&amp;analysismethod8)</f>
        <v/>
      </c>
      <c r="CT59" s="251" t="str">
        <f>IF(ISNUMBER(FIND(analysismethod8,'III_Plan comp 438.68 {Plan 4}'!AM$15)),"",'III_Plan comp 438.68 {Plan 4}'!AM$15&amp;analysismethod8)</f>
        <v/>
      </c>
      <c r="CU59" s="251" t="str">
        <f>IF(ISNUMBER(FIND(analysismethod8,'III_Plan comp 438.68 {Plan 4}'!AN$15)),"",'III_Plan comp 438.68 {Plan 4}'!AN$15&amp;analysismethod8)</f>
        <v/>
      </c>
      <c r="CV59" s="251" t="str">
        <f>IF(ISNUMBER(FIND(analysismethod8,'III_Plan comp 438.68 {Plan 4}'!AO$15)),"",'III_Plan comp 438.68 {Plan 4}'!AO$15&amp;analysismethod8)</f>
        <v/>
      </c>
      <c r="CW59" s="251" t="str">
        <f>IF(ISNUMBER(FIND(analysismethod8,'III_Plan comp 438.68 {Plan 4}'!AP$15)),"",'III_Plan comp 438.68 {Plan 4}'!AP$15&amp;analysismethod8)</f>
        <v/>
      </c>
      <c r="CX59" s="251" t="str">
        <f>IF(ISNUMBER(FIND(analysismethod8,'III_Plan comp 438.68 {Plan 4}'!AQ$15)),"",'III_Plan comp 438.68 {Plan 4}'!AQ$15&amp;analysismethod8)</f>
        <v/>
      </c>
      <c r="CY59" s="251" t="str">
        <f>IF(ISNUMBER(FIND(analysismethod8,'III_Plan comp 438.68 {Plan 4}'!AR$15)),"",'III_Plan comp 438.68 {Plan 4}'!AR$15&amp;analysismethod8)</f>
        <v/>
      </c>
      <c r="CZ59" s="251" t="str">
        <f>IF(ISNUMBER(FIND(analysismethod8,'III_Plan comp 438.68 {Plan 4}'!AS$15)),"",'III_Plan comp 438.68 {Plan 4}'!AS$15&amp;analysismethod8)</f>
        <v/>
      </c>
      <c r="DA59" s="251" t="str">
        <f>IF(ISNUMBER(FIND(analysismethod8,'III_Plan comp 438.68 {Plan 4}'!AT$15)),"",'III_Plan comp 438.68 {Plan 4}'!AT$15&amp;analysismethod8)</f>
        <v/>
      </c>
      <c r="DB59" s="251" t="str">
        <f>IF(ISNUMBER(FIND(analysismethod8,'III_Plan comp 438.68 {Plan 4}'!AU$15)),"",'III_Plan comp 438.68 {Plan 4}'!AU$15&amp;analysismethod8)</f>
        <v/>
      </c>
      <c r="DC59" s="251" t="str">
        <f>IF(ISNUMBER(FIND(analysismethod8,'III_Plan comp 438.68 {Plan 4}'!AV$15)),"",'III_Plan comp 438.68 {Plan 4}'!AV$15&amp;analysismethod8)</f>
        <v/>
      </c>
      <c r="DD59" s="251" t="str">
        <f>IF(ISNUMBER(FIND(analysismethod8,'III_Plan comp 438.68 {Plan 4}'!AW$15)),"",'III_Plan comp 438.68 {Plan 4}'!AW$15&amp;analysismethod8)</f>
        <v/>
      </c>
      <c r="DE59" s="251" t="str">
        <f>IF(ISNUMBER(FIND(analysismethod8,'III_Plan comp 438.68 {Plan 4}'!AX$15)),"",'III_Plan comp 438.68 {Plan 4}'!AX$15&amp;analysismethod8)</f>
        <v/>
      </c>
      <c r="DF59" s="251" t="str">
        <f>IF(ISNUMBER(FIND(analysismethod8,'III_Plan comp 438.68 {Plan 4}'!AY$15)),"",'III_Plan comp 438.68 {Plan 4}'!AY$15&amp;analysismethod8)</f>
        <v/>
      </c>
      <c r="DG59" s="251" t="str">
        <f>IF(ISNUMBER(FIND(analysismethod8,'III_Plan comp 438.68 {Plan 4}'!AZ$15)),"",'III_Plan comp 438.68 {Plan 4}'!AZ$15&amp;analysismethod8)</f>
        <v/>
      </c>
      <c r="DH59" s="251" t="str">
        <f>IF(ISNUMBER(FIND(analysismethod8,'III_Plan comp 438.68 {Plan 4}'!BA$15)),"",'III_Plan comp 438.68 {Plan 4}'!BA$15&amp;analysismethod8)</f>
        <v/>
      </c>
      <c r="DI59" s="251" t="str">
        <f>IF(ISNUMBER(FIND(analysismethod8,'III_Plan comp 438.68 {Plan 4}'!BB$15)),"",'III_Plan comp 438.68 {Plan 4}'!BB$15&amp;analysismethod8)</f>
        <v/>
      </c>
      <c r="DJ59" s="251" t="str">
        <f>IF(ISNUMBER(FIND(analysismethod8,'III_Plan comp 438.68 {Plan 4}'!BC$15)),"",'III_Plan comp 438.68 {Plan 4}'!BC$15&amp;analysismethod8)</f>
        <v/>
      </c>
      <c r="DK59" s="251" t="str">
        <f>IF(ISNUMBER(FIND(analysismethod8,'III_Plan comp 438.68 {Plan 4}'!BD$15)),"",'III_Plan comp 438.68 {Plan 4}'!BD$15&amp;analysismethod8)</f>
        <v/>
      </c>
      <c r="DL59" s="251" t="str">
        <f>IF(ISNUMBER(FIND(analysismethod8,'III_Plan comp 438.68 {Plan 4}'!BE$15)),"",'III_Plan comp 438.68 {Plan 4}'!BE$15&amp;analysismethod8)</f>
        <v/>
      </c>
      <c r="DM59" s="251" t="str">
        <f>IF(ISNUMBER(FIND(analysismethod8,'III_Plan comp 438.68 {Plan 4}'!BF$15)),"",'III_Plan comp 438.68 {Plan 4}'!BF$15&amp;analysismethod8)</f>
        <v/>
      </c>
      <c r="DN59" s="251" t="str">
        <f>IF(ISNUMBER(FIND(analysismethod8,'III_Plan comp 438.68 {Plan 4}'!BG$15)),"",'III_Plan comp 438.68 {Plan 4}'!BG$15&amp;analysismethod8)</f>
        <v/>
      </c>
      <c r="DO59" s="251" t="str">
        <f>IF(ISNUMBER(FIND(analysismethod8,'III_Plan comp 438.68 {Plan 4}'!BH$15)),"",'III_Plan comp 438.68 {Plan 4}'!BH$15&amp;analysismethod8)</f>
        <v/>
      </c>
      <c r="DP59" s="251" t="str">
        <f>IF(ISNUMBER(FIND(analysismethod8,'III_Plan comp 438.68 {Plan 4}'!BI$15)),"",'III_Plan comp 438.68 {Plan 4}'!BI$15&amp;analysismethod8)</f>
        <v/>
      </c>
      <c r="DQ59" s="251" t="str">
        <f>IF(ISNUMBER(FIND(analysismethod8,'III_Plan comp 438.68 {Plan 4}'!BJ$15)),"",'III_Plan comp 438.68 {Plan 4}'!BJ$15&amp;analysismethod8)</f>
        <v/>
      </c>
      <c r="DR59" s="251" t="str">
        <f>IF(ISNUMBER(FIND(analysismethod8,'III_Plan comp 438.68 {Plan 4}'!BK$15)),"",'III_Plan comp 438.68 {Plan 4}'!BK$15&amp;analysismethod8)</f>
        <v/>
      </c>
      <c r="DS59" s="251" t="str">
        <f>IF(ISNUMBER(FIND(analysismethod8,'III_Plan comp 438.68 {Plan 4}'!BL$15)),"",'III_Plan comp 438.68 {Plan 4}'!BL$15&amp;analysismethod8)</f>
        <v/>
      </c>
      <c r="DT59" s="251" t="str">
        <f>IF(ISNUMBER(FIND(analysismethod8,'III_Plan comp 438.68 {Plan 4}'!BM$15)),"",'III_Plan comp 438.68 {Plan 4}'!BM$15&amp;analysismethod8)</f>
        <v/>
      </c>
      <c r="DU59" s="251" t="str">
        <f>IF(ISNUMBER(FIND(analysismethod8,'III_Plan comp 438.68 {Plan 4}'!BN$15)),"",'III_Plan comp 438.68 {Plan 4}'!BN$15&amp;analysismethod8)</f>
        <v/>
      </c>
      <c r="DV59" s="251" t="str">
        <f>IF(ISNUMBER(FIND(analysismethod8,'III_Plan comp 438.68 {Plan 4}'!BO$15)),"",'III_Plan comp 438.68 {Plan 4}'!BO$15&amp;analysismethod8)</f>
        <v/>
      </c>
      <c r="DW59" s="251" t="str">
        <f>IF(ISNUMBER(FIND(analysismethod8,'III_Plan comp 438.68 {Plan 4}'!BP$15)),"",'III_Plan comp 438.68 {Plan 4}'!BP$15&amp;analysismethod8)</f>
        <v/>
      </c>
      <c r="DX59" s="251" t="str">
        <f>IF(ISNUMBER(FIND(analysismethod8,'III_Plan comp 438.68 {Plan 4}'!BQ$15)),"",'III_Plan comp 438.68 {Plan 4}'!BQ$15&amp;analysismethod8)</f>
        <v/>
      </c>
      <c r="DY59" s="251" t="str">
        <f>IF(ISNUMBER(FIND(analysismethod8,'III_Plan comp 438.68 {Plan 4}'!BR$15)),"",'III_Plan comp 438.68 {Plan 4}'!BR$15&amp;analysismethod8)</f>
        <v/>
      </c>
      <c r="DZ59" s="251" t="str">
        <f>IF(ISNUMBER(FIND(analysismethod8,'III_Plan comp 438.68 {Plan 4}'!BS$15)),"",'III_Plan comp 438.68 {Plan 4}'!BS$15&amp;analysismethod8)</f>
        <v/>
      </c>
      <c r="EA59" s="251" t="str">
        <f>IF(ISNUMBER(FIND(analysismethod8,'III_Plan comp 438.68 {Plan 4}'!BT$15)),"",'III_Plan comp 438.68 {Plan 4}'!BT$15&amp;analysismethod8)</f>
        <v/>
      </c>
      <c r="EB59" s="251" t="str">
        <f>IF(ISNUMBER(FIND(analysismethod8,'III_Plan comp 438.68 {Plan 4}'!BU$15)),"",'III_Plan comp 438.68 {Plan 4}'!BU$15&amp;analysismethod8)</f>
        <v/>
      </c>
      <c r="EC59" s="251" t="str">
        <f>IF(ISNUMBER(FIND(analysismethod8,'III_Plan comp 438.68 {Plan 4}'!BV$15)),"",'III_Plan comp 438.68 {Plan 4}'!BV$15&amp;analysismethod8)</f>
        <v/>
      </c>
      <c r="ED59" s="251" t="str">
        <f>IF(ISNUMBER(FIND(analysismethod8,'III_Plan comp 438.68 {Plan 4}'!BW$15)),"",'III_Plan comp 438.68 {Plan 4}'!BW$15&amp;analysismethod8)</f>
        <v/>
      </c>
      <c r="EE59" s="251" t="str">
        <f>IF(ISNUMBER(FIND(analysismethod8,'III_Plan comp 438.68 {Plan 4}'!BX$15)),"",'III_Plan comp 438.68 {Plan 4}'!BX$15&amp;analysismethod8)</f>
        <v/>
      </c>
      <c r="EF59" s="251" t="str">
        <f>IF(ISNUMBER(FIND(analysismethod8,'III_Plan comp 438.68 {Plan 4}'!BY$15)),"",'III_Plan comp 438.68 {Plan 4}'!BY$15&amp;analysismethod8)</f>
        <v/>
      </c>
      <c r="EG59" s="251" t="str">
        <f>IF(ISNUMBER(FIND(analysismethod8,'III_Plan comp 438.68 {Plan 4}'!BZ$15)),"",'III_Plan comp 438.68 {Plan 4}'!BZ$15&amp;analysismethod8)</f>
        <v/>
      </c>
      <c r="EH59" s="251" t="str">
        <f>IF(ISNUMBER(FIND(analysismethod8,'III_Plan comp 438.68 {Plan 4}'!CA$15)),"",'III_Plan comp 438.68 {Plan 4}'!CA$15&amp;analysismethod8)</f>
        <v/>
      </c>
      <c r="EI59" s="251" t="str">
        <f>IF(ISNUMBER(FIND(analysismethod8,'III_Plan comp 438.68 {Plan 4}'!CB$15)),"",'III_Plan comp 438.68 {Plan 4}'!CB$15&amp;analysismethod8)</f>
        <v/>
      </c>
      <c r="EJ59" s="251" t="str">
        <f>IF(ISNUMBER(FIND(analysismethod8,'III_Plan comp 438.68 {Plan 4}'!CC$15)),"",'III_Plan comp 438.68 {Plan 4}'!CC$15&amp;analysismethod8)</f>
        <v/>
      </c>
      <c r="EK59" s="251" t="str">
        <f>IF(ISNUMBER(FIND(analysismethod8,'III_Plan comp 438.68 {Plan 4}'!CD$15)),"",'III_Plan comp 438.68 {Plan 4}'!CD$15&amp;analysismethod8)</f>
        <v/>
      </c>
      <c r="EL59" s="251" t="str">
        <f>IF(ISNUMBER(FIND(analysismethod8,'III_Plan comp 438.68 {Plan 4}'!CE$15)),"",'III_Plan comp 438.68 {Plan 4}'!CE$15&amp;analysismethod8)</f>
        <v/>
      </c>
      <c r="EM59" s="251" t="str">
        <f>IF(ISNUMBER(FIND(analysismethod8,'III_Plan comp 438.68 {Plan 4}'!CF$15)),"",'III_Plan comp 438.68 {Plan 4}'!CF$15&amp;analysismethod8)</f>
        <v/>
      </c>
      <c r="EN59" s="251" t="str">
        <f>IF(ISNUMBER(FIND(analysismethod8,'III_Plan comp 438.68 {Plan 4}'!CG$15)),"",'III_Plan comp 438.68 {Plan 4}'!CG$15&amp;analysismethod8)</f>
        <v/>
      </c>
      <c r="EO59" s="251" t="str">
        <f>IF(ISNUMBER(FIND(analysismethod8,'III_Plan comp 438.68 {Plan 4}'!CH$15)),"",'III_Plan comp 438.68 {Plan 4}'!CH$15&amp;analysismethod8)</f>
        <v/>
      </c>
      <c r="EP59" s="251" t="str">
        <f>IF(ISNUMBER(FIND(analysismethod8,'III_Plan comp 438.68 {Plan 4}'!CI$15)),"",'III_Plan comp 438.68 {Plan 4}'!CI$15&amp;analysismethod8)</f>
        <v/>
      </c>
      <c r="EQ59" s="251" t="str">
        <f>IF(ISNUMBER(FIND(analysismethod8,'III_Plan comp 438.68 {Plan 4}'!CJ$15)),"",'III_Plan comp 438.68 {Plan 4}'!CJ$15&amp;analysismethod8)</f>
        <v/>
      </c>
      <c r="ER59" s="251" t="str">
        <f>IF(ISNUMBER(FIND(analysismethod8,'III_Plan comp 438.68 {Plan 4}'!CK$15)),"",'III_Plan comp 438.68 {Plan 4}'!CK$15&amp;analysismethod8)</f>
        <v/>
      </c>
      <c r="ES59" s="251" t="str">
        <f>IF(ISNUMBER(FIND(analysismethod8,'III_Plan comp 438.68 {Plan 4}'!CL$15)),"",'III_Plan comp 438.68 {Plan 4}'!CL$15&amp;analysismethod8)</f>
        <v/>
      </c>
      <c r="ET59" s="251" t="str">
        <f>IF(ISNUMBER(FIND(analysismethod8,'III_Plan comp 438.68 {Plan 4}'!CM$15)),"",'III_Plan comp 438.68 {Plan 4}'!CM$15&amp;analysismethod8)</f>
        <v/>
      </c>
      <c r="EU59" s="251" t="str">
        <f>IF(ISNUMBER(FIND(analysismethod8,'III_Plan comp 438.68 {Plan 4}'!CN$15)),"",'III_Plan comp 438.68 {Plan 4}'!CN$15&amp;analysismethod8)</f>
        <v/>
      </c>
      <c r="EV59" s="251" t="str">
        <f>IF(ISNUMBER(FIND(analysismethod8,'III_Plan comp 438.68 {Plan 4}'!CO$15)),"",'III_Plan comp 438.68 {Plan 4}'!CO$15&amp;analysismethod8)</f>
        <v/>
      </c>
      <c r="EW59" s="251" t="str">
        <f>IF(ISNUMBER(FIND(analysismethod8,'III_Plan comp 438.68 {Plan 4}'!CP$15)),"",'III_Plan comp 438.68 {Plan 4}'!CP$15&amp;analysismethod8)</f>
        <v/>
      </c>
      <c r="EX59" s="251" t="str">
        <f>IF(ISNUMBER(FIND(analysismethod8,'III_Plan comp 438.68 {Plan 4}'!CQ$15)),"",'III_Plan comp 438.68 {Plan 4}'!CQ$15&amp;analysismethod8)</f>
        <v/>
      </c>
      <c r="EY59" s="251" t="str">
        <f>IF(ISNUMBER(FIND(analysismethod8,'III_Plan comp 438.68 {Plan 4}'!CR$15)),"",'III_Plan comp 438.68 {Plan 4}'!CR$15&amp;analysismethod8)</f>
        <v/>
      </c>
      <c r="EZ59" s="251" t="str">
        <f>IF(ISNUMBER(FIND(analysismethod8,'III_Plan comp 438.68 {Plan 4}'!CS$15)),"",'III_Plan comp 438.68 {Plan 4}'!CS$15&amp;analysismethod8)</f>
        <v/>
      </c>
      <c r="FA59" s="251" t="str">
        <f>IF(ISNUMBER(FIND(analysismethod8,'III_Plan comp 438.68 {Plan 4}'!CT$15)),"",'III_Plan comp 438.68 {Plan 4}'!CT$15&amp;analysismethod8)</f>
        <v/>
      </c>
      <c r="FB59" s="251" t="str">
        <f>IF(ISNUMBER(FIND(analysismethod8,'III_Plan comp 438.68 {Plan 4}'!CU$15)),"",'III_Plan comp 438.68 {Plan 4}'!CU$15&amp;analysismethod8)</f>
        <v/>
      </c>
      <c r="FC59" s="251" t="str">
        <f>IF(ISNUMBER(FIND(analysismethod8,'III_Plan comp 438.68 {Plan 4}'!CV$15)),"",'III_Plan comp 438.68 {Plan 4}'!CV$15&amp;analysismethod8)</f>
        <v/>
      </c>
      <c r="FD59" s="251" t="str">
        <f>IF(ISNUMBER(FIND(analysismethod8,'III_Plan comp 438.68 {Plan 4}'!CW$15)),"",'III_Plan comp 438.68 {Plan 4}'!CW$15&amp;analysismethod8)</f>
        <v/>
      </c>
      <c r="FE59" s="251" t="str">
        <f>IF(ISNUMBER(FIND(analysismethod8,'III_Plan comp 438.68 {Plan 4}'!CX$15)),"",'III_Plan comp 438.68 {Plan 4}'!CX$15&amp;analysismethod8)</f>
        <v/>
      </c>
      <c r="FF59" s="251" t="str">
        <f>IF(ISNUMBER(FIND(analysismethod8,'III_Plan comp 438.68 {Plan 4}'!CY$15)),"",'III_Plan comp 438.68 {Plan 4}'!CY$15&amp;analysismethod8)</f>
        <v/>
      </c>
      <c r="FG59" s="251" t="str">
        <f>IF(ISNUMBER(FIND(analysismethod8,'III_Plan comp 438.68 {Plan 4}'!CZ$15)),"",'III_Plan comp 438.68 {Plan 4}'!CZ$15&amp;analysismethod8)</f>
        <v/>
      </c>
    </row>
    <row r="60" spans="2:163" x14ac:dyDescent="0.2">
      <c r="BK60" s="250" t="str">
        <f>IF('I_State and program information'!$E$85&lt;&gt;"",'I_State and program information'!E134&amp;"; "&amp;CHAR(10)&amp;CHAR(10),"")</f>
        <v/>
      </c>
      <c r="BL60" s="251" t="str">
        <f>IF(ISNUMBER(FIND(analysismethod9,'III_Plan comp 438.68 {Plan 4}'!E$15)),"",'III_Plan comp 438.68 {Plan 4}'!E$15&amp;analysismethod9)</f>
        <v/>
      </c>
      <c r="BM60" s="251" t="str">
        <f>IF(ISNUMBER(FIND(analysismethod9,'III_Plan comp 438.68 {Plan 4}'!F$15)),"",'III_Plan comp 438.68 {Plan 4}'!F$15&amp;analysismethod9)</f>
        <v/>
      </c>
      <c r="BN60" s="251" t="str">
        <f>IF(ISNUMBER(FIND(analysismethod9,'III_Plan comp 438.68 {Plan 4}'!G$15)),"",'III_Plan comp 438.68 {Plan 4}'!G$15&amp;analysismethod9)</f>
        <v/>
      </c>
      <c r="BO60" s="251" t="str">
        <f>IF(ISNUMBER(FIND(analysismethod9,'III_Plan comp 438.68 {Plan 4}'!H$15)),"",'III_Plan comp 438.68 {Plan 4}'!H$15&amp;analysismethod9)</f>
        <v/>
      </c>
      <c r="BP60" s="251" t="str">
        <f>IF(ISNUMBER(FIND(analysismethod9,'III_Plan comp 438.68 {Plan 4}'!I$15)),"",'III_Plan comp 438.68 {Plan 4}'!I$15&amp;analysismethod9)</f>
        <v/>
      </c>
      <c r="BQ60" s="251" t="str">
        <f>IF(ISNUMBER(FIND(analysismethod9,'III_Plan comp 438.68 {Plan 4}'!J$15)),"",'III_Plan comp 438.68 {Plan 4}'!J$15&amp;analysismethod9)</f>
        <v/>
      </c>
      <c r="BR60" s="251" t="str">
        <f>IF(ISNUMBER(FIND(analysismethod9,'III_Plan comp 438.68 {Plan 4}'!K$15)),"",'III_Plan comp 438.68 {Plan 4}'!K$15&amp;analysismethod9)</f>
        <v/>
      </c>
      <c r="BS60" s="251" t="str">
        <f>IF(ISNUMBER(FIND(analysismethod9,'III_Plan comp 438.68 {Plan 4}'!L$15)),"",'III_Plan comp 438.68 {Plan 4}'!L$15&amp;analysismethod9)</f>
        <v/>
      </c>
      <c r="BT60" s="251" t="str">
        <f>IF(ISNUMBER(FIND(analysismethod9,'III_Plan comp 438.68 {Plan 4}'!M$15)),"",'III_Plan comp 438.68 {Plan 4}'!M$15&amp;analysismethod9)</f>
        <v/>
      </c>
      <c r="BU60" s="251" t="str">
        <f>IF(ISNUMBER(FIND(analysismethod9,'III_Plan comp 438.68 {Plan 4}'!N$15)),"",'III_Plan comp 438.68 {Plan 4}'!N$15&amp;analysismethod9)</f>
        <v/>
      </c>
      <c r="BV60" s="251" t="str">
        <f>IF(ISNUMBER(FIND(analysismethod9,'III_Plan comp 438.68 {Plan 4}'!O$15)),"",'III_Plan comp 438.68 {Plan 4}'!O$15&amp;analysismethod9)</f>
        <v/>
      </c>
      <c r="BW60" s="251" t="str">
        <f>IF(ISNUMBER(FIND(analysismethod9,'III_Plan comp 438.68 {Plan 4}'!P$15)),"",'III_Plan comp 438.68 {Plan 4}'!P$15&amp;analysismethod9)</f>
        <v/>
      </c>
      <c r="BX60" s="251" t="str">
        <f>IF(ISNUMBER(FIND(analysismethod9,'III_Plan comp 438.68 {Plan 4}'!Q$15)),"",'III_Plan comp 438.68 {Plan 4}'!Q$15&amp;analysismethod9)</f>
        <v/>
      </c>
      <c r="BY60" s="251" t="str">
        <f>IF(ISNUMBER(FIND(analysismethod9,'III_Plan comp 438.68 {Plan 4}'!R$15)),"",'III_Plan comp 438.68 {Plan 4}'!R$15&amp;analysismethod9)</f>
        <v/>
      </c>
      <c r="BZ60" s="251" t="str">
        <f>IF(ISNUMBER(FIND(analysismethod9,'III_Plan comp 438.68 {Plan 4}'!S$15)),"",'III_Plan comp 438.68 {Plan 4}'!S$15&amp;analysismethod9)</f>
        <v/>
      </c>
      <c r="CA60" s="251" t="str">
        <f>IF(ISNUMBER(FIND(analysismethod9,'III_Plan comp 438.68 {Plan 4}'!T$15)),"",'III_Plan comp 438.68 {Plan 4}'!T$15&amp;analysismethod9)</f>
        <v/>
      </c>
      <c r="CB60" s="251" t="str">
        <f>IF(ISNUMBER(FIND(analysismethod9,'III_Plan comp 438.68 {Plan 4}'!U$15)),"",'III_Plan comp 438.68 {Plan 4}'!U$15&amp;analysismethod9)</f>
        <v/>
      </c>
      <c r="CC60" s="251" t="str">
        <f>IF(ISNUMBER(FIND(analysismethod9,'III_Plan comp 438.68 {Plan 4}'!V$15)),"",'III_Plan comp 438.68 {Plan 4}'!V$15&amp;analysismethod9)</f>
        <v/>
      </c>
      <c r="CD60" s="251" t="str">
        <f>IF(ISNUMBER(FIND(analysismethod9,'III_Plan comp 438.68 {Plan 4}'!W$15)),"",'III_Plan comp 438.68 {Plan 4}'!W$15&amp;analysismethod9)</f>
        <v/>
      </c>
      <c r="CE60" s="251" t="str">
        <f>IF(ISNUMBER(FIND(analysismethod9,'III_Plan comp 438.68 {Plan 4}'!X$15)),"",'III_Plan comp 438.68 {Plan 4}'!X$15&amp;analysismethod9)</f>
        <v/>
      </c>
      <c r="CF60" s="251" t="str">
        <f>IF(ISNUMBER(FIND(analysismethod9,'III_Plan comp 438.68 {Plan 4}'!Y$15)),"",'III_Plan comp 438.68 {Plan 4}'!Y$15&amp;analysismethod9)</f>
        <v/>
      </c>
      <c r="CG60" s="251" t="str">
        <f>IF(ISNUMBER(FIND(analysismethod9,'III_Plan comp 438.68 {Plan 4}'!Z$15)),"",'III_Plan comp 438.68 {Plan 4}'!Z$15&amp;analysismethod9)</f>
        <v/>
      </c>
      <c r="CH60" s="251" t="str">
        <f>IF(ISNUMBER(FIND(analysismethod9,'III_Plan comp 438.68 {Plan 4}'!AA$15)),"",'III_Plan comp 438.68 {Plan 4}'!AA$15&amp;analysismethod9)</f>
        <v/>
      </c>
      <c r="CI60" s="251" t="str">
        <f>IF(ISNUMBER(FIND(analysismethod9,'III_Plan comp 438.68 {Plan 4}'!AB$15)),"",'III_Plan comp 438.68 {Plan 4}'!AB$15&amp;analysismethod9)</f>
        <v/>
      </c>
      <c r="CJ60" s="251" t="str">
        <f>IF(ISNUMBER(FIND(analysismethod9,'III_Plan comp 438.68 {Plan 4}'!AC$15)),"",'III_Plan comp 438.68 {Plan 4}'!AC$15&amp;analysismethod9)</f>
        <v/>
      </c>
      <c r="CK60" s="251" t="str">
        <f>IF(ISNUMBER(FIND(analysismethod9,'III_Plan comp 438.68 {Plan 4}'!AD$15)),"",'III_Plan comp 438.68 {Plan 4}'!AD$15&amp;analysismethod9)</f>
        <v/>
      </c>
      <c r="CL60" s="251" t="str">
        <f>IF(ISNUMBER(FIND(analysismethod9,'III_Plan comp 438.68 {Plan 4}'!AE$15)),"",'III_Plan comp 438.68 {Plan 4}'!AE$15&amp;analysismethod9)</f>
        <v/>
      </c>
      <c r="CM60" s="251" t="str">
        <f>IF(ISNUMBER(FIND(analysismethod9,'III_Plan comp 438.68 {Plan 4}'!AF$15)),"",'III_Plan comp 438.68 {Plan 4}'!AF$15&amp;analysismethod9)</f>
        <v/>
      </c>
      <c r="CN60" s="251" t="str">
        <f>IF(ISNUMBER(FIND(analysismethod9,'III_Plan comp 438.68 {Plan 4}'!AG$15)),"",'III_Plan comp 438.68 {Plan 4}'!AG$15&amp;analysismethod9)</f>
        <v/>
      </c>
      <c r="CO60" s="251" t="str">
        <f>IF(ISNUMBER(FIND(analysismethod9,'III_Plan comp 438.68 {Plan 4}'!AH$15)),"",'III_Plan comp 438.68 {Plan 4}'!AH$15&amp;analysismethod9)</f>
        <v/>
      </c>
      <c r="CP60" s="251" t="str">
        <f>IF(ISNUMBER(FIND(analysismethod9,'III_Plan comp 438.68 {Plan 4}'!AI$15)),"",'III_Plan comp 438.68 {Plan 4}'!AI$15&amp;analysismethod9)</f>
        <v/>
      </c>
      <c r="CQ60" s="251" t="str">
        <f>IF(ISNUMBER(FIND(analysismethod9,'III_Plan comp 438.68 {Plan 4}'!AJ$15)),"",'III_Plan comp 438.68 {Plan 4}'!AJ$15&amp;analysismethod9)</f>
        <v/>
      </c>
      <c r="CR60" s="251" t="str">
        <f>IF(ISNUMBER(FIND(analysismethod9,'III_Plan comp 438.68 {Plan 4}'!AK$15)),"",'III_Plan comp 438.68 {Plan 4}'!AK$15&amp;analysismethod9)</f>
        <v/>
      </c>
      <c r="CS60" s="251" t="str">
        <f>IF(ISNUMBER(FIND(analysismethod9,'III_Plan comp 438.68 {Plan 4}'!AL$15)),"",'III_Plan comp 438.68 {Plan 4}'!AL$15&amp;analysismethod9)</f>
        <v/>
      </c>
      <c r="CT60" s="251" t="str">
        <f>IF(ISNUMBER(FIND(analysismethod9,'III_Plan comp 438.68 {Plan 4}'!AM$15)),"",'III_Plan comp 438.68 {Plan 4}'!AM$15&amp;analysismethod9)</f>
        <v/>
      </c>
      <c r="CU60" s="251" t="str">
        <f>IF(ISNUMBER(FIND(analysismethod9,'III_Plan comp 438.68 {Plan 4}'!AN$15)),"",'III_Plan comp 438.68 {Plan 4}'!AN$15&amp;analysismethod9)</f>
        <v/>
      </c>
      <c r="CV60" s="251" t="str">
        <f>IF(ISNUMBER(FIND(analysismethod9,'III_Plan comp 438.68 {Plan 4}'!AO$15)),"",'III_Plan comp 438.68 {Plan 4}'!AO$15&amp;analysismethod9)</f>
        <v/>
      </c>
      <c r="CW60" s="251" t="str">
        <f>IF(ISNUMBER(FIND(analysismethod9,'III_Plan comp 438.68 {Plan 4}'!AP$15)),"",'III_Plan comp 438.68 {Plan 4}'!AP$15&amp;analysismethod9)</f>
        <v/>
      </c>
      <c r="CX60" s="251" t="str">
        <f>IF(ISNUMBER(FIND(analysismethod9,'III_Plan comp 438.68 {Plan 4}'!AQ$15)),"",'III_Plan comp 438.68 {Plan 4}'!AQ$15&amp;analysismethod9)</f>
        <v/>
      </c>
      <c r="CY60" s="251" t="str">
        <f>IF(ISNUMBER(FIND(analysismethod9,'III_Plan comp 438.68 {Plan 4}'!AR$15)),"",'III_Plan comp 438.68 {Plan 4}'!AR$15&amp;analysismethod9)</f>
        <v/>
      </c>
      <c r="CZ60" s="251" t="str">
        <f>IF(ISNUMBER(FIND(analysismethod9,'III_Plan comp 438.68 {Plan 4}'!AS$15)),"",'III_Plan comp 438.68 {Plan 4}'!AS$15&amp;analysismethod9)</f>
        <v/>
      </c>
      <c r="DA60" s="251" t="str">
        <f>IF(ISNUMBER(FIND(analysismethod9,'III_Plan comp 438.68 {Plan 4}'!AT$15)),"",'III_Plan comp 438.68 {Plan 4}'!AT$15&amp;analysismethod9)</f>
        <v/>
      </c>
      <c r="DB60" s="251" t="str">
        <f>IF(ISNUMBER(FIND(analysismethod9,'III_Plan comp 438.68 {Plan 4}'!AU$15)),"",'III_Plan comp 438.68 {Plan 4}'!AU$15&amp;analysismethod9)</f>
        <v/>
      </c>
      <c r="DC60" s="251" t="str">
        <f>IF(ISNUMBER(FIND(analysismethod9,'III_Plan comp 438.68 {Plan 4}'!AV$15)),"",'III_Plan comp 438.68 {Plan 4}'!AV$15&amp;analysismethod9)</f>
        <v/>
      </c>
      <c r="DD60" s="251" t="str">
        <f>IF(ISNUMBER(FIND(analysismethod9,'III_Plan comp 438.68 {Plan 4}'!AW$15)),"",'III_Plan comp 438.68 {Plan 4}'!AW$15&amp;analysismethod9)</f>
        <v/>
      </c>
      <c r="DE60" s="251" t="str">
        <f>IF(ISNUMBER(FIND(analysismethod9,'III_Plan comp 438.68 {Plan 4}'!AX$15)),"",'III_Plan comp 438.68 {Plan 4}'!AX$15&amp;analysismethod9)</f>
        <v/>
      </c>
      <c r="DF60" s="251" t="str">
        <f>IF(ISNUMBER(FIND(analysismethod9,'III_Plan comp 438.68 {Plan 4}'!AY$15)),"",'III_Plan comp 438.68 {Plan 4}'!AY$15&amp;analysismethod9)</f>
        <v/>
      </c>
      <c r="DG60" s="251" t="str">
        <f>IF(ISNUMBER(FIND(analysismethod9,'III_Plan comp 438.68 {Plan 4}'!AZ$15)),"",'III_Plan comp 438.68 {Plan 4}'!AZ$15&amp;analysismethod9)</f>
        <v/>
      </c>
      <c r="DH60" s="251" t="str">
        <f>IF(ISNUMBER(FIND(analysismethod9,'III_Plan comp 438.68 {Plan 4}'!BA$15)),"",'III_Plan comp 438.68 {Plan 4}'!BA$15&amp;analysismethod9)</f>
        <v/>
      </c>
      <c r="DI60" s="251" t="str">
        <f>IF(ISNUMBER(FIND(analysismethod9,'III_Plan comp 438.68 {Plan 4}'!BB$15)),"",'III_Plan comp 438.68 {Plan 4}'!BB$15&amp;analysismethod9)</f>
        <v/>
      </c>
      <c r="DJ60" s="251" t="str">
        <f>IF(ISNUMBER(FIND(analysismethod9,'III_Plan comp 438.68 {Plan 4}'!BC$15)),"",'III_Plan comp 438.68 {Plan 4}'!BC$15&amp;analysismethod9)</f>
        <v/>
      </c>
      <c r="DK60" s="251" t="str">
        <f>IF(ISNUMBER(FIND(analysismethod9,'III_Plan comp 438.68 {Plan 4}'!BD$15)),"",'III_Plan comp 438.68 {Plan 4}'!BD$15&amp;analysismethod9)</f>
        <v/>
      </c>
      <c r="DL60" s="251" t="str">
        <f>IF(ISNUMBER(FIND(analysismethod9,'III_Plan comp 438.68 {Plan 4}'!BE$15)),"",'III_Plan comp 438.68 {Plan 4}'!BE$15&amp;analysismethod9)</f>
        <v/>
      </c>
      <c r="DM60" s="251" t="str">
        <f>IF(ISNUMBER(FIND(analysismethod9,'III_Plan comp 438.68 {Plan 4}'!BF$15)),"",'III_Plan comp 438.68 {Plan 4}'!BF$15&amp;analysismethod9)</f>
        <v/>
      </c>
      <c r="DN60" s="251" t="str">
        <f>IF(ISNUMBER(FIND(analysismethod9,'III_Plan comp 438.68 {Plan 4}'!BG$15)),"",'III_Plan comp 438.68 {Plan 4}'!BG$15&amp;analysismethod9)</f>
        <v/>
      </c>
      <c r="DO60" s="251" t="str">
        <f>IF(ISNUMBER(FIND(analysismethod9,'III_Plan comp 438.68 {Plan 4}'!BH$15)),"",'III_Plan comp 438.68 {Plan 4}'!BH$15&amp;analysismethod9)</f>
        <v/>
      </c>
      <c r="DP60" s="251" t="str">
        <f>IF(ISNUMBER(FIND(analysismethod9,'III_Plan comp 438.68 {Plan 4}'!BI$15)),"",'III_Plan comp 438.68 {Plan 4}'!BI$15&amp;analysismethod9)</f>
        <v/>
      </c>
      <c r="DQ60" s="251" t="str">
        <f>IF(ISNUMBER(FIND(analysismethod9,'III_Plan comp 438.68 {Plan 4}'!BJ$15)),"",'III_Plan comp 438.68 {Plan 4}'!BJ$15&amp;analysismethod9)</f>
        <v/>
      </c>
      <c r="DR60" s="251" t="str">
        <f>IF(ISNUMBER(FIND(analysismethod9,'III_Plan comp 438.68 {Plan 4}'!BK$15)),"",'III_Plan comp 438.68 {Plan 4}'!BK$15&amp;analysismethod9)</f>
        <v/>
      </c>
      <c r="DS60" s="251" t="str">
        <f>IF(ISNUMBER(FIND(analysismethod9,'III_Plan comp 438.68 {Plan 4}'!BL$15)),"",'III_Plan comp 438.68 {Plan 4}'!BL$15&amp;analysismethod9)</f>
        <v/>
      </c>
      <c r="DT60" s="251" t="str">
        <f>IF(ISNUMBER(FIND(analysismethod9,'III_Plan comp 438.68 {Plan 4}'!BM$15)),"",'III_Plan comp 438.68 {Plan 4}'!BM$15&amp;analysismethod9)</f>
        <v/>
      </c>
      <c r="DU60" s="251" t="str">
        <f>IF(ISNUMBER(FIND(analysismethod9,'III_Plan comp 438.68 {Plan 4}'!BN$15)),"",'III_Plan comp 438.68 {Plan 4}'!BN$15&amp;analysismethod9)</f>
        <v/>
      </c>
      <c r="DV60" s="251" t="str">
        <f>IF(ISNUMBER(FIND(analysismethod9,'III_Plan comp 438.68 {Plan 4}'!BO$15)),"",'III_Plan comp 438.68 {Plan 4}'!BO$15&amp;analysismethod9)</f>
        <v/>
      </c>
      <c r="DW60" s="251" t="str">
        <f>IF(ISNUMBER(FIND(analysismethod9,'III_Plan comp 438.68 {Plan 4}'!BP$15)),"",'III_Plan comp 438.68 {Plan 4}'!BP$15&amp;analysismethod9)</f>
        <v/>
      </c>
      <c r="DX60" s="251" t="str">
        <f>IF(ISNUMBER(FIND(analysismethod9,'III_Plan comp 438.68 {Plan 4}'!BQ$15)),"",'III_Plan comp 438.68 {Plan 4}'!BQ$15&amp;analysismethod9)</f>
        <v/>
      </c>
      <c r="DY60" s="251" t="str">
        <f>IF(ISNUMBER(FIND(analysismethod9,'III_Plan comp 438.68 {Plan 4}'!BR$15)),"",'III_Plan comp 438.68 {Plan 4}'!BR$15&amp;analysismethod9)</f>
        <v/>
      </c>
      <c r="DZ60" s="251" t="str">
        <f>IF(ISNUMBER(FIND(analysismethod9,'III_Plan comp 438.68 {Plan 4}'!BS$15)),"",'III_Plan comp 438.68 {Plan 4}'!BS$15&amp;analysismethod9)</f>
        <v/>
      </c>
      <c r="EA60" s="251" t="str">
        <f>IF(ISNUMBER(FIND(analysismethod9,'III_Plan comp 438.68 {Plan 4}'!BT$15)),"",'III_Plan comp 438.68 {Plan 4}'!BT$15&amp;analysismethod9)</f>
        <v/>
      </c>
      <c r="EB60" s="251" t="str">
        <f>IF(ISNUMBER(FIND(analysismethod9,'III_Plan comp 438.68 {Plan 4}'!BU$15)),"",'III_Plan comp 438.68 {Plan 4}'!BU$15&amp;analysismethod9)</f>
        <v/>
      </c>
      <c r="EC60" s="251" t="str">
        <f>IF(ISNUMBER(FIND(analysismethod9,'III_Plan comp 438.68 {Plan 4}'!BV$15)),"",'III_Plan comp 438.68 {Plan 4}'!BV$15&amp;analysismethod9)</f>
        <v/>
      </c>
      <c r="ED60" s="251" t="str">
        <f>IF(ISNUMBER(FIND(analysismethod9,'III_Plan comp 438.68 {Plan 4}'!BW$15)),"",'III_Plan comp 438.68 {Plan 4}'!BW$15&amp;analysismethod9)</f>
        <v/>
      </c>
      <c r="EE60" s="251" t="str">
        <f>IF(ISNUMBER(FIND(analysismethod9,'III_Plan comp 438.68 {Plan 4}'!BX$15)),"",'III_Plan comp 438.68 {Plan 4}'!BX$15&amp;analysismethod9)</f>
        <v/>
      </c>
      <c r="EF60" s="251" t="str">
        <f>IF(ISNUMBER(FIND(analysismethod9,'III_Plan comp 438.68 {Plan 4}'!BY$15)),"",'III_Plan comp 438.68 {Plan 4}'!BY$15&amp;analysismethod9)</f>
        <v/>
      </c>
      <c r="EG60" s="251" t="str">
        <f>IF(ISNUMBER(FIND(analysismethod9,'III_Plan comp 438.68 {Plan 4}'!BZ$15)),"",'III_Plan comp 438.68 {Plan 4}'!BZ$15&amp;analysismethod9)</f>
        <v/>
      </c>
      <c r="EH60" s="251" t="str">
        <f>IF(ISNUMBER(FIND(analysismethod9,'III_Plan comp 438.68 {Plan 4}'!CA$15)),"",'III_Plan comp 438.68 {Plan 4}'!CA$15&amp;analysismethod9)</f>
        <v/>
      </c>
      <c r="EI60" s="251" t="str">
        <f>IF(ISNUMBER(FIND(analysismethod9,'III_Plan comp 438.68 {Plan 4}'!CB$15)),"",'III_Plan comp 438.68 {Plan 4}'!CB$15&amp;analysismethod9)</f>
        <v/>
      </c>
      <c r="EJ60" s="251" t="str">
        <f>IF(ISNUMBER(FIND(analysismethod9,'III_Plan comp 438.68 {Plan 4}'!CC$15)),"",'III_Plan comp 438.68 {Plan 4}'!CC$15&amp;analysismethod9)</f>
        <v/>
      </c>
      <c r="EK60" s="251" t="str">
        <f>IF(ISNUMBER(FIND(analysismethod9,'III_Plan comp 438.68 {Plan 4}'!CD$15)),"",'III_Plan comp 438.68 {Plan 4}'!CD$15&amp;analysismethod9)</f>
        <v/>
      </c>
      <c r="EL60" s="251" t="str">
        <f>IF(ISNUMBER(FIND(analysismethod9,'III_Plan comp 438.68 {Plan 4}'!CE$15)),"",'III_Plan comp 438.68 {Plan 4}'!CE$15&amp;analysismethod9)</f>
        <v/>
      </c>
      <c r="EM60" s="251" t="str">
        <f>IF(ISNUMBER(FIND(analysismethod9,'III_Plan comp 438.68 {Plan 4}'!CF$15)),"",'III_Plan comp 438.68 {Plan 4}'!CF$15&amp;analysismethod9)</f>
        <v/>
      </c>
      <c r="EN60" s="251" t="str">
        <f>IF(ISNUMBER(FIND(analysismethod9,'III_Plan comp 438.68 {Plan 4}'!CG$15)),"",'III_Plan comp 438.68 {Plan 4}'!CG$15&amp;analysismethod9)</f>
        <v/>
      </c>
      <c r="EO60" s="251" t="str">
        <f>IF(ISNUMBER(FIND(analysismethod9,'III_Plan comp 438.68 {Plan 4}'!CH$15)),"",'III_Plan comp 438.68 {Plan 4}'!CH$15&amp;analysismethod9)</f>
        <v/>
      </c>
      <c r="EP60" s="251" t="str">
        <f>IF(ISNUMBER(FIND(analysismethod9,'III_Plan comp 438.68 {Plan 4}'!CI$15)),"",'III_Plan comp 438.68 {Plan 4}'!CI$15&amp;analysismethod9)</f>
        <v/>
      </c>
      <c r="EQ60" s="251" t="str">
        <f>IF(ISNUMBER(FIND(analysismethod9,'III_Plan comp 438.68 {Plan 4}'!CJ$15)),"",'III_Plan comp 438.68 {Plan 4}'!CJ$15&amp;analysismethod9)</f>
        <v/>
      </c>
      <c r="ER60" s="251" t="str">
        <f>IF(ISNUMBER(FIND(analysismethod9,'III_Plan comp 438.68 {Plan 4}'!CK$15)),"",'III_Plan comp 438.68 {Plan 4}'!CK$15&amp;analysismethod9)</f>
        <v/>
      </c>
      <c r="ES60" s="251" t="str">
        <f>IF(ISNUMBER(FIND(analysismethod9,'III_Plan comp 438.68 {Plan 4}'!CL$15)),"",'III_Plan comp 438.68 {Plan 4}'!CL$15&amp;analysismethod9)</f>
        <v/>
      </c>
      <c r="ET60" s="251" t="str">
        <f>IF(ISNUMBER(FIND(analysismethod9,'III_Plan comp 438.68 {Plan 4}'!CM$15)),"",'III_Plan comp 438.68 {Plan 4}'!CM$15&amp;analysismethod9)</f>
        <v/>
      </c>
      <c r="EU60" s="251" t="str">
        <f>IF(ISNUMBER(FIND(analysismethod9,'III_Plan comp 438.68 {Plan 4}'!CN$15)),"",'III_Plan comp 438.68 {Plan 4}'!CN$15&amp;analysismethod9)</f>
        <v/>
      </c>
      <c r="EV60" s="251" t="str">
        <f>IF(ISNUMBER(FIND(analysismethod9,'III_Plan comp 438.68 {Plan 4}'!CO$15)),"",'III_Plan comp 438.68 {Plan 4}'!CO$15&amp;analysismethod9)</f>
        <v/>
      </c>
      <c r="EW60" s="251" t="str">
        <f>IF(ISNUMBER(FIND(analysismethod9,'III_Plan comp 438.68 {Plan 4}'!CP$15)),"",'III_Plan comp 438.68 {Plan 4}'!CP$15&amp;analysismethod9)</f>
        <v/>
      </c>
      <c r="EX60" s="251" t="str">
        <f>IF(ISNUMBER(FIND(analysismethod9,'III_Plan comp 438.68 {Plan 4}'!CQ$15)),"",'III_Plan comp 438.68 {Plan 4}'!CQ$15&amp;analysismethod9)</f>
        <v/>
      </c>
      <c r="EY60" s="251" t="str">
        <f>IF(ISNUMBER(FIND(analysismethod9,'III_Plan comp 438.68 {Plan 4}'!CR$15)),"",'III_Plan comp 438.68 {Plan 4}'!CR$15&amp;analysismethod9)</f>
        <v/>
      </c>
      <c r="EZ60" s="251" t="str">
        <f>IF(ISNUMBER(FIND(analysismethod9,'III_Plan comp 438.68 {Plan 4}'!CS$15)),"",'III_Plan comp 438.68 {Plan 4}'!CS$15&amp;analysismethod9)</f>
        <v/>
      </c>
      <c r="FA60" s="251" t="str">
        <f>IF(ISNUMBER(FIND(analysismethod9,'III_Plan comp 438.68 {Plan 4}'!CT$15)),"",'III_Plan comp 438.68 {Plan 4}'!CT$15&amp;analysismethod9)</f>
        <v/>
      </c>
      <c r="FB60" s="251" t="str">
        <f>IF(ISNUMBER(FIND(analysismethod9,'III_Plan comp 438.68 {Plan 4}'!CU$15)),"",'III_Plan comp 438.68 {Plan 4}'!CU$15&amp;analysismethod9)</f>
        <v/>
      </c>
      <c r="FC60" s="251" t="str">
        <f>IF(ISNUMBER(FIND(analysismethod9,'III_Plan comp 438.68 {Plan 4}'!CV$15)),"",'III_Plan comp 438.68 {Plan 4}'!CV$15&amp;analysismethod9)</f>
        <v/>
      </c>
      <c r="FD60" s="251" t="str">
        <f>IF(ISNUMBER(FIND(analysismethod9,'III_Plan comp 438.68 {Plan 4}'!CW$15)),"",'III_Plan comp 438.68 {Plan 4}'!CW$15&amp;analysismethod9)</f>
        <v/>
      </c>
      <c r="FE60" s="251" t="str">
        <f>IF(ISNUMBER(FIND(analysismethod9,'III_Plan comp 438.68 {Plan 4}'!CX$15)),"",'III_Plan comp 438.68 {Plan 4}'!CX$15&amp;analysismethod9)</f>
        <v/>
      </c>
      <c r="FF60" s="251" t="str">
        <f>IF(ISNUMBER(FIND(analysismethod9,'III_Plan comp 438.68 {Plan 4}'!CY$15)),"",'III_Plan comp 438.68 {Plan 4}'!CY$15&amp;analysismethod9)</f>
        <v/>
      </c>
      <c r="FG60" s="251" t="str">
        <f>IF(ISNUMBER(FIND(analysismethod9,'III_Plan comp 438.68 {Plan 4}'!CZ$15)),"",'III_Plan comp 438.68 {Plan 4}'!CZ$15&amp;analysismethod9)</f>
        <v/>
      </c>
    </row>
    <row r="61" spans="2:163" ht="15" thickBot="1" x14ac:dyDescent="0.25">
      <c r="BK61" s="253" t="str">
        <f>IF('I_State and program information'!$E$91&lt;&gt;"",'I_State and program information'!E140&amp;"; "&amp;CHAR(10)&amp;CHAR(10),"")</f>
        <v/>
      </c>
      <c r="BL61" s="254" t="str">
        <f>IF(ISNUMBER(FIND(analysismethod10,'III_Plan comp 438.68 {Plan 4}'!E$15)),"",'III_Plan comp 438.68 {Plan 4}'!E$15&amp;analysismethod10)</f>
        <v/>
      </c>
      <c r="BM61" s="254" t="str">
        <f>IF(ISNUMBER(FIND(analysismethod10,'III_Plan comp 438.68 {Plan 4}'!F$15)),"",'III_Plan comp 438.68 {Plan 4}'!F$15&amp;analysismethod10)</f>
        <v/>
      </c>
      <c r="BN61" s="254" t="str">
        <f>IF(ISNUMBER(FIND(analysismethod10,'III_Plan comp 438.68 {Plan 4}'!G$15)),"",'III_Plan comp 438.68 {Plan 4}'!G$15&amp;analysismethod10)</f>
        <v/>
      </c>
      <c r="BO61" s="254" t="str">
        <f>IF(ISNUMBER(FIND(analysismethod10,'III_Plan comp 438.68 {Plan 4}'!H$15)),"",'III_Plan comp 438.68 {Plan 4}'!H$15&amp;analysismethod10)</f>
        <v/>
      </c>
      <c r="BP61" s="254" t="str">
        <f>IF(ISNUMBER(FIND(analysismethod10,'III_Plan comp 438.68 {Plan 4}'!I$15)),"",'III_Plan comp 438.68 {Plan 4}'!I$15&amp;analysismethod10)</f>
        <v/>
      </c>
      <c r="BQ61" s="254" t="str">
        <f>IF(ISNUMBER(FIND(analysismethod10,'III_Plan comp 438.68 {Plan 4}'!J$15)),"",'III_Plan comp 438.68 {Plan 4}'!J$15&amp;analysismethod10)</f>
        <v/>
      </c>
      <c r="BR61" s="254" t="str">
        <f>IF(ISNUMBER(FIND(analysismethod10,'III_Plan comp 438.68 {Plan 4}'!K$15)),"",'III_Plan comp 438.68 {Plan 4}'!K$15&amp;analysismethod10)</f>
        <v/>
      </c>
      <c r="BS61" s="254" t="str">
        <f>IF(ISNUMBER(FIND(analysismethod10,'III_Plan comp 438.68 {Plan 4}'!L$15)),"",'III_Plan comp 438.68 {Plan 4}'!L$15&amp;analysismethod10)</f>
        <v/>
      </c>
      <c r="BT61" s="254" t="str">
        <f>IF(ISNUMBER(FIND(analysismethod10,'III_Plan comp 438.68 {Plan 4}'!M$15)),"",'III_Plan comp 438.68 {Plan 4}'!M$15&amp;analysismethod10)</f>
        <v/>
      </c>
      <c r="BU61" s="254" t="str">
        <f>IF(ISNUMBER(FIND(analysismethod10,'III_Plan comp 438.68 {Plan 4}'!N$15)),"",'III_Plan comp 438.68 {Plan 4}'!N$15&amp;analysismethod10)</f>
        <v/>
      </c>
      <c r="BV61" s="254" t="str">
        <f>IF(ISNUMBER(FIND(analysismethod10,'III_Plan comp 438.68 {Plan 4}'!O$15)),"",'III_Plan comp 438.68 {Plan 4}'!O$15&amp;analysismethod10)</f>
        <v/>
      </c>
      <c r="BW61" s="254" t="str">
        <f>IF(ISNUMBER(FIND(analysismethod10,'III_Plan comp 438.68 {Plan 4}'!P$15)),"",'III_Plan comp 438.68 {Plan 4}'!P$15&amp;analysismethod10)</f>
        <v/>
      </c>
      <c r="BX61" s="254" t="str">
        <f>IF(ISNUMBER(FIND(analysismethod10,'III_Plan comp 438.68 {Plan 4}'!Q$15)),"",'III_Plan comp 438.68 {Plan 4}'!Q$15&amp;analysismethod10)</f>
        <v/>
      </c>
      <c r="BY61" s="254" t="str">
        <f>IF(ISNUMBER(FIND(analysismethod10,'III_Plan comp 438.68 {Plan 4}'!R$15)),"",'III_Plan comp 438.68 {Plan 4}'!R$15&amp;analysismethod10)</f>
        <v/>
      </c>
      <c r="BZ61" s="254" t="str">
        <f>IF(ISNUMBER(FIND(analysismethod10,'III_Plan comp 438.68 {Plan 4}'!S$15)),"",'III_Plan comp 438.68 {Plan 4}'!S$15&amp;analysismethod10)</f>
        <v/>
      </c>
      <c r="CA61" s="254" t="str">
        <f>IF(ISNUMBER(FIND(analysismethod10,'III_Plan comp 438.68 {Plan 4}'!T$15)),"",'III_Plan comp 438.68 {Plan 4}'!T$15&amp;analysismethod10)</f>
        <v/>
      </c>
      <c r="CB61" s="254" t="str">
        <f>IF(ISNUMBER(FIND(analysismethod10,'III_Plan comp 438.68 {Plan 4}'!U$15)),"",'III_Plan comp 438.68 {Plan 4}'!U$15&amp;analysismethod10)</f>
        <v/>
      </c>
      <c r="CC61" s="254" t="str">
        <f>IF(ISNUMBER(FIND(analysismethod10,'III_Plan comp 438.68 {Plan 4}'!V$15)),"",'III_Plan comp 438.68 {Plan 4}'!V$15&amp;analysismethod10)</f>
        <v/>
      </c>
      <c r="CD61" s="254" t="str">
        <f>IF(ISNUMBER(FIND(analysismethod10,'III_Plan comp 438.68 {Plan 4}'!W$15)),"",'III_Plan comp 438.68 {Plan 4}'!W$15&amp;analysismethod10)</f>
        <v/>
      </c>
      <c r="CE61" s="254" t="str">
        <f>IF(ISNUMBER(FIND(analysismethod10,'III_Plan comp 438.68 {Plan 4}'!X$15)),"",'III_Plan comp 438.68 {Plan 4}'!X$15&amp;analysismethod10)</f>
        <v/>
      </c>
      <c r="CF61" s="254" t="str">
        <f>IF(ISNUMBER(FIND(analysismethod10,'III_Plan comp 438.68 {Plan 4}'!Y$15)),"",'III_Plan comp 438.68 {Plan 4}'!Y$15&amp;analysismethod10)</f>
        <v/>
      </c>
      <c r="CG61" s="254" t="str">
        <f>IF(ISNUMBER(FIND(analysismethod10,'III_Plan comp 438.68 {Plan 4}'!Z$15)),"",'III_Plan comp 438.68 {Plan 4}'!Z$15&amp;analysismethod10)</f>
        <v/>
      </c>
      <c r="CH61" s="254" t="str">
        <f>IF(ISNUMBER(FIND(analysismethod10,'III_Plan comp 438.68 {Plan 4}'!AA$15)),"",'III_Plan comp 438.68 {Plan 4}'!AA$15&amp;analysismethod10)</f>
        <v/>
      </c>
      <c r="CI61" s="254" t="str">
        <f>IF(ISNUMBER(FIND(analysismethod10,'III_Plan comp 438.68 {Plan 4}'!AB$15)),"",'III_Plan comp 438.68 {Plan 4}'!AB$15&amp;analysismethod10)</f>
        <v/>
      </c>
      <c r="CJ61" s="254" t="str">
        <f>IF(ISNUMBER(FIND(analysismethod10,'III_Plan comp 438.68 {Plan 4}'!AC$15)),"",'III_Plan comp 438.68 {Plan 4}'!AC$15&amp;analysismethod10)</f>
        <v/>
      </c>
      <c r="CK61" s="254" t="str">
        <f>IF(ISNUMBER(FIND(analysismethod10,'III_Plan comp 438.68 {Plan 4}'!AD$15)),"",'III_Plan comp 438.68 {Plan 4}'!AD$15&amp;analysismethod10)</f>
        <v/>
      </c>
      <c r="CL61" s="254" t="str">
        <f>IF(ISNUMBER(FIND(analysismethod10,'III_Plan comp 438.68 {Plan 4}'!AE$15)),"",'III_Plan comp 438.68 {Plan 4}'!AE$15&amp;analysismethod10)</f>
        <v/>
      </c>
      <c r="CM61" s="254" t="str">
        <f>IF(ISNUMBER(FIND(analysismethod10,'III_Plan comp 438.68 {Plan 4}'!AF$15)),"",'III_Plan comp 438.68 {Plan 4}'!AF$15&amp;analysismethod10)</f>
        <v/>
      </c>
      <c r="CN61" s="254" t="str">
        <f>IF(ISNUMBER(FIND(analysismethod10,'III_Plan comp 438.68 {Plan 4}'!AG$15)),"",'III_Plan comp 438.68 {Plan 4}'!AG$15&amp;analysismethod10)</f>
        <v/>
      </c>
      <c r="CO61" s="254" t="str">
        <f>IF(ISNUMBER(FIND(analysismethod10,'III_Plan comp 438.68 {Plan 4}'!AH$15)),"",'III_Plan comp 438.68 {Plan 4}'!AH$15&amp;analysismethod10)</f>
        <v/>
      </c>
      <c r="CP61" s="254" t="str">
        <f>IF(ISNUMBER(FIND(analysismethod10,'III_Plan comp 438.68 {Plan 4}'!AI$15)),"",'III_Plan comp 438.68 {Plan 4}'!AI$15&amp;analysismethod10)</f>
        <v/>
      </c>
      <c r="CQ61" s="254" t="str">
        <f>IF(ISNUMBER(FIND(analysismethod10,'III_Plan comp 438.68 {Plan 4}'!AJ$15)),"",'III_Plan comp 438.68 {Plan 4}'!AJ$15&amp;analysismethod10)</f>
        <v/>
      </c>
      <c r="CR61" s="254" t="str">
        <f>IF(ISNUMBER(FIND(analysismethod10,'III_Plan comp 438.68 {Plan 4}'!AK$15)),"",'III_Plan comp 438.68 {Plan 4}'!AK$15&amp;analysismethod10)</f>
        <v/>
      </c>
      <c r="CS61" s="254" t="str">
        <f>IF(ISNUMBER(FIND(analysismethod10,'III_Plan comp 438.68 {Plan 4}'!AL$15)),"",'III_Plan comp 438.68 {Plan 4}'!AL$15&amp;analysismethod10)</f>
        <v/>
      </c>
      <c r="CT61" s="254" t="str">
        <f>IF(ISNUMBER(FIND(analysismethod10,'III_Plan comp 438.68 {Plan 4}'!AM$15)),"",'III_Plan comp 438.68 {Plan 4}'!AM$15&amp;analysismethod10)</f>
        <v/>
      </c>
      <c r="CU61" s="254" t="str">
        <f>IF(ISNUMBER(FIND(analysismethod10,'III_Plan comp 438.68 {Plan 4}'!AN$15)),"",'III_Plan comp 438.68 {Plan 4}'!AN$15&amp;analysismethod10)</f>
        <v/>
      </c>
      <c r="CV61" s="254" t="str">
        <f>IF(ISNUMBER(FIND(analysismethod10,'III_Plan comp 438.68 {Plan 4}'!AO$15)),"",'III_Plan comp 438.68 {Plan 4}'!AO$15&amp;analysismethod10)</f>
        <v/>
      </c>
      <c r="CW61" s="254" t="str">
        <f>IF(ISNUMBER(FIND(analysismethod10,'III_Plan comp 438.68 {Plan 4}'!AP$15)),"",'III_Plan comp 438.68 {Plan 4}'!AP$15&amp;analysismethod10)</f>
        <v/>
      </c>
      <c r="CX61" s="254" t="str">
        <f>IF(ISNUMBER(FIND(analysismethod10,'III_Plan comp 438.68 {Plan 4}'!AQ$15)),"",'III_Plan comp 438.68 {Plan 4}'!AQ$15&amp;analysismethod10)</f>
        <v/>
      </c>
      <c r="CY61" s="254" t="str">
        <f>IF(ISNUMBER(FIND(analysismethod10,'III_Plan comp 438.68 {Plan 4}'!AR$15)),"",'III_Plan comp 438.68 {Plan 4}'!AR$15&amp;analysismethod10)</f>
        <v/>
      </c>
      <c r="CZ61" s="254" t="str">
        <f>IF(ISNUMBER(FIND(analysismethod10,'III_Plan comp 438.68 {Plan 4}'!AS$15)),"",'III_Plan comp 438.68 {Plan 4}'!AS$15&amp;analysismethod10)</f>
        <v/>
      </c>
      <c r="DA61" s="254" t="str">
        <f>IF(ISNUMBER(FIND(analysismethod10,'III_Plan comp 438.68 {Plan 4}'!AT$15)),"",'III_Plan comp 438.68 {Plan 4}'!AT$15&amp;analysismethod10)</f>
        <v/>
      </c>
      <c r="DB61" s="254" t="str">
        <f>IF(ISNUMBER(FIND(analysismethod10,'III_Plan comp 438.68 {Plan 4}'!AU$15)),"",'III_Plan comp 438.68 {Plan 4}'!AU$15&amp;analysismethod10)</f>
        <v/>
      </c>
      <c r="DC61" s="254" t="str">
        <f>IF(ISNUMBER(FIND(analysismethod10,'III_Plan comp 438.68 {Plan 4}'!AV$15)),"",'III_Plan comp 438.68 {Plan 4}'!AV$15&amp;analysismethod10)</f>
        <v/>
      </c>
      <c r="DD61" s="254" t="str">
        <f>IF(ISNUMBER(FIND(analysismethod10,'III_Plan comp 438.68 {Plan 4}'!AW$15)),"",'III_Plan comp 438.68 {Plan 4}'!AW$15&amp;analysismethod10)</f>
        <v/>
      </c>
      <c r="DE61" s="254" t="str">
        <f>IF(ISNUMBER(FIND(analysismethod10,'III_Plan comp 438.68 {Plan 4}'!AX$15)),"",'III_Plan comp 438.68 {Plan 4}'!AX$15&amp;analysismethod10)</f>
        <v/>
      </c>
      <c r="DF61" s="254" t="str">
        <f>IF(ISNUMBER(FIND(analysismethod10,'III_Plan comp 438.68 {Plan 4}'!AY$15)),"",'III_Plan comp 438.68 {Plan 4}'!AY$15&amp;analysismethod10)</f>
        <v/>
      </c>
      <c r="DG61" s="254" t="str">
        <f>IF(ISNUMBER(FIND(analysismethod10,'III_Plan comp 438.68 {Plan 4}'!AZ$15)),"",'III_Plan comp 438.68 {Plan 4}'!AZ$15&amp;analysismethod10)</f>
        <v/>
      </c>
      <c r="DH61" s="254" t="str">
        <f>IF(ISNUMBER(FIND(analysismethod10,'III_Plan comp 438.68 {Plan 4}'!BA$15)),"",'III_Plan comp 438.68 {Plan 4}'!BA$15&amp;analysismethod10)</f>
        <v/>
      </c>
      <c r="DI61" s="254" t="str">
        <f>IF(ISNUMBER(FIND(analysismethod10,'III_Plan comp 438.68 {Plan 4}'!BB$15)),"",'III_Plan comp 438.68 {Plan 4}'!BB$15&amp;analysismethod10)</f>
        <v/>
      </c>
      <c r="DJ61" s="254" t="str">
        <f>IF(ISNUMBER(FIND(analysismethod10,'III_Plan comp 438.68 {Plan 4}'!BC$15)),"",'III_Plan comp 438.68 {Plan 4}'!BC$15&amp;analysismethod10)</f>
        <v/>
      </c>
      <c r="DK61" s="254" t="str">
        <f>IF(ISNUMBER(FIND(analysismethod10,'III_Plan comp 438.68 {Plan 4}'!BD$15)),"",'III_Plan comp 438.68 {Plan 4}'!BD$15&amp;analysismethod10)</f>
        <v/>
      </c>
      <c r="DL61" s="254" t="str">
        <f>IF(ISNUMBER(FIND(analysismethod10,'III_Plan comp 438.68 {Plan 4}'!BE$15)),"",'III_Plan comp 438.68 {Plan 4}'!BE$15&amp;analysismethod10)</f>
        <v/>
      </c>
      <c r="DM61" s="254" t="str">
        <f>IF(ISNUMBER(FIND(analysismethod10,'III_Plan comp 438.68 {Plan 4}'!BF$15)),"",'III_Plan comp 438.68 {Plan 4}'!BF$15&amp;analysismethod10)</f>
        <v/>
      </c>
      <c r="DN61" s="254" t="str">
        <f>IF(ISNUMBER(FIND(analysismethod10,'III_Plan comp 438.68 {Plan 4}'!BG$15)),"",'III_Plan comp 438.68 {Plan 4}'!BG$15&amp;analysismethod10)</f>
        <v/>
      </c>
      <c r="DO61" s="254" t="str">
        <f>IF(ISNUMBER(FIND(analysismethod10,'III_Plan comp 438.68 {Plan 4}'!BH$15)),"",'III_Plan comp 438.68 {Plan 4}'!BH$15&amp;analysismethod10)</f>
        <v/>
      </c>
      <c r="DP61" s="254" t="str">
        <f>IF(ISNUMBER(FIND(analysismethod10,'III_Plan comp 438.68 {Plan 4}'!BI$15)),"",'III_Plan comp 438.68 {Plan 4}'!BI$15&amp;analysismethod10)</f>
        <v/>
      </c>
      <c r="DQ61" s="254" t="str">
        <f>IF(ISNUMBER(FIND(analysismethod10,'III_Plan comp 438.68 {Plan 4}'!BJ$15)),"",'III_Plan comp 438.68 {Plan 4}'!BJ$15&amp;analysismethod10)</f>
        <v/>
      </c>
      <c r="DR61" s="254" t="str">
        <f>IF(ISNUMBER(FIND(analysismethod10,'III_Plan comp 438.68 {Plan 4}'!BK$15)),"",'III_Plan comp 438.68 {Plan 4}'!BK$15&amp;analysismethod10)</f>
        <v/>
      </c>
      <c r="DS61" s="254" t="str">
        <f>IF(ISNUMBER(FIND(analysismethod10,'III_Plan comp 438.68 {Plan 4}'!BL$15)),"",'III_Plan comp 438.68 {Plan 4}'!BL$15&amp;analysismethod10)</f>
        <v/>
      </c>
      <c r="DT61" s="254" t="str">
        <f>IF(ISNUMBER(FIND(analysismethod10,'III_Plan comp 438.68 {Plan 4}'!BM$15)),"",'III_Plan comp 438.68 {Plan 4}'!BM$15&amp;analysismethod10)</f>
        <v/>
      </c>
      <c r="DU61" s="254" t="str">
        <f>IF(ISNUMBER(FIND(analysismethod10,'III_Plan comp 438.68 {Plan 4}'!BN$15)),"",'III_Plan comp 438.68 {Plan 4}'!BN$15&amp;analysismethod10)</f>
        <v/>
      </c>
      <c r="DV61" s="254" t="str">
        <f>IF(ISNUMBER(FIND(analysismethod10,'III_Plan comp 438.68 {Plan 4}'!BO$15)),"",'III_Plan comp 438.68 {Plan 4}'!BO$15&amp;analysismethod10)</f>
        <v/>
      </c>
      <c r="DW61" s="254" t="str">
        <f>IF(ISNUMBER(FIND(analysismethod10,'III_Plan comp 438.68 {Plan 4}'!BP$15)),"",'III_Plan comp 438.68 {Plan 4}'!BP$15&amp;analysismethod10)</f>
        <v/>
      </c>
      <c r="DX61" s="254" t="str">
        <f>IF(ISNUMBER(FIND(analysismethod10,'III_Plan comp 438.68 {Plan 4}'!BQ$15)),"",'III_Plan comp 438.68 {Plan 4}'!BQ$15&amp;analysismethod10)</f>
        <v/>
      </c>
      <c r="DY61" s="254" t="str">
        <f>IF(ISNUMBER(FIND(analysismethod10,'III_Plan comp 438.68 {Plan 4}'!BR$15)),"",'III_Plan comp 438.68 {Plan 4}'!BR$15&amp;analysismethod10)</f>
        <v/>
      </c>
      <c r="DZ61" s="254" t="str">
        <f>IF(ISNUMBER(FIND(analysismethod10,'III_Plan comp 438.68 {Plan 4}'!BS$15)),"",'III_Plan comp 438.68 {Plan 4}'!BS$15&amp;analysismethod10)</f>
        <v/>
      </c>
      <c r="EA61" s="254" t="str">
        <f>IF(ISNUMBER(FIND(analysismethod10,'III_Plan comp 438.68 {Plan 4}'!BT$15)),"",'III_Plan comp 438.68 {Plan 4}'!BT$15&amp;analysismethod10)</f>
        <v/>
      </c>
      <c r="EB61" s="254" t="str">
        <f>IF(ISNUMBER(FIND(analysismethod10,'III_Plan comp 438.68 {Plan 4}'!BU$15)),"",'III_Plan comp 438.68 {Plan 4}'!BU$15&amp;analysismethod10)</f>
        <v/>
      </c>
      <c r="EC61" s="254" t="str">
        <f>IF(ISNUMBER(FIND(analysismethod10,'III_Plan comp 438.68 {Plan 4}'!BV$15)),"",'III_Plan comp 438.68 {Plan 4}'!BV$15&amp;analysismethod10)</f>
        <v/>
      </c>
      <c r="ED61" s="254" t="str">
        <f>IF(ISNUMBER(FIND(analysismethod10,'III_Plan comp 438.68 {Plan 4}'!BW$15)),"",'III_Plan comp 438.68 {Plan 4}'!BW$15&amp;analysismethod10)</f>
        <v/>
      </c>
      <c r="EE61" s="254" t="str">
        <f>IF(ISNUMBER(FIND(analysismethod10,'III_Plan comp 438.68 {Plan 4}'!BX$15)),"",'III_Plan comp 438.68 {Plan 4}'!BX$15&amp;analysismethod10)</f>
        <v/>
      </c>
      <c r="EF61" s="254" t="str">
        <f>IF(ISNUMBER(FIND(analysismethod10,'III_Plan comp 438.68 {Plan 4}'!BY$15)),"",'III_Plan comp 438.68 {Plan 4}'!BY$15&amp;analysismethod10)</f>
        <v/>
      </c>
      <c r="EG61" s="254" t="str">
        <f>IF(ISNUMBER(FIND(analysismethod10,'III_Plan comp 438.68 {Plan 4}'!BZ$15)),"",'III_Plan comp 438.68 {Plan 4}'!BZ$15&amp;analysismethod10)</f>
        <v/>
      </c>
      <c r="EH61" s="254" t="str">
        <f>IF(ISNUMBER(FIND(analysismethod10,'III_Plan comp 438.68 {Plan 4}'!CA$15)),"",'III_Plan comp 438.68 {Plan 4}'!CA$15&amp;analysismethod10)</f>
        <v/>
      </c>
      <c r="EI61" s="254" t="str">
        <f>IF(ISNUMBER(FIND(analysismethod10,'III_Plan comp 438.68 {Plan 4}'!CB$15)),"",'III_Plan comp 438.68 {Plan 4}'!CB$15&amp;analysismethod10)</f>
        <v/>
      </c>
      <c r="EJ61" s="254" t="str">
        <f>IF(ISNUMBER(FIND(analysismethod10,'III_Plan comp 438.68 {Plan 4}'!CC$15)),"",'III_Plan comp 438.68 {Plan 4}'!CC$15&amp;analysismethod10)</f>
        <v/>
      </c>
      <c r="EK61" s="254" t="str">
        <f>IF(ISNUMBER(FIND(analysismethod10,'III_Plan comp 438.68 {Plan 4}'!CD$15)),"",'III_Plan comp 438.68 {Plan 4}'!CD$15&amp;analysismethod10)</f>
        <v/>
      </c>
      <c r="EL61" s="254" t="str">
        <f>IF(ISNUMBER(FIND(analysismethod10,'III_Plan comp 438.68 {Plan 4}'!CE$15)),"",'III_Plan comp 438.68 {Plan 4}'!CE$15&amp;analysismethod10)</f>
        <v/>
      </c>
      <c r="EM61" s="254" t="str">
        <f>IF(ISNUMBER(FIND(analysismethod10,'III_Plan comp 438.68 {Plan 4}'!CF$15)),"",'III_Plan comp 438.68 {Plan 4}'!CF$15&amp;analysismethod10)</f>
        <v/>
      </c>
      <c r="EN61" s="254" t="str">
        <f>IF(ISNUMBER(FIND(analysismethod10,'III_Plan comp 438.68 {Plan 4}'!CG$15)),"",'III_Plan comp 438.68 {Plan 4}'!CG$15&amp;analysismethod10)</f>
        <v/>
      </c>
      <c r="EO61" s="254" t="str">
        <f>IF(ISNUMBER(FIND(analysismethod10,'III_Plan comp 438.68 {Plan 4}'!CH$15)),"",'III_Plan comp 438.68 {Plan 4}'!CH$15&amp;analysismethod10)</f>
        <v/>
      </c>
      <c r="EP61" s="254" t="str">
        <f>IF(ISNUMBER(FIND(analysismethod10,'III_Plan comp 438.68 {Plan 4}'!CI$15)),"",'III_Plan comp 438.68 {Plan 4}'!CI$15&amp;analysismethod10)</f>
        <v/>
      </c>
      <c r="EQ61" s="254" t="str">
        <f>IF(ISNUMBER(FIND(analysismethod10,'III_Plan comp 438.68 {Plan 4}'!CJ$15)),"",'III_Plan comp 438.68 {Plan 4}'!CJ$15&amp;analysismethod10)</f>
        <v/>
      </c>
      <c r="ER61" s="254" t="str">
        <f>IF(ISNUMBER(FIND(analysismethod10,'III_Plan comp 438.68 {Plan 4}'!CK$15)),"",'III_Plan comp 438.68 {Plan 4}'!CK$15&amp;analysismethod10)</f>
        <v/>
      </c>
      <c r="ES61" s="254" t="str">
        <f>IF(ISNUMBER(FIND(analysismethod10,'III_Plan comp 438.68 {Plan 4}'!CL$15)),"",'III_Plan comp 438.68 {Plan 4}'!CL$15&amp;analysismethod10)</f>
        <v/>
      </c>
      <c r="ET61" s="254" t="str">
        <f>IF(ISNUMBER(FIND(analysismethod10,'III_Plan comp 438.68 {Plan 4}'!CM$15)),"",'III_Plan comp 438.68 {Plan 4}'!CM$15&amp;analysismethod10)</f>
        <v/>
      </c>
      <c r="EU61" s="254" t="str">
        <f>IF(ISNUMBER(FIND(analysismethod10,'III_Plan comp 438.68 {Plan 4}'!CN$15)),"",'III_Plan comp 438.68 {Plan 4}'!CN$15&amp;analysismethod10)</f>
        <v/>
      </c>
      <c r="EV61" s="254" t="str">
        <f>IF(ISNUMBER(FIND(analysismethod10,'III_Plan comp 438.68 {Plan 4}'!CO$15)),"",'III_Plan comp 438.68 {Plan 4}'!CO$15&amp;analysismethod10)</f>
        <v/>
      </c>
      <c r="EW61" s="254" t="str">
        <f>IF(ISNUMBER(FIND(analysismethod10,'III_Plan comp 438.68 {Plan 4}'!CP$15)),"",'III_Plan comp 438.68 {Plan 4}'!CP$15&amp;analysismethod10)</f>
        <v/>
      </c>
      <c r="EX61" s="254" t="str">
        <f>IF(ISNUMBER(FIND(analysismethod10,'III_Plan comp 438.68 {Plan 4}'!CQ$15)),"",'III_Plan comp 438.68 {Plan 4}'!CQ$15&amp;analysismethod10)</f>
        <v/>
      </c>
      <c r="EY61" s="254" t="str">
        <f>IF(ISNUMBER(FIND(analysismethod10,'III_Plan comp 438.68 {Plan 4}'!CR$15)),"",'III_Plan comp 438.68 {Plan 4}'!CR$15&amp;analysismethod10)</f>
        <v/>
      </c>
      <c r="EZ61" s="254" t="str">
        <f>IF(ISNUMBER(FIND(analysismethod10,'III_Plan comp 438.68 {Plan 4}'!CS$15)),"",'III_Plan comp 438.68 {Plan 4}'!CS$15&amp;analysismethod10)</f>
        <v/>
      </c>
      <c r="FA61" s="254" t="str">
        <f>IF(ISNUMBER(FIND(analysismethod10,'III_Plan comp 438.68 {Plan 4}'!CT$15)),"",'III_Plan comp 438.68 {Plan 4}'!CT$15&amp;analysismethod10)</f>
        <v/>
      </c>
      <c r="FB61" s="254" t="str">
        <f>IF(ISNUMBER(FIND(analysismethod10,'III_Plan comp 438.68 {Plan 4}'!CU$15)),"",'III_Plan comp 438.68 {Plan 4}'!CU$15&amp;analysismethod10)</f>
        <v/>
      </c>
      <c r="FC61" s="254" t="str">
        <f>IF(ISNUMBER(FIND(analysismethod10,'III_Plan comp 438.68 {Plan 4}'!CV$15)),"",'III_Plan comp 438.68 {Plan 4}'!CV$15&amp;analysismethod10)</f>
        <v/>
      </c>
      <c r="FD61" s="254" t="str">
        <f>IF(ISNUMBER(FIND(analysismethod10,'III_Plan comp 438.68 {Plan 4}'!CW$15)),"",'III_Plan comp 438.68 {Plan 4}'!CW$15&amp;analysismethod10)</f>
        <v/>
      </c>
      <c r="FE61" s="254" t="str">
        <f>IF(ISNUMBER(FIND(analysismethod10,'III_Plan comp 438.68 {Plan 4}'!CX$15)),"",'III_Plan comp 438.68 {Plan 4}'!CX$15&amp;analysismethod10)</f>
        <v/>
      </c>
      <c r="FF61" s="254" t="str">
        <f>IF(ISNUMBER(FIND(analysismethod10,'III_Plan comp 438.68 {Plan 4}'!CY$15)),"",'III_Plan comp 438.68 {Plan 4}'!CY$15&amp;analysismethod10)</f>
        <v/>
      </c>
      <c r="FG61" s="254" t="str">
        <f>IF(ISNUMBER(FIND(analysismethod10,'III_Plan comp 438.68 {Plan 4}'!CZ$15)),"",'III_Plan comp 438.68 {Plan 4}'!CZ$15&amp;analysismethod10)</f>
        <v/>
      </c>
    </row>
    <row r="62" spans="2:163" ht="15" thickTop="1" x14ac:dyDescent="0.2"/>
    <row r="63" spans="2:163" ht="15" thickBot="1" x14ac:dyDescent="0.25"/>
    <row r="64" spans="2:163" ht="15.75" thickTop="1" x14ac:dyDescent="0.25">
      <c r="BJ64" s="268" t="s">
        <v>109</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x14ac:dyDescent="0.2">
      <c r="BK65" s="250" t="str">
        <f>IF('I_State and program information'!$E$54="Yes","Plan Provider Directory Review"&amp;"; "&amp;CHAR(10)&amp;CHAR(10),"")</f>
        <v xml:space="preserve">Plan Provider Directory Review; 
</v>
      </c>
      <c r="BL65" s="251" t="str">
        <f>IF(ISNUMBER(FIND(analysismethod2,'III_Plan comp 438.68 {Plan 5}'!E$15)),"",'III_Plan comp 438.68 {Plan 5}'!E$15&amp;analysismethod2)</f>
        <v xml:space="preserve">Plan Provider Directory Review; 
</v>
      </c>
      <c r="BM65" s="251" t="str">
        <f>IF(ISNUMBER(FIND(analysismethod2,'III_Plan comp 438.68 {Plan 5}'!F$15)),"",'III_Plan comp 438.68 {Plan 5}'!F$15&amp;analysismethod2)</f>
        <v xml:space="preserve">Plan Provider Directory Review; 
</v>
      </c>
      <c r="BN65" s="251" t="str">
        <f>IF(ISNUMBER(FIND(analysismethod2,'III_Plan comp 438.68 {Plan 5}'!G$15)),"",'III_Plan comp 438.68 {Plan 5}'!G$15&amp;analysismethod2)</f>
        <v xml:space="preserve">Plan Provider Directory Review; 
</v>
      </c>
      <c r="BO65" s="251" t="str">
        <f>IF(ISNUMBER(FIND(analysismethod2,'III_Plan comp 438.68 {Plan 5}'!H$15)),"",'III_Plan comp 438.68 {Plan 5}'!H$15&amp;analysismethod2)</f>
        <v xml:space="preserve">Plan Provider Directory Review; 
</v>
      </c>
      <c r="BP65" s="251" t="str">
        <f>IF(ISNUMBER(FIND(analysismethod2,'III_Plan comp 438.68 {Plan 5}'!I$15)),"",'III_Plan comp 438.68 {Plan 5}'!I$15&amp;analysismethod2)</f>
        <v xml:space="preserve">Plan Provider Directory Review; 
</v>
      </c>
      <c r="BQ65" s="251" t="str">
        <f>IF(ISNUMBER(FIND(analysismethod2,'III_Plan comp 438.68 {Plan 5}'!J$15)),"",'III_Plan comp 438.68 {Plan 5}'!J$15&amp;analysismethod2)</f>
        <v xml:space="preserve">Plan Provider Directory Review; 
</v>
      </c>
      <c r="BR65" s="251" t="str">
        <f>IF(ISNUMBER(FIND(analysismethod2,'III_Plan comp 438.68 {Plan 5}'!K$15)),"",'III_Plan comp 438.68 {Plan 5}'!K$15&amp;analysismethod2)</f>
        <v xml:space="preserve">Plan Provider Directory Review; 
</v>
      </c>
      <c r="BS65" s="251" t="str">
        <f>IF(ISNUMBER(FIND(analysismethod2,'III_Plan comp 438.68 {Plan 5}'!L$15)),"",'III_Plan comp 438.68 {Plan 5}'!L$15&amp;analysismethod2)</f>
        <v xml:space="preserve">Plan Provider Directory Review; 
</v>
      </c>
      <c r="BT65" s="251" t="str">
        <f>IF(ISNUMBER(FIND(analysismethod2,'III_Plan comp 438.68 {Plan 5}'!M$15)),"",'III_Plan comp 438.68 {Plan 5}'!M$15&amp;analysismethod2)</f>
        <v xml:space="preserve">Plan Provider Directory Review; 
</v>
      </c>
      <c r="BU65" s="251" t="str">
        <f>IF(ISNUMBER(FIND(analysismethod2,'III_Plan comp 438.68 {Plan 5}'!N$15)),"",'III_Plan comp 438.68 {Plan 5}'!N$15&amp;analysismethod2)</f>
        <v xml:space="preserve">Plan Provider Directory Review; 
</v>
      </c>
      <c r="BV65" s="251" t="str">
        <f>IF(ISNUMBER(FIND(analysismethod2,'III_Plan comp 438.68 {Plan 5}'!O$15)),"",'III_Plan comp 438.68 {Plan 5}'!O$15&amp;analysismethod2)</f>
        <v xml:space="preserve">Plan Provider Directory Review; 
</v>
      </c>
      <c r="BW65" s="251" t="str">
        <f>IF(ISNUMBER(FIND(analysismethod2,'III_Plan comp 438.68 {Plan 5}'!P$15)),"",'III_Plan comp 438.68 {Plan 5}'!P$15&amp;analysismethod2)</f>
        <v xml:space="preserve">Plan Provider Directory Review; 
</v>
      </c>
      <c r="BX65" s="251" t="str">
        <f>IF(ISNUMBER(FIND(analysismethod2,'III_Plan comp 438.68 {Plan 5}'!Q$15)),"",'III_Plan comp 438.68 {Plan 5}'!Q$15&amp;analysismethod2)</f>
        <v xml:space="preserve">Plan Provider Directory Review; 
</v>
      </c>
      <c r="BY65" s="251" t="str">
        <f>IF(ISNUMBER(FIND(analysismethod2,'III_Plan comp 438.68 {Plan 5}'!R$15)),"",'III_Plan comp 438.68 {Plan 5}'!R$15&amp;analysismethod2)</f>
        <v xml:space="preserve">Plan Provider Directory Review; 
</v>
      </c>
      <c r="BZ65" s="251" t="str">
        <f>IF(ISNUMBER(FIND(analysismethod2,'III_Plan comp 438.68 {Plan 5}'!S$15)),"",'III_Plan comp 438.68 {Plan 5}'!S$15&amp;analysismethod2)</f>
        <v xml:space="preserve">Plan Provider Directory Review; 
</v>
      </c>
      <c r="CA65" s="251" t="str">
        <f>IF(ISNUMBER(FIND(analysismethod2,'III_Plan comp 438.68 {Plan 5}'!T$15)),"",'III_Plan comp 438.68 {Plan 5}'!T$15&amp;analysismethod2)</f>
        <v xml:space="preserve">Plan Provider Directory Review; 
</v>
      </c>
      <c r="CB65" s="251" t="str">
        <f>IF(ISNUMBER(FIND(analysismethod2,'III_Plan comp 438.68 {Plan 5}'!U$15)),"",'III_Plan comp 438.68 {Plan 5}'!U$15&amp;analysismethod2)</f>
        <v xml:space="preserve">Plan Provider Directory Review; 
</v>
      </c>
      <c r="CC65" s="251" t="str">
        <f>IF(ISNUMBER(FIND(analysismethod2,'III_Plan comp 438.68 {Plan 5}'!V$15)),"",'III_Plan comp 438.68 {Plan 5}'!V$15&amp;analysismethod2)</f>
        <v xml:space="preserve">Plan Provider Directory Review; 
</v>
      </c>
      <c r="CD65" s="251" t="str">
        <f>IF(ISNUMBER(FIND(analysismethod2,'III_Plan comp 438.68 {Plan 5}'!W$15)),"",'III_Plan comp 438.68 {Plan 5}'!W$15&amp;analysismethod2)</f>
        <v xml:space="preserve">Plan Provider Directory Review; 
</v>
      </c>
      <c r="CE65" s="251" t="str">
        <f>IF(ISNUMBER(FIND(analysismethod2,'III_Plan comp 438.68 {Plan 5}'!X$15)),"",'III_Plan comp 438.68 {Plan 5}'!X$15&amp;analysismethod2)</f>
        <v xml:space="preserve">Plan Provider Directory Review; 
</v>
      </c>
      <c r="CF65" s="251" t="str">
        <f>IF(ISNUMBER(FIND(analysismethod2,'III_Plan comp 438.68 {Plan 5}'!Y$15)),"",'III_Plan comp 438.68 {Plan 5}'!Y$15&amp;analysismethod2)</f>
        <v xml:space="preserve">Plan Provider Directory Review; 
</v>
      </c>
      <c r="CG65" s="251" t="str">
        <f>IF(ISNUMBER(FIND(analysismethod2,'III_Plan comp 438.68 {Plan 5}'!Z$15)),"",'III_Plan comp 438.68 {Plan 5}'!Z$15&amp;analysismethod2)</f>
        <v xml:space="preserve">Plan Provider Directory Review; 
</v>
      </c>
      <c r="CH65" s="251" t="str">
        <f>IF(ISNUMBER(FIND(analysismethod2,'III_Plan comp 438.68 {Plan 5}'!AA$15)),"",'III_Plan comp 438.68 {Plan 5}'!AA$15&amp;analysismethod2)</f>
        <v xml:space="preserve">Plan Provider Directory Review; 
</v>
      </c>
      <c r="CI65" s="251" t="str">
        <f>IF(ISNUMBER(FIND(analysismethod2,'III_Plan comp 438.68 {Plan 5}'!AB$15)),"",'III_Plan comp 438.68 {Plan 5}'!AB$15&amp;analysismethod2)</f>
        <v xml:space="preserve">Plan Provider Directory Review; 
</v>
      </c>
      <c r="CJ65" s="251" t="str">
        <f>IF(ISNUMBER(FIND(analysismethod2,'III_Plan comp 438.68 {Plan 5}'!AC$15)),"",'III_Plan comp 438.68 {Plan 5}'!AC$15&amp;analysismethod2)</f>
        <v xml:space="preserve">Plan Provider Directory Review; 
</v>
      </c>
      <c r="CK65" s="251" t="str">
        <f>IF(ISNUMBER(FIND(analysismethod2,'III_Plan comp 438.68 {Plan 5}'!AD$15)),"",'III_Plan comp 438.68 {Plan 5}'!AD$15&amp;analysismethod2)</f>
        <v xml:space="preserve">Plan Provider Directory Review; 
</v>
      </c>
      <c r="CL65" s="251" t="str">
        <f>IF(ISNUMBER(FIND(analysismethod2,'III_Plan comp 438.68 {Plan 5}'!AE$15)),"",'III_Plan comp 438.68 {Plan 5}'!AE$15&amp;analysismethod2)</f>
        <v xml:space="preserve">Plan Provider Directory Review; 
</v>
      </c>
      <c r="CM65" s="251" t="str">
        <f>IF(ISNUMBER(FIND(analysismethod2,'III_Plan comp 438.68 {Plan 5}'!AF$15)),"",'III_Plan comp 438.68 {Plan 5}'!AF$15&amp;analysismethod2)</f>
        <v xml:space="preserve">Plan Provider Directory Review; 
</v>
      </c>
      <c r="CN65" s="251" t="str">
        <f>IF(ISNUMBER(FIND(analysismethod2,'III_Plan comp 438.68 {Plan 5}'!AG$15)),"",'III_Plan comp 438.68 {Plan 5}'!AG$15&amp;analysismethod2)</f>
        <v xml:space="preserve">Plan Provider Directory Review; 
</v>
      </c>
      <c r="CO65" s="251" t="str">
        <f>IF(ISNUMBER(FIND(analysismethod2,'III_Plan comp 438.68 {Plan 5}'!AH$15)),"",'III_Plan comp 438.68 {Plan 5}'!AH$15&amp;analysismethod2)</f>
        <v xml:space="preserve">Plan Provider Directory Review; 
</v>
      </c>
      <c r="CP65" s="251" t="str">
        <f>IF(ISNUMBER(FIND(analysismethod2,'III_Plan comp 438.68 {Plan 5}'!AI$15)),"",'III_Plan comp 438.68 {Plan 5}'!AI$15&amp;analysismethod2)</f>
        <v xml:space="preserve">Plan Provider Directory Review; 
</v>
      </c>
      <c r="CQ65" s="251" t="str">
        <f>IF(ISNUMBER(FIND(analysismethod2,'III_Plan comp 438.68 {Plan 5}'!AJ$15)),"",'III_Plan comp 438.68 {Plan 5}'!AJ$15&amp;analysismethod2)</f>
        <v xml:space="preserve">Plan Provider Directory Review; 
</v>
      </c>
      <c r="CR65" s="251" t="str">
        <f>IF(ISNUMBER(FIND(analysismethod2,'III_Plan comp 438.68 {Plan 5}'!AK$15)),"",'III_Plan comp 438.68 {Plan 5}'!AK$15&amp;analysismethod2)</f>
        <v xml:space="preserve">Plan Provider Directory Review; 
</v>
      </c>
      <c r="CS65" s="251" t="str">
        <f>IF(ISNUMBER(FIND(analysismethod2,'III_Plan comp 438.68 {Plan 5}'!AL$15)),"",'III_Plan comp 438.68 {Plan 5}'!AL$15&amp;analysismethod2)</f>
        <v xml:space="preserve">Plan Provider Directory Review; 
</v>
      </c>
      <c r="CT65" s="251" t="str">
        <f>IF(ISNUMBER(FIND(analysismethod2,'III_Plan comp 438.68 {Plan 5}'!AM$15)),"",'III_Plan comp 438.68 {Plan 5}'!AM$15&amp;analysismethod2)</f>
        <v xml:space="preserve">Plan Provider Directory Review; 
</v>
      </c>
      <c r="CU65" s="251" t="str">
        <f>IF(ISNUMBER(FIND(analysismethod2,'III_Plan comp 438.68 {Plan 5}'!AN$15)),"",'III_Plan comp 438.68 {Plan 5}'!AN$15&amp;analysismethod2)</f>
        <v xml:space="preserve">Plan Provider Directory Review; 
</v>
      </c>
      <c r="CV65" s="251" t="str">
        <f>IF(ISNUMBER(FIND(analysismethod2,'III_Plan comp 438.68 {Plan 5}'!AO$15)),"",'III_Plan comp 438.68 {Plan 5}'!AO$15&amp;analysismethod2)</f>
        <v xml:space="preserve">Plan Provider Directory Review; 
</v>
      </c>
      <c r="CW65" s="251" t="str">
        <f>IF(ISNUMBER(FIND(analysismethod2,'III_Plan comp 438.68 {Plan 5}'!AP$15)),"",'III_Plan comp 438.68 {Plan 5}'!AP$15&amp;analysismethod2)</f>
        <v xml:space="preserve">Plan Provider Directory Review; 
</v>
      </c>
      <c r="CX65" s="251" t="str">
        <f>IF(ISNUMBER(FIND(analysismethod2,'III_Plan comp 438.68 {Plan 5}'!AQ$15)),"",'III_Plan comp 438.68 {Plan 5}'!AQ$15&amp;analysismethod2)</f>
        <v xml:space="preserve">Plan Provider Directory Review; 
</v>
      </c>
      <c r="CY65" s="251" t="str">
        <f>IF(ISNUMBER(FIND(analysismethod2,'III_Plan comp 438.68 {Plan 5}'!AR$15)),"",'III_Plan comp 438.68 {Plan 5}'!AR$15&amp;analysismethod2)</f>
        <v xml:space="preserve">Plan Provider Directory Review; 
</v>
      </c>
      <c r="CZ65" s="251" t="str">
        <f>IF(ISNUMBER(FIND(analysismethod2,'III_Plan comp 438.68 {Plan 5}'!AS$15)),"",'III_Plan comp 438.68 {Plan 5}'!AS$15&amp;analysismethod2)</f>
        <v xml:space="preserve">Plan Provider Directory Review; 
</v>
      </c>
      <c r="DA65" s="251" t="str">
        <f>IF(ISNUMBER(FIND(analysismethod2,'III_Plan comp 438.68 {Plan 5}'!AT$15)),"",'III_Plan comp 438.68 {Plan 5}'!AT$15&amp;analysismethod2)</f>
        <v xml:space="preserve">Plan Provider Directory Review; 
</v>
      </c>
      <c r="DB65" s="251" t="str">
        <f>IF(ISNUMBER(FIND(analysismethod2,'III_Plan comp 438.68 {Plan 5}'!AU$15)),"",'III_Plan comp 438.68 {Plan 5}'!AU$15&amp;analysismethod2)</f>
        <v xml:space="preserve">Plan Provider Directory Review; 
</v>
      </c>
      <c r="DC65" s="251" t="str">
        <f>IF(ISNUMBER(FIND(analysismethod2,'III_Plan comp 438.68 {Plan 5}'!AV$15)),"",'III_Plan comp 438.68 {Plan 5}'!AV$15&amp;analysismethod2)</f>
        <v xml:space="preserve">Plan Provider Directory Review; 
</v>
      </c>
      <c r="DD65" s="251" t="str">
        <f>IF(ISNUMBER(FIND(analysismethod2,'III_Plan comp 438.68 {Plan 5}'!AW$15)),"",'III_Plan comp 438.68 {Plan 5}'!AW$15&amp;analysismethod2)</f>
        <v xml:space="preserve">Plan Provider Directory Review; 
</v>
      </c>
      <c r="DE65" s="251" t="str">
        <f>IF(ISNUMBER(FIND(analysismethod2,'III_Plan comp 438.68 {Plan 5}'!AX$15)),"",'III_Plan comp 438.68 {Plan 5}'!AX$15&amp;analysismethod2)</f>
        <v xml:space="preserve">Plan Provider Directory Review; 
</v>
      </c>
      <c r="DF65" s="251" t="str">
        <f>IF(ISNUMBER(FIND(analysismethod2,'III_Plan comp 438.68 {Plan 5}'!AY$15)),"",'III_Plan comp 438.68 {Plan 5}'!AY$15&amp;analysismethod2)</f>
        <v xml:space="preserve">Plan Provider Directory Review; 
</v>
      </c>
      <c r="DG65" s="251" t="str">
        <f>IF(ISNUMBER(FIND(analysismethod2,'III_Plan comp 438.68 {Plan 5}'!AZ$15)),"",'III_Plan comp 438.68 {Plan 5}'!AZ$15&amp;analysismethod2)</f>
        <v xml:space="preserve">Plan Provider Directory Review; 
</v>
      </c>
      <c r="DH65" s="251" t="str">
        <f>IF(ISNUMBER(FIND(analysismethod2,'III_Plan comp 438.68 {Plan 5}'!BA$15)),"",'III_Plan comp 438.68 {Plan 5}'!BA$15&amp;analysismethod2)</f>
        <v xml:space="preserve">Plan Provider Directory Review; 
</v>
      </c>
      <c r="DI65" s="251" t="str">
        <f>IF(ISNUMBER(FIND(analysismethod2,'III_Plan comp 438.68 {Plan 5}'!BB$15)),"",'III_Plan comp 438.68 {Plan 5}'!BB$15&amp;analysismethod2)</f>
        <v xml:space="preserve">Plan Provider Directory Review; 
</v>
      </c>
      <c r="DJ65" s="251" t="str">
        <f>IF(ISNUMBER(FIND(analysismethod2,'III_Plan comp 438.68 {Plan 5}'!BC$15)),"",'III_Plan comp 438.68 {Plan 5}'!BC$15&amp;analysismethod2)</f>
        <v xml:space="preserve">Plan Provider Directory Review; 
</v>
      </c>
      <c r="DK65" s="251" t="str">
        <f>IF(ISNUMBER(FIND(analysismethod2,'III_Plan comp 438.68 {Plan 5}'!BD$15)),"",'III_Plan comp 438.68 {Plan 5}'!BD$15&amp;analysismethod2)</f>
        <v xml:space="preserve">Plan Provider Directory Review; 
</v>
      </c>
      <c r="DL65" s="251" t="str">
        <f>IF(ISNUMBER(FIND(analysismethod2,'III_Plan comp 438.68 {Plan 5}'!BE$15)),"",'III_Plan comp 438.68 {Plan 5}'!BE$15&amp;analysismethod2)</f>
        <v xml:space="preserve">Plan Provider Directory Review; 
</v>
      </c>
      <c r="DM65" s="251" t="str">
        <f>IF(ISNUMBER(FIND(analysismethod2,'III_Plan comp 438.68 {Plan 5}'!BF$15)),"",'III_Plan comp 438.68 {Plan 5}'!BF$15&amp;analysismethod2)</f>
        <v xml:space="preserve">Plan Provider Directory Review; 
</v>
      </c>
      <c r="DN65" s="251" t="str">
        <f>IF(ISNUMBER(FIND(analysismethod2,'III_Plan comp 438.68 {Plan 5}'!BG$15)),"",'III_Plan comp 438.68 {Plan 5}'!BG$15&amp;analysismethod2)</f>
        <v xml:space="preserve">Plan Provider Directory Review; 
</v>
      </c>
      <c r="DO65" s="251" t="str">
        <f>IF(ISNUMBER(FIND(analysismethod2,'III_Plan comp 438.68 {Plan 5}'!BH$15)),"",'III_Plan comp 438.68 {Plan 5}'!BH$15&amp;analysismethod2)</f>
        <v xml:space="preserve">Plan Provider Directory Review; 
</v>
      </c>
      <c r="DP65" s="251" t="str">
        <f>IF(ISNUMBER(FIND(analysismethod2,'III_Plan comp 438.68 {Plan 5}'!BI$15)),"",'III_Plan comp 438.68 {Plan 5}'!BI$15&amp;analysismethod2)</f>
        <v xml:space="preserve">Plan Provider Directory Review; 
</v>
      </c>
      <c r="DQ65" s="251" t="str">
        <f>IF(ISNUMBER(FIND(analysismethod2,'III_Plan comp 438.68 {Plan 5}'!BJ$15)),"",'III_Plan comp 438.68 {Plan 5}'!BJ$15&amp;analysismethod2)</f>
        <v xml:space="preserve">Plan Provider Directory Review; 
</v>
      </c>
      <c r="DR65" s="251" t="str">
        <f>IF(ISNUMBER(FIND(analysismethod2,'III_Plan comp 438.68 {Plan 5}'!BK$15)),"",'III_Plan comp 438.68 {Plan 5}'!BK$15&amp;analysismethod2)</f>
        <v xml:space="preserve">Plan Provider Directory Review; 
</v>
      </c>
      <c r="DS65" s="251" t="str">
        <f>IF(ISNUMBER(FIND(analysismethod2,'III_Plan comp 438.68 {Plan 5}'!BL$15)),"",'III_Plan comp 438.68 {Plan 5}'!BL$15&amp;analysismethod2)</f>
        <v xml:space="preserve">Plan Provider Directory Review; 
</v>
      </c>
      <c r="DT65" s="251" t="str">
        <f>IF(ISNUMBER(FIND(analysismethod2,'III_Plan comp 438.68 {Plan 5}'!BM$15)),"",'III_Plan comp 438.68 {Plan 5}'!BM$15&amp;analysismethod2)</f>
        <v xml:space="preserve">Plan Provider Directory Review; 
</v>
      </c>
      <c r="DU65" s="251" t="str">
        <f>IF(ISNUMBER(FIND(analysismethod2,'III_Plan comp 438.68 {Plan 5}'!BN$15)),"",'III_Plan comp 438.68 {Plan 5}'!BN$15&amp;analysismethod2)</f>
        <v xml:space="preserve">Plan Provider Directory Review; 
</v>
      </c>
      <c r="DV65" s="251" t="str">
        <f>IF(ISNUMBER(FIND(analysismethod2,'III_Plan comp 438.68 {Plan 5}'!BO$15)),"",'III_Plan comp 438.68 {Plan 5}'!BO$15&amp;analysismethod2)</f>
        <v xml:space="preserve">Plan Provider Directory Review; 
</v>
      </c>
      <c r="DW65" s="251" t="str">
        <f>IF(ISNUMBER(FIND(analysismethod2,'III_Plan comp 438.68 {Plan 5}'!BP$15)),"",'III_Plan comp 438.68 {Plan 5}'!BP$15&amp;analysismethod2)</f>
        <v xml:space="preserve">Plan Provider Directory Review; 
</v>
      </c>
      <c r="DX65" s="251" t="str">
        <f>IF(ISNUMBER(FIND(analysismethod2,'III_Plan comp 438.68 {Plan 5}'!BQ$15)),"",'III_Plan comp 438.68 {Plan 5}'!BQ$15&amp;analysismethod2)</f>
        <v xml:space="preserve">Plan Provider Directory Review; 
</v>
      </c>
      <c r="DY65" s="251" t="str">
        <f>IF(ISNUMBER(FIND(analysismethod2,'III_Plan comp 438.68 {Plan 5}'!BR$15)),"",'III_Plan comp 438.68 {Plan 5}'!BR$15&amp;analysismethod2)</f>
        <v xml:space="preserve">Plan Provider Directory Review; 
</v>
      </c>
      <c r="DZ65" s="251" t="str">
        <f>IF(ISNUMBER(FIND(analysismethod2,'III_Plan comp 438.68 {Plan 5}'!BS$15)),"",'III_Plan comp 438.68 {Plan 5}'!BS$15&amp;analysismethod2)</f>
        <v xml:space="preserve">Plan Provider Directory Review; 
</v>
      </c>
      <c r="EA65" s="251" t="str">
        <f>IF(ISNUMBER(FIND(analysismethod2,'III_Plan comp 438.68 {Plan 5}'!BT$15)),"",'III_Plan comp 438.68 {Plan 5}'!BT$15&amp;analysismethod2)</f>
        <v xml:space="preserve">Plan Provider Directory Review; 
</v>
      </c>
      <c r="EB65" s="251" t="str">
        <f>IF(ISNUMBER(FIND(analysismethod2,'III_Plan comp 438.68 {Plan 5}'!BU$15)),"",'III_Plan comp 438.68 {Plan 5}'!BU$15&amp;analysismethod2)</f>
        <v xml:space="preserve">Plan Provider Directory Review; 
</v>
      </c>
      <c r="EC65" s="251" t="str">
        <f>IF(ISNUMBER(FIND(analysismethod2,'III_Plan comp 438.68 {Plan 5}'!BV$15)),"",'III_Plan comp 438.68 {Plan 5}'!BV$15&amp;analysismethod2)</f>
        <v xml:space="preserve">Plan Provider Directory Review; 
</v>
      </c>
      <c r="ED65" s="251" t="str">
        <f>IF(ISNUMBER(FIND(analysismethod2,'III_Plan comp 438.68 {Plan 5}'!BW$15)),"",'III_Plan comp 438.68 {Plan 5}'!BW$15&amp;analysismethod2)</f>
        <v xml:space="preserve">Plan Provider Directory Review; 
</v>
      </c>
      <c r="EE65" s="251" t="str">
        <f>IF(ISNUMBER(FIND(analysismethod2,'III_Plan comp 438.68 {Plan 5}'!BX$15)),"",'III_Plan comp 438.68 {Plan 5}'!BX$15&amp;analysismethod2)</f>
        <v xml:space="preserve">Plan Provider Directory Review; 
</v>
      </c>
      <c r="EF65" s="251" t="str">
        <f>IF(ISNUMBER(FIND(analysismethod2,'III_Plan comp 438.68 {Plan 5}'!BY$15)),"",'III_Plan comp 438.68 {Plan 5}'!BY$15&amp;analysismethod2)</f>
        <v xml:space="preserve">Plan Provider Directory Review; 
</v>
      </c>
      <c r="EG65" s="251" t="str">
        <f>IF(ISNUMBER(FIND(analysismethod2,'III_Plan comp 438.68 {Plan 5}'!BZ$15)),"",'III_Plan comp 438.68 {Plan 5}'!BZ$15&amp;analysismethod2)</f>
        <v xml:space="preserve">Plan Provider Directory Review; 
</v>
      </c>
      <c r="EH65" s="251" t="str">
        <f>IF(ISNUMBER(FIND(analysismethod2,'III_Plan comp 438.68 {Plan 5}'!CA$15)),"",'III_Plan comp 438.68 {Plan 5}'!CA$15&amp;analysismethod2)</f>
        <v xml:space="preserve">Plan Provider Directory Review; 
</v>
      </c>
      <c r="EI65" s="251" t="str">
        <f>IF(ISNUMBER(FIND(analysismethod2,'III_Plan comp 438.68 {Plan 5}'!CB$15)),"",'III_Plan comp 438.68 {Plan 5}'!CB$15&amp;analysismethod2)</f>
        <v xml:space="preserve">Plan Provider Directory Review; 
</v>
      </c>
      <c r="EJ65" s="251" t="str">
        <f>IF(ISNUMBER(FIND(analysismethod2,'III_Plan comp 438.68 {Plan 5}'!CC$15)),"",'III_Plan comp 438.68 {Plan 5}'!CC$15&amp;analysismethod2)</f>
        <v xml:space="preserve">Plan Provider Directory Review; 
</v>
      </c>
      <c r="EK65" s="251" t="str">
        <f>IF(ISNUMBER(FIND(analysismethod2,'III_Plan comp 438.68 {Plan 5}'!CD$15)),"",'III_Plan comp 438.68 {Plan 5}'!CD$15&amp;analysismethod2)</f>
        <v xml:space="preserve">Plan Provider Directory Review; 
</v>
      </c>
      <c r="EL65" s="251" t="str">
        <f>IF(ISNUMBER(FIND(analysismethod2,'III_Plan comp 438.68 {Plan 5}'!CE$15)),"",'III_Plan comp 438.68 {Plan 5}'!CE$15&amp;analysismethod2)</f>
        <v xml:space="preserve">Plan Provider Directory Review; 
</v>
      </c>
      <c r="EM65" s="251" t="str">
        <f>IF(ISNUMBER(FIND(analysismethod2,'III_Plan comp 438.68 {Plan 5}'!CF$15)),"",'III_Plan comp 438.68 {Plan 5}'!CF$15&amp;analysismethod2)</f>
        <v xml:space="preserve">Plan Provider Directory Review; 
</v>
      </c>
      <c r="EN65" s="251" t="str">
        <f>IF(ISNUMBER(FIND(analysismethod2,'III_Plan comp 438.68 {Plan 5}'!CG$15)),"",'III_Plan comp 438.68 {Plan 5}'!CG$15&amp;analysismethod2)</f>
        <v xml:space="preserve">Plan Provider Directory Review; 
</v>
      </c>
      <c r="EO65" s="251" t="str">
        <f>IF(ISNUMBER(FIND(analysismethod2,'III_Plan comp 438.68 {Plan 5}'!CH$15)),"",'III_Plan comp 438.68 {Plan 5}'!CH$15&amp;analysismethod2)</f>
        <v xml:space="preserve">Plan Provider Directory Review; 
</v>
      </c>
      <c r="EP65" s="251" t="str">
        <f>IF(ISNUMBER(FIND(analysismethod2,'III_Plan comp 438.68 {Plan 5}'!CI$15)),"",'III_Plan comp 438.68 {Plan 5}'!CI$15&amp;analysismethod2)</f>
        <v xml:space="preserve">Plan Provider Directory Review; 
</v>
      </c>
      <c r="EQ65" s="251" t="str">
        <f>IF(ISNUMBER(FIND(analysismethod2,'III_Plan comp 438.68 {Plan 5}'!CJ$15)),"",'III_Plan comp 438.68 {Plan 5}'!CJ$15&amp;analysismethod2)</f>
        <v xml:space="preserve">Plan Provider Directory Review; 
</v>
      </c>
      <c r="ER65" s="251" t="str">
        <f>IF(ISNUMBER(FIND(analysismethod2,'III_Plan comp 438.68 {Plan 5}'!CK$15)),"",'III_Plan comp 438.68 {Plan 5}'!CK$15&amp;analysismethod2)</f>
        <v xml:space="preserve">Plan Provider Directory Review; 
</v>
      </c>
      <c r="ES65" s="251" t="str">
        <f>IF(ISNUMBER(FIND(analysismethod2,'III_Plan comp 438.68 {Plan 5}'!CL$15)),"",'III_Plan comp 438.68 {Plan 5}'!CL$15&amp;analysismethod2)</f>
        <v xml:space="preserve">Plan Provider Directory Review; 
</v>
      </c>
      <c r="ET65" s="251" t="str">
        <f>IF(ISNUMBER(FIND(analysismethod2,'III_Plan comp 438.68 {Plan 5}'!CM$15)),"",'III_Plan comp 438.68 {Plan 5}'!CM$15&amp;analysismethod2)</f>
        <v xml:space="preserve">Plan Provider Directory Review; 
</v>
      </c>
      <c r="EU65" s="251" t="str">
        <f>IF(ISNUMBER(FIND(analysismethod2,'III_Plan comp 438.68 {Plan 5}'!CN$15)),"",'III_Plan comp 438.68 {Plan 5}'!CN$15&amp;analysismethod2)</f>
        <v xml:space="preserve">Plan Provider Directory Review; 
</v>
      </c>
      <c r="EV65" s="251" t="str">
        <f>IF(ISNUMBER(FIND(analysismethod2,'III_Plan comp 438.68 {Plan 5}'!CO$15)),"",'III_Plan comp 438.68 {Plan 5}'!CO$15&amp;analysismethod2)</f>
        <v xml:space="preserve">Plan Provider Directory Review; 
</v>
      </c>
      <c r="EW65" s="251" t="str">
        <f>IF(ISNUMBER(FIND(analysismethod2,'III_Plan comp 438.68 {Plan 5}'!CP$15)),"",'III_Plan comp 438.68 {Plan 5}'!CP$15&amp;analysismethod2)</f>
        <v xml:space="preserve">Plan Provider Directory Review; 
</v>
      </c>
      <c r="EX65" s="251" t="str">
        <f>IF(ISNUMBER(FIND(analysismethod2,'III_Plan comp 438.68 {Plan 5}'!CQ$15)),"",'III_Plan comp 438.68 {Plan 5}'!CQ$15&amp;analysismethod2)</f>
        <v xml:space="preserve">Plan Provider Directory Review; 
</v>
      </c>
      <c r="EY65" s="251" t="str">
        <f>IF(ISNUMBER(FIND(analysismethod2,'III_Plan comp 438.68 {Plan 5}'!CR$15)),"",'III_Plan comp 438.68 {Plan 5}'!CR$15&amp;analysismethod2)</f>
        <v xml:space="preserve">Plan Provider Directory Review; 
</v>
      </c>
      <c r="EZ65" s="251" t="str">
        <f>IF(ISNUMBER(FIND(analysismethod2,'III_Plan comp 438.68 {Plan 5}'!CS$15)),"",'III_Plan comp 438.68 {Plan 5}'!CS$15&amp;analysismethod2)</f>
        <v xml:space="preserve">Plan Provider Directory Review; 
</v>
      </c>
      <c r="FA65" s="251" t="str">
        <f>IF(ISNUMBER(FIND(analysismethod2,'III_Plan comp 438.68 {Plan 5}'!CT$15)),"",'III_Plan comp 438.68 {Plan 5}'!CT$15&amp;analysismethod2)</f>
        <v xml:space="preserve">Plan Provider Directory Review; 
</v>
      </c>
      <c r="FB65" s="251" t="str">
        <f>IF(ISNUMBER(FIND(analysismethod2,'III_Plan comp 438.68 {Plan 5}'!CU$15)),"",'III_Plan comp 438.68 {Plan 5}'!CU$15&amp;analysismethod2)</f>
        <v xml:space="preserve">Plan Provider Directory Review; 
</v>
      </c>
      <c r="FC65" s="251" t="str">
        <f>IF(ISNUMBER(FIND(analysismethod2,'III_Plan comp 438.68 {Plan 5}'!CV$15)),"",'III_Plan comp 438.68 {Plan 5}'!CV$15&amp;analysismethod2)</f>
        <v xml:space="preserve">Plan Provider Directory Review; 
</v>
      </c>
      <c r="FD65" s="251" t="str">
        <f>IF(ISNUMBER(FIND(analysismethod2,'III_Plan comp 438.68 {Plan 5}'!CW$15)),"",'III_Plan comp 438.68 {Plan 5}'!CW$15&amp;analysismethod2)</f>
        <v xml:space="preserve">Plan Provider Directory Review; 
</v>
      </c>
      <c r="FE65" s="251" t="str">
        <f>IF(ISNUMBER(FIND(analysismethod2,'III_Plan comp 438.68 {Plan 5}'!CX$15)),"",'III_Plan comp 438.68 {Plan 5}'!CX$15&amp;analysismethod2)</f>
        <v xml:space="preserve">Plan Provider Directory Review; 
</v>
      </c>
      <c r="FF65" s="251" t="str">
        <f>IF(ISNUMBER(FIND(analysismethod2,'III_Plan comp 438.68 {Plan 5}'!CY$15)),"",'III_Plan comp 438.68 {Plan 5}'!CY$15&amp;analysismethod2)</f>
        <v xml:space="preserve">Plan Provider Directory Review; 
</v>
      </c>
      <c r="FG65" s="251" t="str">
        <f>IF(ISNUMBER(FIND(analysismethod2,'III_Plan comp 438.68 {Plan 5}'!CZ$15)),"",'III_Plan comp 438.68 {Plan 5}'!CZ$15&amp;analysismethod2)</f>
        <v xml:space="preserve">Plan Provider Directory Review; 
</v>
      </c>
    </row>
    <row r="66" spans="62:163" x14ac:dyDescent="0.2">
      <c r="BK66" s="250" t="str">
        <f>IF('I_State and program information'!$E$58="Yes","Secret Shopper: Network Participation"&amp;"; "&amp;CHAR(10)&amp;CHAR(10),"")</f>
        <v xml:space="preserve">Secret Shopper: Network Participation; 
</v>
      </c>
      <c r="BL66" s="251" t="str">
        <f>IF(ISNUMBER(FIND(analysismethod3,'III_Plan comp 438.68 {Plan 5}'!E$15)),"",'III_Plan comp 438.68 {Plan 5}'!E$15&amp;analysismethod3)</f>
        <v xml:space="preserve">Secret Shopper: Network Participation; 
</v>
      </c>
      <c r="BM66" s="251" t="str">
        <f>IF(ISNUMBER(FIND(analysismethod3,'III_Plan comp 438.68 {Plan 5}'!F$15)),"",'III_Plan comp 438.68 {Plan 5}'!F$15&amp;analysismethod3)</f>
        <v xml:space="preserve">Secret Shopper: Network Participation; 
</v>
      </c>
      <c r="BN66" s="251" t="str">
        <f>IF(ISNUMBER(FIND(analysismethod3,'III_Plan comp 438.68 {Plan 5}'!G$15)),"",'III_Plan comp 438.68 {Plan 5}'!G$15&amp;analysismethod3)</f>
        <v xml:space="preserve">Secret Shopper: Network Participation; 
</v>
      </c>
      <c r="BO66" s="251" t="str">
        <f>IF(ISNUMBER(FIND(analysismethod3,'III_Plan comp 438.68 {Plan 5}'!H$15)),"",'III_Plan comp 438.68 {Plan 5}'!H$15&amp;analysismethod3)</f>
        <v xml:space="preserve">Secret Shopper: Network Participation; 
</v>
      </c>
      <c r="BP66" s="251" t="str">
        <f>IF(ISNUMBER(FIND(analysismethod3,'III_Plan comp 438.68 {Plan 5}'!I$15)),"",'III_Plan comp 438.68 {Plan 5}'!I$15&amp;analysismethod3)</f>
        <v xml:space="preserve">Secret Shopper: Network Participation; 
</v>
      </c>
      <c r="BQ66" s="251" t="str">
        <f>IF(ISNUMBER(FIND(analysismethod3,'III_Plan comp 438.68 {Plan 5}'!J$15)),"",'III_Plan comp 438.68 {Plan 5}'!J$15&amp;analysismethod3)</f>
        <v xml:space="preserve">Secret Shopper: Network Participation; 
</v>
      </c>
      <c r="BR66" s="251" t="str">
        <f>IF(ISNUMBER(FIND(analysismethod3,'III_Plan comp 438.68 {Plan 5}'!K$15)),"",'III_Plan comp 438.68 {Plan 5}'!K$15&amp;analysismethod3)</f>
        <v xml:space="preserve">Secret Shopper: Network Participation; 
</v>
      </c>
      <c r="BS66" s="251" t="str">
        <f>IF(ISNUMBER(FIND(analysismethod3,'III_Plan comp 438.68 {Plan 5}'!L$15)),"",'III_Plan comp 438.68 {Plan 5}'!L$15&amp;analysismethod3)</f>
        <v xml:space="preserve">Secret Shopper: Network Participation; 
</v>
      </c>
      <c r="BT66" s="251" t="str">
        <f>IF(ISNUMBER(FIND(analysismethod3,'III_Plan comp 438.68 {Plan 5}'!M$15)),"",'III_Plan comp 438.68 {Plan 5}'!M$15&amp;analysismethod3)</f>
        <v xml:space="preserve">Secret Shopper: Network Participation; 
</v>
      </c>
      <c r="BU66" s="251" t="str">
        <f>IF(ISNUMBER(FIND(analysismethod3,'III_Plan comp 438.68 {Plan 5}'!N$15)),"",'III_Plan comp 438.68 {Plan 5}'!N$15&amp;analysismethod3)</f>
        <v xml:space="preserve">Secret Shopper: Network Participation; 
</v>
      </c>
      <c r="BV66" s="251" t="str">
        <f>IF(ISNUMBER(FIND(analysismethod3,'III_Plan comp 438.68 {Plan 5}'!O$15)),"",'III_Plan comp 438.68 {Plan 5}'!O$15&amp;analysismethod3)</f>
        <v xml:space="preserve">Secret Shopper: Network Participation; 
</v>
      </c>
      <c r="BW66" s="251" t="str">
        <f>IF(ISNUMBER(FIND(analysismethod3,'III_Plan comp 438.68 {Plan 5}'!P$15)),"",'III_Plan comp 438.68 {Plan 5}'!P$15&amp;analysismethod3)</f>
        <v xml:space="preserve">Secret Shopper: Network Participation; 
</v>
      </c>
      <c r="BX66" s="251" t="str">
        <f>IF(ISNUMBER(FIND(analysismethod3,'III_Plan comp 438.68 {Plan 5}'!Q$15)),"",'III_Plan comp 438.68 {Plan 5}'!Q$15&amp;analysismethod3)</f>
        <v xml:space="preserve">Secret Shopper: Network Participation; 
</v>
      </c>
      <c r="BY66" s="251" t="str">
        <f>IF(ISNUMBER(FIND(analysismethod3,'III_Plan comp 438.68 {Plan 5}'!R$15)),"",'III_Plan comp 438.68 {Plan 5}'!R$15&amp;analysismethod3)</f>
        <v xml:space="preserve">Secret Shopper: Network Participation; 
</v>
      </c>
      <c r="BZ66" s="251" t="str">
        <f>IF(ISNUMBER(FIND(analysismethod3,'III_Plan comp 438.68 {Plan 5}'!S$15)),"",'III_Plan comp 438.68 {Plan 5}'!S$15&amp;analysismethod3)</f>
        <v xml:space="preserve">Secret Shopper: Network Participation; 
</v>
      </c>
      <c r="CA66" s="251" t="str">
        <f>IF(ISNUMBER(FIND(analysismethod3,'III_Plan comp 438.68 {Plan 5}'!T$15)),"",'III_Plan comp 438.68 {Plan 5}'!T$15&amp;analysismethod3)</f>
        <v xml:space="preserve">Secret Shopper: Network Participation; 
</v>
      </c>
      <c r="CB66" s="251" t="str">
        <f>IF(ISNUMBER(FIND(analysismethod3,'III_Plan comp 438.68 {Plan 5}'!U$15)),"",'III_Plan comp 438.68 {Plan 5}'!U$15&amp;analysismethod3)</f>
        <v xml:space="preserve">Secret Shopper: Network Participation; 
</v>
      </c>
      <c r="CC66" s="251" t="str">
        <f>IF(ISNUMBER(FIND(analysismethod3,'III_Plan comp 438.68 {Plan 5}'!V$15)),"",'III_Plan comp 438.68 {Plan 5}'!V$15&amp;analysismethod3)</f>
        <v xml:space="preserve">Secret Shopper: Network Participation; 
</v>
      </c>
      <c r="CD66" s="251" t="str">
        <f>IF(ISNUMBER(FIND(analysismethod3,'III_Plan comp 438.68 {Plan 5}'!W$15)),"",'III_Plan comp 438.68 {Plan 5}'!W$15&amp;analysismethod3)</f>
        <v xml:space="preserve">Secret Shopper: Network Participation; 
</v>
      </c>
      <c r="CE66" s="251" t="str">
        <f>IF(ISNUMBER(FIND(analysismethod3,'III_Plan comp 438.68 {Plan 5}'!X$15)),"",'III_Plan comp 438.68 {Plan 5}'!X$15&amp;analysismethod3)</f>
        <v xml:space="preserve">Secret Shopper: Network Participation; 
</v>
      </c>
      <c r="CF66" s="251" t="str">
        <f>IF(ISNUMBER(FIND(analysismethod3,'III_Plan comp 438.68 {Plan 5}'!Y$15)),"",'III_Plan comp 438.68 {Plan 5}'!Y$15&amp;analysismethod3)</f>
        <v xml:space="preserve">Secret Shopper: Network Participation; 
</v>
      </c>
      <c r="CG66" s="251" t="str">
        <f>IF(ISNUMBER(FIND(analysismethod3,'III_Plan comp 438.68 {Plan 5}'!Z$15)),"",'III_Plan comp 438.68 {Plan 5}'!Z$15&amp;analysismethod3)</f>
        <v xml:space="preserve">Secret Shopper: Network Participation; 
</v>
      </c>
      <c r="CH66" s="251" t="str">
        <f>IF(ISNUMBER(FIND(analysismethod3,'III_Plan comp 438.68 {Plan 5}'!AA$15)),"",'III_Plan comp 438.68 {Plan 5}'!AA$15&amp;analysismethod3)</f>
        <v xml:space="preserve">Secret Shopper: Network Participation; 
</v>
      </c>
      <c r="CI66" s="251" t="str">
        <f>IF(ISNUMBER(FIND(analysismethod3,'III_Plan comp 438.68 {Plan 5}'!AB$15)),"",'III_Plan comp 438.68 {Plan 5}'!AB$15&amp;analysismethod3)</f>
        <v xml:space="preserve">Secret Shopper: Network Participation; 
</v>
      </c>
      <c r="CJ66" s="251" t="str">
        <f>IF(ISNUMBER(FIND(analysismethod3,'III_Plan comp 438.68 {Plan 5}'!AC$15)),"",'III_Plan comp 438.68 {Plan 5}'!AC$15&amp;analysismethod3)</f>
        <v xml:space="preserve">Secret Shopper: Network Participation; 
</v>
      </c>
      <c r="CK66" s="251" t="str">
        <f>IF(ISNUMBER(FIND(analysismethod3,'III_Plan comp 438.68 {Plan 5}'!AD$15)),"",'III_Plan comp 438.68 {Plan 5}'!AD$15&amp;analysismethod3)</f>
        <v xml:space="preserve">Secret Shopper: Network Participation; 
</v>
      </c>
      <c r="CL66" s="251" t="str">
        <f>IF(ISNUMBER(FIND(analysismethod3,'III_Plan comp 438.68 {Plan 5}'!AE$15)),"",'III_Plan comp 438.68 {Plan 5}'!AE$15&amp;analysismethod3)</f>
        <v xml:space="preserve">Secret Shopper: Network Participation; 
</v>
      </c>
      <c r="CM66" s="251" t="str">
        <f>IF(ISNUMBER(FIND(analysismethod3,'III_Plan comp 438.68 {Plan 5}'!AF$15)),"",'III_Plan comp 438.68 {Plan 5}'!AF$15&amp;analysismethod3)</f>
        <v xml:space="preserve">Secret Shopper: Network Participation; 
</v>
      </c>
      <c r="CN66" s="251" t="str">
        <f>IF(ISNUMBER(FIND(analysismethod3,'III_Plan comp 438.68 {Plan 5}'!AG$15)),"",'III_Plan comp 438.68 {Plan 5}'!AG$15&amp;analysismethod3)</f>
        <v xml:space="preserve">Secret Shopper: Network Participation; 
</v>
      </c>
      <c r="CO66" s="251" t="str">
        <f>IF(ISNUMBER(FIND(analysismethod3,'III_Plan comp 438.68 {Plan 5}'!AH$15)),"",'III_Plan comp 438.68 {Plan 5}'!AH$15&amp;analysismethod3)</f>
        <v xml:space="preserve">Secret Shopper: Network Participation; 
</v>
      </c>
      <c r="CP66" s="251" t="str">
        <f>IF(ISNUMBER(FIND(analysismethod3,'III_Plan comp 438.68 {Plan 5}'!AI$15)),"",'III_Plan comp 438.68 {Plan 5}'!AI$15&amp;analysismethod3)</f>
        <v xml:space="preserve">Secret Shopper: Network Participation; 
</v>
      </c>
      <c r="CQ66" s="251" t="str">
        <f>IF(ISNUMBER(FIND(analysismethod3,'III_Plan comp 438.68 {Plan 5}'!AJ$15)),"",'III_Plan comp 438.68 {Plan 5}'!AJ$15&amp;analysismethod3)</f>
        <v xml:space="preserve">Secret Shopper: Network Participation; 
</v>
      </c>
      <c r="CR66" s="251" t="str">
        <f>IF(ISNUMBER(FIND(analysismethod3,'III_Plan comp 438.68 {Plan 5}'!AK$15)),"",'III_Plan comp 438.68 {Plan 5}'!AK$15&amp;analysismethod3)</f>
        <v xml:space="preserve">Secret Shopper: Network Participation; 
</v>
      </c>
      <c r="CS66" s="251" t="str">
        <f>IF(ISNUMBER(FIND(analysismethod3,'III_Plan comp 438.68 {Plan 5}'!AL$15)),"",'III_Plan comp 438.68 {Plan 5}'!AL$15&amp;analysismethod3)</f>
        <v xml:space="preserve">Secret Shopper: Network Participation; 
</v>
      </c>
      <c r="CT66" s="251" t="str">
        <f>IF(ISNUMBER(FIND(analysismethod3,'III_Plan comp 438.68 {Plan 5}'!AM$15)),"",'III_Plan comp 438.68 {Plan 5}'!AM$15&amp;analysismethod3)</f>
        <v xml:space="preserve">Secret Shopper: Network Participation; 
</v>
      </c>
      <c r="CU66" s="251" t="str">
        <f>IF(ISNUMBER(FIND(analysismethod3,'III_Plan comp 438.68 {Plan 5}'!AN$15)),"",'III_Plan comp 438.68 {Plan 5}'!AN$15&amp;analysismethod3)</f>
        <v xml:space="preserve">Secret Shopper: Network Participation; 
</v>
      </c>
      <c r="CV66" s="251" t="str">
        <f>IF(ISNUMBER(FIND(analysismethod3,'III_Plan comp 438.68 {Plan 5}'!AO$15)),"",'III_Plan comp 438.68 {Plan 5}'!AO$15&amp;analysismethod3)</f>
        <v xml:space="preserve">Secret Shopper: Network Participation; 
</v>
      </c>
      <c r="CW66" s="251" t="str">
        <f>IF(ISNUMBER(FIND(analysismethod3,'III_Plan comp 438.68 {Plan 5}'!AP$15)),"",'III_Plan comp 438.68 {Plan 5}'!AP$15&amp;analysismethod3)</f>
        <v xml:space="preserve">Secret Shopper: Network Participation; 
</v>
      </c>
      <c r="CX66" s="251" t="str">
        <f>IF(ISNUMBER(FIND(analysismethod3,'III_Plan comp 438.68 {Plan 5}'!AQ$15)),"",'III_Plan comp 438.68 {Plan 5}'!AQ$15&amp;analysismethod3)</f>
        <v xml:space="preserve">Secret Shopper: Network Participation; 
</v>
      </c>
      <c r="CY66" s="251" t="str">
        <f>IF(ISNUMBER(FIND(analysismethod3,'III_Plan comp 438.68 {Plan 5}'!AR$15)),"",'III_Plan comp 438.68 {Plan 5}'!AR$15&amp;analysismethod3)</f>
        <v xml:space="preserve">Secret Shopper: Network Participation; 
</v>
      </c>
      <c r="CZ66" s="251" t="str">
        <f>IF(ISNUMBER(FIND(analysismethod3,'III_Plan comp 438.68 {Plan 5}'!AS$15)),"",'III_Plan comp 438.68 {Plan 5}'!AS$15&amp;analysismethod3)</f>
        <v xml:space="preserve">Secret Shopper: Network Participation; 
</v>
      </c>
      <c r="DA66" s="251" t="str">
        <f>IF(ISNUMBER(FIND(analysismethod3,'III_Plan comp 438.68 {Plan 5}'!AT$15)),"",'III_Plan comp 438.68 {Plan 5}'!AT$15&amp;analysismethod3)</f>
        <v xml:space="preserve">Secret Shopper: Network Participation; 
</v>
      </c>
      <c r="DB66" s="251" t="str">
        <f>IF(ISNUMBER(FIND(analysismethod3,'III_Plan comp 438.68 {Plan 5}'!AU$15)),"",'III_Plan comp 438.68 {Plan 5}'!AU$15&amp;analysismethod3)</f>
        <v xml:space="preserve">Secret Shopper: Network Participation; 
</v>
      </c>
      <c r="DC66" s="251" t="str">
        <f>IF(ISNUMBER(FIND(analysismethod3,'III_Plan comp 438.68 {Plan 5}'!AV$15)),"",'III_Plan comp 438.68 {Plan 5}'!AV$15&amp;analysismethod3)</f>
        <v xml:space="preserve">Secret Shopper: Network Participation; 
</v>
      </c>
      <c r="DD66" s="251" t="str">
        <f>IF(ISNUMBER(FIND(analysismethod3,'III_Plan comp 438.68 {Plan 5}'!AW$15)),"",'III_Plan comp 438.68 {Plan 5}'!AW$15&amp;analysismethod3)</f>
        <v xml:space="preserve">Secret Shopper: Network Participation; 
</v>
      </c>
      <c r="DE66" s="251" t="str">
        <f>IF(ISNUMBER(FIND(analysismethod3,'III_Plan comp 438.68 {Plan 5}'!AX$15)),"",'III_Plan comp 438.68 {Plan 5}'!AX$15&amp;analysismethod3)</f>
        <v xml:space="preserve">Secret Shopper: Network Participation; 
</v>
      </c>
      <c r="DF66" s="251" t="str">
        <f>IF(ISNUMBER(FIND(analysismethod3,'III_Plan comp 438.68 {Plan 5}'!AY$15)),"",'III_Plan comp 438.68 {Plan 5}'!AY$15&amp;analysismethod3)</f>
        <v xml:space="preserve">Secret Shopper: Network Participation; 
</v>
      </c>
      <c r="DG66" s="251" t="str">
        <f>IF(ISNUMBER(FIND(analysismethod3,'III_Plan comp 438.68 {Plan 5}'!AZ$15)),"",'III_Plan comp 438.68 {Plan 5}'!AZ$15&amp;analysismethod3)</f>
        <v xml:space="preserve">Secret Shopper: Network Participation; 
</v>
      </c>
      <c r="DH66" s="251" t="str">
        <f>IF(ISNUMBER(FIND(analysismethod3,'III_Plan comp 438.68 {Plan 5}'!BA$15)),"",'III_Plan comp 438.68 {Plan 5}'!BA$15&amp;analysismethod3)</f>
        <v xml:space="preserve">Secret Shopper: Network Participation; 
</v>
      </c>
      <c r="DI66" s="251" t="str">
        <f>IF(ISNUMBER(FIND(analysismethod3,'III_Plan comp 438.68 {Plan 5}'!BB$15)),"",'III_Plan comp 438.68 {Plan 5}'!BB$15&amp;analysismethod3)</f>
        <v xml:space="preserve">Secret Shopper: Network Participation; 
</v>
      </c>
      <c r="DJ66" s="251" t="str">
        <f>IF(ISNUMBER(FIND(analysismethod3,'III_Plan comp 438.68 {Plan 5}'!BC$15)),"",'III_Plan comp 438.68 {Plan 5}'!BC$15&amp;analysismethod3)</f>
        <v xml:space="preserve">Secret Shopper: Network Participation; 
</v>
      </c>
      <c r="DK66" s="251" t="str">
        <f>IF(ISNUMBER(FIND(analysismethod3,'III_Plan comp 438.68 {Plan 5}'!BD$15)),"",'III_Plan comp 438.68 {Plan 5}'!BD$15&amp;analysismethod3)</f>
        <v xml:space="preserve">Secret Shopper: Network Participation; 
</v>
      </c>
      <c r="DL66" s="251" t="str">
        <f>IF(ISNUMBER(FIND(analysismethod3,'III_Plan comp 438.68 {Plan 5}'!BE$15)),"",'III_Plan comp 438.68 {Plan 5}'!BE$15&amp;analysismethod3)</f>
        <v xml:space="preserve">Secret Shopper: Network Participation; 
</v>
      </c>
      <c r="DM66" s="251" t="str">
        <f>IF(ISNUMBER(FIND(analysismethod3,'III_Plan comp 438.68 {Plan 5}'!BF$15)),"",'III_Plan comp 438.68 {Plan 5}'!BF$15&amp;analysismethod3)</f>
        <v xml:space="preserve">Secret Shopper: Network Participation; 
</v>
      </c>
      <c r="DN66" s="251" t="str">
        <f>IF(ISNUMBER(FIND(analysismethod3,'III_Plan comp 438.68 {Plan 5}'!BG$15)),"",'III_Plan comp 438.68 {Plan 5}'!BG$15&amp;analysismethod3)</f>
        <v xml:space="preserve">Secret Shopper: Network Participation; 
</v>
      </c>
      <c r="DO66" s="251" t="str">
        <f>IF(ISNUMBER(FIND(analysismethod3,'III_Plan comp 438.68 {Plan 5}'!BH$15)),"",'III_Plan comp 438.68 {Plan 5}'!BH$15&amp;analysismethod3)</f>
        <v xml:space="preserve">Secret Shopper: Network Participation; 
</v>
      </c>
      <c r="DP66" s="251" t="str">
        <f>IF(ISNUMBER(FIND(analysismethod3,'III_Plan comp 438.68 {Plan 5}'!BI$15)),"",'III_Plan comp 438.68 {Plan 5}'!BI$15&amp;analysismethod3)</f>
        <v xml:space="preserve">Secret Shopper: Network Participation; 
</v>
      </c>
      <c r="DQ66" s="251" t="str">
        <f>IF(ISNUMBER(FIND(analysismethod3,'III_Plan comp 438.68 {Plan 5}'!BJ$15)),"",'III_Plan comp 438.68 {Plan 5}'!BJ$15&amp;analysismethod3)</f>
        <v xml:space="preserve">Secret Shopper: Network Participation; 
</v>
      </c>
      <c r="DR66" s="251" t="str">
        <f>IF(ISNUMBER(FIND(analysismethod3,'III_Plan comp 438.68 {Plan 5}'!BK$15)),"",'III_Plan comp 438.68 {Plan 5}'!BK$15&amp;analysismethod3)</f>
        <v xml:space="preserve">Secret Shopper: Network Participation; 
</v>
      </c>
      <c r="DS66" s="251" t="str">
        <f>IF(ISNUMBER(FIND(analysismethod3,'III_Plan comp 438.68 {Plan 5}'!BL$15)),"",'III_Plan comp 438.68 {Plan 5}'!BL$15&amp;analysismethod3)</f>
        <v xml:space="preserve">Secret Shopper: Network Participation; 
</v>
      </c>
      <c r="DT66" s="251" t="str">
        <f>IF(ISNUMBER(FIND(analysismethod3,'III_Plan comp 438.68 {Plan 5}'!BM$15)),"",'III_Plan comp 438.68 {Plan 5}'!BM$15&amp;analysismethod3)</f>
        <v xml:space="preserve">Secret Shopper: Network Participation; 
</v>
      </c>
      <c r="DU66" s="251" t="str">
        <f>IF(ISNUMBER(FIND(analysismethod3,'III_Plan comp 438.68 {Plan 5}'!BN$15)),"",'III_Plan comp 438.68 {Plan 5}'!BN$15&amp;analysismethod3)</f>
        <v xml:space="preserve">Secret Shopper: Network Participation; 
</v>
      </c>
      <c r="DV66" s="251" t="str">
        <f>IF(ISNUMBER(FIND(analysismethod3,'III_Plan comp 438.68 {Plan 5}'!BO$15)),"",'III_Plan comp 438.68 {Plan 5}'!BO$15&amp;analysismethod3)</f>
        <v xml:space="preserve">Secret Shopper: Network Participation; 
</v>
      </c>
      <c r="DW66" s="251" t="str">
        <f>IF(ISNUMBER(FIND(analysismethod3,'III_Plan comp 438.68 {Plan 5}'!BP$15)),"",'III_Plan comp 438.68 {Plan 5}'!BP$15&amp;analysismethod3)</f>
        <v xml:space="preserve">Secret Shopper: Network Participation; 
</v>
      </c>
      <c r="DX66" s="251" t="str">
        <f>IF(ISNUMBER(FIND(analysismethod3,'III_Plan comp 438.68 {Plan 5}'!BQ$15)),"",'III_Plan comp 438.68 {Plan 5}'!BQ$15&amp;analysismethod3)</f>
        <v xml:space="preserve">Secret Shopper: Network Participation; 
</v>
      </c>
      <c r="DY66" s="251" t="str">
        <f>IF(ISNUMBER(FIND(analysismethod3,'III_Plan comp 438.68 {Plan 5}'!BR$15)),"",'III_Plan comp 438.68 {Plan 5}'!BR$15&amp;analysismethod3)</f>
        <v xml:space="preserve">Secret Shopper: Network Participation; 
</v>
      </c>
      <c r="DZ66" s="251" t="str">
        <f>IF(ISNUMBER(FIND(analysismethod3,'III_Plan comp 438.68 {Plan 5}'!BS$15)),"",'III_Plan comp 438.68 {Plan 5}'!BS$15&amp;analysismethod3)</f>
        <v xml:space="preserve">Secret Shopper: Network Participation; 
</v>
      </c>
      <c r="EA66" s="251" t="str">
        <f>IF(ISNUMBER(FIND(analysismethod3,'III_Plan comp 438.68 {Plan 5}'!BT$15)),"",'III_Plan comp 438.68 {Plan 5}'!BT$15&amp;analysismethod3)</f>
        <v xml:space="preserve">Secret Shopper: Network Participation; 
</v>
      </c>
      <c r="EB66" s="251" t="str">
        <f>IF(ISNUMBER(FIND(analysismethod3,'III_Plan comp 438.68 {Plan 5}'!BU$15)),"",'III_Plan comp 438.68 {Plan 5}'!BU$15&amp;analysismethod3)</f>
        <v xml:space="preserve">Secret Shopper: Network Participation; 
</v>
      </c>
      <c r="EC66" s="251" t="str">
        <f>IF(ISNUMBER(FIND(analysismethod3,'III_Plan comp 438.68 {Plan 5}'!BV$15)),"",'III_Plan comp 438.68 {Plan 5}'!BV$15&amp;analysismethod3)</f>
        <v xml:space="preserve">Secret Shopper: Network Participation; 
</v>
      </c>
      <c r="ED66" s="251" t="str">
        <f>IF(ISNUMBER(FIND(analysismethod3,'III_Plan comp 438.68 {Plan 5}'!BW$15)),"",'III_Plan comp 438.68 {Plan 5}'!BW$15&amp;analysismethod3)</f>
        <v xml:space="preserve">Secret Shopper: Network Participation; 
</v>
      </c>
      <c r="EE66" s="251" t="str">
        <f>IF(ISNUMBER(FIND(analysismethod3,'III_Plan comp 438.68 {Plan 5}'!BX$15)),"",'III_Plan comp 438.68 {Plan 5}'!BX$15&amp;analysismethod3)</f>
        <v xml:space="preserve">Secret Shopper: Network Participation; 
</v>
      </c>
      <c r="EF66" s="251" t="str">
        <f>IF(ISNUMBER(FIND(analysismethod3,'III_Plan comp 438.68 {Plan 5}'!BY$15)),"",'III_Plan comp 438.68 {Plan 5}'!BY$15&amp;analysismethod3)</f>
        <v xml:space="preserve">Secret Shopper: Network Participation; 
</v>
      </c>
      <c r="EG66" s="251" t="str">
        <f>IF(ISNUMBER(FIND(analysismethod3,'III_Plan comp 438.68 {Plan 5}'!BZ$15)),"",'III_Plan comp 438.68 {Plan 5}'!BZ$15&amp;analysismethod3)</f>
        <v xml:space="preserve">Secret Shopper: Network Participation; 
</v>
      </c>
      <c r="EH66" s="251" t="str">
        <f>IF(ISNUMBER(FIND(analysismethod3,'III_Plan comp 438.68 {Plan 5}'!CA$15)),"",'III_Plan comp 438.68 {Plan 5}'!CA$15&amp;analysismethod3)</f>
        <v xml:space="preserve">Secret Shopper: Network Participation; 
</v>
      </c>
      <c r="EI66" s="251" t="str">
        <f>IF(ISNUMBER(FIND(analysismethod3,'III_Plan comp 438.68 {Plan 5}'!CB$15)),"",'III_Plan comp 438.68 {Plan 5}'!CB$15&amp;analysismethod3)</f>
        <v xml:space="preserve">Secret Shopper: Network Participation; 
</v>
      </c>
      <c r="EJ66" s="251" t="str">
        <f>IF(ISNUMBER(FIND(analysismethod3,'III_Plan comp 438.68 {Plan 5}'!CC$15)),"",'III_Plan comp 438.68 {Plan 5}'!CC$15&amp;analysismethod3)</f>
        <v xml:space="preserve">Secret Shopper: Network Participation; 
</v>
      </c>
      <c r="EK66" s="251" t="str">
        <f>IF(ISNUMBER(FIND(analysismethod3,'III_Plan comp 438.68 {Plan 5}'!CD$15)),"",'III_Plan comp 438.68 {Plan 5}'!CD$15&amp;analysismethod3)</f>
        <v xml:space="preserve">Secret Shopper: Network Participation; 
</v>
      </c>
      <c r="EL66" s="251" t="str">
        <f>IF(ISNUMBER(FIND(analysismethod3,'III_Plan comp 438.68 {Plan 5}'!CE$15)),"",'III_Plan comp 438.68 {Plan 5}'!CE$15&amp;analysismethod3)</f>
        <v xml:space="preserve">Secret Shopper: Network Participation; 
</v>
      </c>
      <c r="EM66" s="251" t="str">
        <f>IF(ISNUMBER(FIND(analysismethod3,'III_Plan comp 438.68 {Plan 5}'!CF$15)),"",'III_Plan comp 438.68 {Plan 5}'!CF$15&amp;analysismethod3)</f>
        <v xml:space="preserve">Secret Shopper: Network Participation; 
</v>
      </c>
      <c r="EN66" s="251" t="str">
        <f>IF(ISNUMBER(FIND(analysismethod3,'III_Plan comp 438.68 {Plan 5}'!CG$15)),"",'III_Plan comp 438.68 {Plan 5}'!CG$15&amp;analysismethod3)</f>
        <v xml:space="preserve">Secret Shopper: Network Participation; 
</v>
      </c>
      <c r="EO66" s="251" t="str">
        <f>IF(ISNUMBER(FIND(analysismethod3,'III_Plan comp 438.68 {Plan 5}'!CH$15)),"",'III_Plan comp 438.68 {Plan 5}'!CH$15&amp;analysismethod3)</f>
        <v xml:space="preserve">Secret Shopper: Network Participation; 
</v>
      </c>
      <c r="EP66" s="251" t="str">
        <f>IF(ISNUMBER(FIND(analysismethod3,'III_Plan comp 438.68 {Plan 5}'!CI$15)),"",'III_Plan comp 438.68 {Plan 5}'!CI$15&amp;analysismethod3)</f>
        <v xml:space="preserve">Secret Shopper: Network Participation; 
</v>
      </c>
      <c r="EQ66" s="251" t="str">
        <f>IF(ISNUMBER(FIND(analysismethod3,'III_Plan comp 438.68 {Plan 5}'!CJ$15)),"",'III_Plan comp 438.68 {Plan 5}'!CJ$15&amp;analysismethod3)</f>
        <v xml:space="preserve">Secret Shopper: Network Participation; 
</v>
      </c>
      <c r="ER66" s="251" t="str">
        <f>IF(ISNUMBER(FIND(analysismethod3,'III_Plan comp 438.68 {Plan 5}'!CK$15)),"",'III_Plan comp 438.68 {Plan 5}'!CK$15&amp;analysismethod3)</f>
        <v xml:space="preserve">Secret Shopper: Network Participation; 
</v>
      </c>
      <c r="ES66" s="251" t="str">
        <f>IF(ISNUMBER(FIND(analysismethod3,'III_Plan comp 438.68 {Plan 5}'!CL$15)),"",'III_Plan comp 438.68 {Plan 5}'!CL$15&amp;analysismethod3)</f>
        <v xml:space="preserve">Secret Shopper: Network Participation; 
</v>
      </c>
      <c r="ET66" s="251" t="str">
        <f>IF(ISNUMBER(FIND(analysismethod3,'III_Plan comp 438.68 {Plan 5}'!CM$15)),"",'III_Plan comp 438.68 {Plan 5}'!CM$15&amp;analysismethod3)</f>
        <v xml:space="preserve">Secret Shopper: Network Participation; 
</v>
      </c>
      <c r="EU66" s="251" t="str">
        <f>IF(ISNUMBER(FIND(analysismethod3,'III_Plan comp 438.68 {Plan 5}'!CN$15)),"",'III_Plan comp 438.68 {Plan 5}'!CN$15&amp;analysismethod3)</f>
        <v xml:space="preserve">Secret Shopper: Network Participation; 
</v>
      </c>
      <c r="EV66" s="251" t="str">
        <f>IF(ISNUMBER(FIND(analysismethod3,'III_Plan comp 438.68 {Plan 5}'!CO$15)),"",'III_Plan comp 438.68 {Plan 5}'!CO$15&amp;analysismethod3)</f>
        <v xml:space="preserve">Secret Shopper: Network Participation; 
</v>
      </c>
      <c r="EW66" s="251" t="str">
        <f>IF(ISNUMBER(FIND(analysismethod3,'III_Plan comp 438.68 {Plan 5}'!CP$15)),"",'III_Plan comp 438.68 {Plan 5}'!CP$15&amp;analysismethod3)</f>
        <v xml:space="preserve">Secret Shopper: Network Participation; 
</v>
      </c>
      <c r="EX66" s="251" t="str">
        <f>IF(ISNUMBER(FIND(analysismethod3,'III_Plan comp 438.68 {Plan 5}'!CQ$15)),"",'III_Plan comp 438.68 {Plan 5}'!CQ$15&amp;analysismethod3)</f>
        <v xml:space="preserve">Secret Shopper: Network Participation; 
</v>
      </c>
      <c r="EY66" s="251" t="str">
        <f>IF(ISNUMBER(FIND(analysismethod3,'III_Plan comp 438.68 {Plan 5}'!CR$15)),"",'III_Plan comp 438.68 {Plan 5}'!CR$15&amp;analysismethod3)</f>
        <v xml:space="preserve">Secret Shopper: Network Participation; 
</v>
      </c>
      <c r="EZ66" s="251" t="str">
        <f>IF(ISNUMBER(FIND(analysismethod3,'III_Plan comp 438.68 {Plan 5}'!CS$15)),"",'III_Plan comp 438.68 {Plan 5}'!CS$15&amp;analysismethod3)</f>
        <v xml:space="preserve">Secret Shopper: Network Participation; 
</v>
      </c>
      <c r="FA66" s="251" t="str">
        <f>IF(ISNUMBER(FIND(analysismethod3,'III_Plan comp 438.68 {Plan 5}'!CT$15)),"",'III_Plan comp 438.68 {Plan 5}'!CT$15&amp;analysismethod3)</f>
        <v xml:space="preserve">Secret Shopper: Network Participation; 
</v>
      </c>
      <c r="FB66" s="251" t="str">
        <f>IF(ISNUMBER(FIND(analysismethod3,'III_Plan comp 438.68 {Plan 5}'!CU$15)),"",'III_Plan comp 438.68 {Plan 5}'!CU$15&amp;analysismethod3)</f>
        <v xml:space="preserve">Secret Shopper: Network Participation; 
</v>
      </c>
      <c r="FC66" s="251" t="str">
        <f>IF(ISNUMBER(FIND(analysismethod3,'III_Plan comp 438.68 {Plan 5}'!CV$15)),"",'III_Plan comp 438.68 {Plan 5}'!CV$15&amp;analysismethod3)</f>
        <v xml:space="preserve">Secret Shopper: Network Participation; 
</v>
      </c>
      <c r="FD66" s="251" t="str">
        <f>IF(ISNUMBER(FIND(analysismethod3,'III_Plan comp 438.68 {Plan 5}'!CW$15)),"",'III_Plan comp 438.68 {Plan 5}'!CW$15&amp;analysismethod3)</f>
        <v xml:space="preserve">Secret Shopper: Network Participation; 
</v>
      </c>
      <c r="FE66" s="251" t="str">
        <f>IF(ISNUMBER(FIND(analysismethod3,'III_Plan comp 438.68 {Plan 5}'!CX$15)),"",'III_Plan comp 438.68 {Plan 5}'!CX$15&amp;analysismethod3)</f>
        <v xml:space="preserve">Secret Shopper: Network Participation; 
</v>
      </c>
      <c r="FF66" s="251" t="str">
        <f>IF(ISNUMBER(FIND(analysismethod3,'III_Plan comp 438.68 {Plan 5}'!CY$15)),"",'III_Plan comp 438.68 {Plan 5}'!CY$15&amp;analysismethod3)</f>
        <v xml:space="preserve">Secret Shopper: Network Participation; 
</v>
      </c>
      <c r="FG66" s="251" t="str">
        <f>IF(ISNUMBER(FIND(analysismethod3,'III_Plan comp 438.68 {Plan 5}'!CZ$15)),"",'III_Plan comp 438.68 {Plan 5}'!CZ$15&amp;analysismethod3)</f>
        <v xml:space="preserve">Secret Shopper: Network Participation; 
</v>
      </c>
    </row>
    <row r="67" spans="62:163" x14ac:dyDescent="0.2">
      <c r="BK67" s="250" t="str">
        <f>IF('I_State and program information'!$E$62="Yes","Secret Shopper: Appointment Availability"&amp;"; "&amp;CHAR(10)&amp;CHAR(10),"")</f>
        <v xml:space="preserve">Secret Shopper: Appointment Availability; 
</v>
      </c>
      <c r="BL67" s="251" t="str">
        <f>IF(ISNUMBER(FIND(analysismethod4,'III_Plan comp 438.68 {Plan 5}'!E$15)),"",'III_Plan comp 438.68 {Plan 5}'!E$15&amp;analysismethod4)</f>
        <v xml:space="preserve">Secret Shopper: Appointment Availability; 
</v>
      </c>
      <c r="BM67" s="251" t="str">
        <f>IF(ISNUMBER(FIND(analysismethod4,'III_Plan comp 438.68 {Plan 5}'!F$15)),"",'III_Plan comp 438.68 {Plan 5}'!F$15&amp;analysismethod4)</f>
        <v xml:space="preserve">Secret Shopper: Appointment Availability; 
</v>
      </c>
      <c r="BN67" s="251" t="str">
        <f>IF(ISNUMBER(FIND(analysismethod4,'III_Plan comp 438.68 {Plan 5}'!G$15)),"",'III_Plan comp 438.68 {Plan 5}'!G$15&amp;analysismethod4)</f>
        <v xml:space="preserve">Secret Shopper: Appointment Availability; 
</v>
      </c>
      <c r="BO67" s="251" t="str">
        <f>IF(ISNUMBER(FIND(analysismethod4,'III_Plan comp 438.68 {Plan 5}'!H$15)),"",'III_Plan comp 438.68 {Plan 5}'!H$15&amp;analysismethod4)</f>
        <v xml:space="preserve">Secret Shopper: Appointment Availability; 
</v>
      </c>
      <c r="BP67" s="251" t="str">
        <f>IF(ISNUMBER(FIND(analysismethod4,'III_Plan comp 438.68 {Plan 5}'!I$15)),"",'III_Plan comp 438.68 {Plan 5}'!I$15&amp;analysismethod4)</f>
        <v xml:space="preserve">Secret Shopper: Appointment Availability; 
</v>
      </c>
      <c r="BQ67" s="251" t="str">
        <f>IF(ISNUMBER(FIND(analysismethod4,'III_Plan comp 438.68 {Plan 5}'!J$15)),"",'III_Plan comp 438.68 {Plan 5}'!J$15&amp;analysismethod4)</f>
        <v xml:space="preserve">Secret Shopper: Appointment Availability; 
</v>
      </c>
      <c r="BR67" s="251" t="str">
        <f>IF(ISNUMBER(FIND(analysismethod4,'III_Plan comp 438.68 {Plan 5}'!K$15)),"",'III_Plan comp 438.68 {Plan 5}'!K$15&amp;analysismethod4)</f>
        <v xml:space="preserve">Secret Shopper: Appointment Availability; 
</v>
      </c>
      <c r="BS67" s="251" t="str">
        <f>IF(ISNUMBER(FIND(analysismethod4,'III_Plan comp 438.68 {Plan 5}'!L$15)),"",'III_Plan comp 438.68 {Plan 5}'!L$15&amp;analysismethod4)</f>
        <v xml:space="preserve">Secret Shopper: Appointment Availability; 
</v>
      </c>
      <c r="BT67" s="251" t="str">
        <f>IF(ISNUMBER(FIND(analysismethod4,'III_Plan comp 438.68 {Plan 5}'!M$15)),"",'III_Plan comp 438.68 {Plan 5}'!M$15&amp;analysismethod4)</f>
        <v xml:space="preserve">Secret Shopper: Appointment Availability; 
</v>
      </c>
      <c r="BU67" s="251" t="str">
        <f>IF(ISNUMBER(FIND(analysismethod4,'III_Plan comp 438.68 {Plan 5}'!N$15)),"",'III_Plan comp 438.68 {Plan 5}'!N$15&amp;analysismethod4)</f>
        <v xml:space="preserve">Secret Shopper: Appointment Availability; 
</v>
      </c>
      <c r="BV67" s="251" t="str">
        <f>IF(ISNUMBER(FIND(analysismethod4,'III_Plan comp 438.68 {Plan 5}'!O$15)),"",'III_Plan comp 438.68 {Plan 5}'!O$15&amp;analysismethod4)</f>
        <v xml:space="preserve">Secret Shopper: Appointment Availability; 
</v>
      </c>
      <c r="BW67" s="251" t="str">
        <f>IF(ISNUMBER(FIND(analysismethod4,'III_Plan comp 438.68 {Plan 5}'!P$15)),"",'III_Plan comp 438.68 {Plan 5}'!P$15&amp;analysismethod4)</f>
        <v xml:space="preserve">Secret Shopper: Appointment Availability; 
</v>
      </c>
      <c r="BX67" s="251" t="str">
        <f>IF(ISNUMBER(FIND(analysismethod4,'III_Plan comp 438.68 {Plan 5}'!Q$15)),"",'III_Plan comp 438.68 {Plan 5}'!Q$15&amp;analysismethod4)</f>
        <v xml:space="preserve">Secret Shopper: Appointment Availability; 
</v>
      </c>
      <c r="BY67" s="251" t="str">
        <f>IF(ISNUMBER(FIND(analysismethod4,'III_Plan comp 438.68 {Plan 5}'!R$15)),"",'III_Plan comp 438.68 {Plan 5}'!R$15&amp;analysismethod4)</f>
        <v xml:space="preserve">Secret Shopper: Appointment Availability; 
</v>
      </c>
      <c r="BZ67" s="251" t="str">
        <f>IF(ISNUMBER(FIND(analysismethod4,'III_Plan comp 438.68 {Plan 5}'!S$15)),"",'III_Plan comp 438.68 {Plan 5}'!S$15&amp;analysismethod4)</f>
        <v xml:space="preserve">Secret Shopper: Appointment Availability; 
</v>
      </c>
      <c r="CA67" s="251" t="str">
        <f>IF(ISNUMBER(FIND(analysismethod4,'III_Plan comp 438.68 {Plan 5}'!T$15)),"",'III_Plan comp 438.68 {Plan 5}'!T$15&amp;analysismethod4)</f>
        <v xml:space="preserve">Secret Shopper: Appointment Availability; 
</v>
      </c>
      <c r="CB67" s="251" t="str">
        <f>IF(ISNUMBER(FIND(analysismethod4,'III_Plan comp 438.68 {Plan 5}'!U$15)),"",'III_Plan comp 438.68 {Plan 5}'!U$15&amp;analysismethod4)</f>
        <v xml:space="preserve">Secret Shopper: Appointment Availability; 
</v>
      </c>
      <c r="CC67" s="251" t="str">
        <f>IF(ISNUMBER(FIND(analysismethod4,'III_Plan comp 438.68 {Plan 5}'!V$15)),"",'III_Plan comp 438.68 {Plan 5}'!V$15&amp;analysismethod4)</f>
        <v xml:space="preserve">Secret Shopper: Appointment Availability; 
</v>
      </c>
      <c r="CD67" s="251" t="str">
        <f>IF(ISNUMBER(FIND(analysismethod4,'III_Plan comp 438.68 {Plan 5}'!W$15)),"",'III_Plan comp 438.68 {Plan 5}'!W$15&amp;analysismethod4)</f>
        <v xml:space="preserve">Secret Shopper: Appointment Availability; 
</v>
      </c>
      <c r="CE67" s="251" t="str">
        <f>IF(ISNUMBER(FIND(analysismethod4,'III_Plan comp 438.68 {Plan 5}'!X$15)),"",'III_Plan comp 438.68 {Plan 5}'!X$15&amp;analysismethod4)</f>
        <v xml:space="preserve">Secret Shopper: Appointment Availability; 
</v>
      </c>
      <c r="CF67" s="251" t="str">
        <f>IF(ISNUMBER(FIND(analysismethod4,'III_Plan comp 438.68 {Plan 5}'!Y$15)),"",'III_Plan comp 438.68 {Plan 5}'!Y$15&amp;analysismethod4)</f>
        <v xml:space="preserve">Secret Shopper: Appointment Availability; 
</v>
      </c>
      <c r="CG67" s="251" t="str">
        <f>IF(ISNUMBER(FIND(analysismethod4,'III_Plan comp 438.68 {Plan 5}'!Z$15)),"",'III_Plan comp 438.68 {Plan 5}'!Z$15&amp;analysismethod4)</f>
        <v xml:space="preserve">Secret Shopper: Appointment Availability; 
</v>
      </c>
      <c r="CH67" s="251" t="str">
        <f>IF(ISNUMBER(FIND(analysismethod4,'III_Plan comp 438.68 {Plan 5}'!AA$15)),"",'III_Plan comp 438.68 {Plan 5}'!AA$15&amp;analysismethod4)</f>
        <v xml:space="preserve">Secret Shopper: Appointment Availability; 
</v>
      </c>
      <c r="CI67" s="251" t="str">
        <f>IF(ISNUMBER(FIND(analysismethod4,'III_Plan comp 438.68 {Plan 5}'!AB$15)),"",'III_Plan comp 438.68 {Plan 5}'!AB$15&amp;analysismethod4)</f>
        <v xml:space="preserve">Secret Shopper: Appointment Availability; 
</v>
      </c>
      <c r="CJ67" s="251" t="str">
        <f>IF(ISNUMBER(FIND(analysismethod4,'III_Plan comp 438.68 {Plan 5}'!AC$15)),"",'III_Plan comp 438.68 {Plan 5}'!AC$15&amp;analysismethod4)</f>
        <v xml:space="preserve">Secret Shopper: Appointment Availability; 
</v>
      </c>
      <c r="CK67" s="251" t="str">
        <f>IF(ISNUMBER(FIND(analysismethod4,'III_Plan comp 438.68 {Plan 5}'!AD$15)),"",'III_Plan comp 438.68 {Plan 5}'!AD$15&amp;analysismethod4)</f>
        <v xml:space="preserve">Secret Shopper: Appointment Availability; 
</v>
      </c>
      <c r="CL67" s="251" t="str">
        <f>IF(ISNUMBER(FIND(analysismethod4,'III_Plan comp 438.68 {Plan 5}'!AE$15)),"",'III_Plan comp 438.68 {Plan 5}'!AE$15&amp;analysismethod4)</f>
        <v xml:space="preserve">Secret Shopper: Appointment Availability; 
</v>
      </c>
      <c r="CM67" s="251" t="str">
        <f>IF(ISNUMBER(FIND(analysismethod4,'III_Plan comp 438.68 {Plan 5}'!AF$15)),"",'III_Plan comp 438.68 {Plan 5}'!AF$15&amp;analysismethod4)</f>
        <v xml:space="preserve">Secret Shopper: Appointment Availability; 
</v>
      </c>
      <c r="CN67" s="251" t="str">
        <f>IF(ISNUMBER(FIND(analysismethod4,'III_Plan comp 438.68 {Plan 5}'!AG$15)),"",'III_Plan comp 438.68 {Plan 5}'!AG$15&amp;analysismethod4)</f>
        <v xml:space="preserve">Secret Shopper: Appointment Availability; 
</v>
      </c>
      <c r="CO67" s="251" t="str">
        <f>IF(ISNUMBER(FIND(analysismethod4,'III_Plan comp 438.68 {Plan 5}'!AH$15)),"",'III_Plan comp 438.68 {Plan 5}'!AH$15&amp;analysismethod4)</f>
        <v xml:space="preserve">Secret Shopper: Appointment Availability; 
</v>
      </c>
      <c r="CP67" s="251" t="str">
        <f>IF(ISNUMBER(FIND(analysismethod4,'III_Plan comp 438.68 {Plan 5}'!AI$15)),"",'III_Plan comp 438.68 {Plan 5}'!AI$15&amp;analysismethod4)</f>
        <v xml:space="preserve">Secret Shopper: Appointment Availability; 
</v>
      </c>
      <c r="CQ67" s="251" t="str">
        <f>IF(ISNUMBER(FIND(analysismethod4,'III_Plan comp 438.68 {Plan 5}'!AJ$15)),"",'III_Plan comp 438.68 {Plan 5}'!AJ$15&amp;analysismethod4)</f>
        <v xml:space="preserve">Secret Shopper: Appointment Availability; 
</v>
      </c>
      <c r="CR67" s="251" t="str">
        <f>IF(ISNUMBER(FIND(analysismethod4,'III_Plan comp 438.68 {Plan 5}'!AK$15)),"",'III_Plan comp 438.68 {Plan 5}'!AK$15&amp;analysismethod4)</f>
        <v xml:space="preserve">Secret Shopper: Appointment Availability; 
</v>
      </c>
      <c r="CS67" s="251" t="str">
        <f>IF(ISNUMBER(FIND(analysismethod4,'III_Plan comp 438.68 {Plan 5}'!AL$15)),"",'III_Plan comp 438.68 {Plan 5}'!AL$15&amp;analysismethod4)</f>
        <v xml:space="preserve">Secret Shopper: Appointment Availability; 
</v>
      </c>
      <c r="CT67" s="251" t="str">
        <f>IF(ISNUMBER(FIND(analysismethod4,'III_Plan comp 438.68 {Plan 5}'!AM$15)),"",'III_Plan comp 438.68 {Plan 5}'!AM$15&amp;analysismethod4)</f>
        <v xml:space="preserve">Secret Shopper: Appointment Availability; 
</v>
      </c>
      <c r="CU67" s="251" t="str">
        <f>IF(ISNUMBER(FIND(analysismethod4,'III_Plan comp 438.68 {Plan 5}'!AN$15)),"",'III_Plan comp 438.68 {Plan 5}'!AN$15&amp;analysismethod4)</f>
        <v xml:space="preserve">Secret Shopper: Appointment Availability; 
</v>
      </c>
      <c r="CV67" s="251" t="str">
        <f>IF(ISNUMBER(FIND(analysismethod4,'III_Plan comp 438.68 {Plan 5}'!AO$15)),"",'III_Plan comp 438.68 {Plan 5}'!AO$15&amp;analysismethod4)</f>
        <v xml:space="preserve">Secret Shopper: Appointment Availability; 
</v>
      </c>
      <c r="CW67" s="251" t="str">
        <f>IF(ISNUMBER(FIND(analysismethod4,'III_Plan comp 438.68 {Plan 5}'!AP$15)),"",'III_Plan comp 438.68 {Plan 5}'!AP$15&amp;analysismethod4)</f>
        <v xml:space="preserve">Secret Shopper: Appointment Availability; 
</v>
      </c>
      <c r="CX67" s="251" t="str">
        <f>IF(ISNUMBER(FIND(analysismethod4,'III_Plan comp 438.68 {Plan 5}'!AQ$15)),"",'III_Plan comp 438.68 {Plan 5}'!AQ$15&amp;analysismethod4)</f>
        <v xml:space="preserve">Secret Shopper: Appointment Availability; 
</v>
      </c>
      <c r="CY67" s="251" t="str">
        <f>IF(ISNUMBER(FIND(analysismethod4,'III_Plan comp 438.68 {Plan 5}'!AR$15)),"",'III_Plan comp 438.68 {Plan 5}'!AR$15&amp;analysismethod4)</f>
        <v xml:space="preserve">Secret Shopper: Appointment Availability; 
</v>
      </c>
      <c r="CZ67" s="251" t="str">
        <f>IF(ISNUMBER(FIND(analysismethod4,'III_Plan comp 438.68 {Plan 5}'!AS$15)),"",'III_Plan comp 438.68 {Plan 5}'!AS$15&amp;analysismethod4)</f>
        <v xml:space="preserve">Secret Shopper: Appointment Availability; 
</v>
      </c>
      <c r="DA67" s="251" t="str">
        <f>IF(ISNUMBER(FIND(analysismethod4,'III_Plan comp 438.68 {Plan 5}'!AT$15)),"",'III_Plan comp 438.68 {Plan 5}'!AT$15&amp;analysismethod4)</f>
        <v xml:space="preserve">Secret Shopper: Appointment Availability; 
</v>
      </c>
      <c r="DB67" s="251" t="str">
        <f>IF(ISNUMBER(FIND(analysismethod4,'III_Plan comp 438.68 {Plan 5}'!AU$15)),"",'III_Plan comp 438.68 {Plan 5}'!AU$15&amp;analysismethod4)</f>
        <v xml:space="preserve">Secret Shopper: Appointment Availability; 
</v>
      </c>
      <c r="DC67" s="251" t="str">
        <f>IF(ISNUMBER(FIND(analysismethod4,'III_Plan comp 438.68 {Plan 5}'!AV$15)),"",'III_Plan comp 438.68 {Plan 5}'!AV$15&amp;analysismethod4)</f>
        <v xml:space="preserve">Secret Shopper: Appointment Availability; 
</v>
      </c>
      <c r="DD67" s="251" t="str">
        <f>IF(ISNUMBER(FIND(analysismethod4,'III_Plan comp 438.68 {Plan 5}'!AW$15)),"",'III_Plan comp 438.68 {Plan 5}'!AW$15&amp;analysismethod4)</f>
        <v xml:space="preserve">Secret Shopper: Appointment Availability; 
</v>
      </c>
      <c r="DE67" s="251" t="str">
        <f>IF(ISNUMBER(FIND(analysismethod4,'III_Plan comp 438.68 {Plan 5}'!AX$15)),"",'III_Plan comp 438.68 {Plan 5}'!AX$15&amp;analysismethod4)</f>
        <v xml:space="preserve">Secret Shopper: Appointment Availability; 
</v>
      </c>
      <c r="DF67" s="251" t="str">
        <f>IF(ISNUMBER(FIND(analysismethod4,'III_Plan comp 438.68 {Plan 5}'!AY$15)),"",'III_Plan comp 438.68 {Plan 5}'!AY$15&amp;analysismethod4)</f>
        <v xml:space="preserve">Secret Shopper: Appointment Availability; 
</v>
      </c>
      <c r="DG67" s="251" t="str">
        <f>IF(ISNUMBER(FIND(analysismethod4,'III_Plan comp 438.68 {Plan 5}'!AZ$15)),"",'III_Plan comp 438.68 {Plan 5}'!AZ$15&amp;analysismethod4)</f>
        <v xml:space="preserve">Secret Shopper: Appointment Availability; 
</v>
      </c>
      <c r="DH67" s="251" t="str">
        <f>IF(ISNUMBER(FIND(analysismethod4,'III_Plan comp 438.68 {Plan 5}'!BA$15)),"",'III_Plan comp 438.68 {Plan 5}'!BA$15&amp;analysismethod4)</f>
        <v xml:space="preserve">Secret Shopper: Appointment Availability; 
</v>
      </c>
      <c r="DI67" s="251" t="str">
        <f>IF(ISNUMBER(FIND(analysismethod4,'III_Plan comp 438.68 {Plan 5}'!BB$15)),"",'III_Plan comp 438.68 {Plan 5}'!BB$15&amp;analysismethod4)</f>
        <v xml:space="preserve">Secret Shopper: Appointment Availability; 
</v>
      </c>
      <c r="DJ67" s="251" t="str">
        <f>IF(ISNUMBER(FIND(analysismethod4,'III_Plan comp 438.68 {Plan 5}'!BC$15)),"",'III_Plan comp 438.68 {Plan 5}'!BC$15&amp;analysismethod4)</f>
        <v xml:space="preserve">Secret Shopper: Appointment Availability; 
</v>
      </c>
      <c r="DK67" s="251" t="str">
        <f>IF(ISNUMBER(FIND(analysismethod4,'III_Plan comp 438.68 {Plan 5}'!BD$15)),"",'III_Plan comp 438.68 {Plan 5}'!BD$15&amp;analysismethod4)</f>
        <v xml:space="preserve">Secret Shopper: Appointment Availability; 
</v>
      </c>
      <c r="DL67" s="251" t="str">
        <f>IF(ISNUMBER(FIND(analysismethod4,'III_Plan comp 438.68 {Plan 5}'!BE$15)),"",'III_Plan comp 438.68 {Plan 5}'!BE$15&amp;analysismethod4)</f>
        <v xml:space="preserve">Secret Shopper: Appointment Availability; 
</v>
      </c>
      <c r="DM67" s="251" t="str">
        <f>IF(ISNUMBER(FIND(analysismethod4,'III_Plan comp 438.68 {Plan 5}'!BF$15)),"",'III_Plan comp 438.68 {Plan 5}'!BF$15&amp;analysismethod4)</f>
        <v xml:space="preserve">Secret Shopper: Appointment Availability; 
</v>
      </c>
      <c r="DN67" s="251" t="str">
        <f>IF(ISNUMBER(FIND(analysismethod4,'III_Plan comp 438.68 {Plan 5}'!BG$15)),"",'III_Plan comp 438.68 {Plan 5}'!BG$15&amp;analysismethod4)</f>
        <v xml:space="preserve">Secret Shopper: Appointment Availability; 
</v>
      </c>
      <c r="DO67" s="251" t="str">
        <f>IF(ISNUMBER(FIND(analysismethod4,'III_Plan comp 438.68 {Plan 5}'!BH$15)),"",'III_Plan comp 438.68 {Plan 5}'!BH$15&amp;analysismethod4)</f>
        <v xml:space="preserve">Secret Shopper: Appointment Availability; 
</v>
      </c>
      <c r="DP67" s="251" t="str">
        <f>IF(ISNUMBER(FIND(analysismethod4,'III_Plan comp 438.68 {Plan 5}'!BI$15)),"",'III_Plan comp 438.68 {Plan 5}'!BI$15&amp;analysismethod4)</f>
        <v xml:space="preserve">Secret Shopper: Appointment Availability; 
</v>
      </c>
      <c r="DQ67" s="251" t="str">
        <f>IF(ISNUMBER(FIND(analysismethod4,'III_Plan comp 438.68 {Plan 5}'!BJ$15)),"",'III_Plan comp 438.68 {Plan 5}'!BJ$15&amp;analysismethod4)</f>
        <v xml:space="preserve">Secret Shopper: Appointment Availability; 
</v>
      </c>
      <c r="DR67" s="251" t="str">
        <f>IF(ISNUMBER(FIND(analysismethod4,'III_Plan comp 438.68 {Plan 5}'!BK$15)),"",'III_Plan comp 438.68 {Plan 5}'!BK$15&amp;analysismethod4)</f>
        <v xml:space="preserve">Secret Shopper: Appointment Availability; 
</v>
      </c>
      <c r="DS67" s="251" t="str">
        <f>IF(ISNUMBER(FIND(analysismethod4,'III_Plan comp 438.68 {Plan 5}'!BL$15)),"",'III_Plan comp 438.68 {Plan 5}'!BL$15&amp;analysismethod4)</f>
        <v xml:space="preserve">Secret Shopper: Appointment Availability; 
</v>
      </c>
      <c r="DT67" s="251" t="str">
        <f>IF(ISNUMBER(FIND(analysismethod4,'III_Plan comp 438.68 {Plan 5}'!BM$15)),"",'III_Plan comp 438.68 {Plan 5}'!BM$15&amp;analysismethod4)</f>
        <v xml:space="preserve">Secret Shopper: Appointment Availability; 
</v>
      </c>
      <c r="DU67" s="251" t="str">
        <f>IF(ISNUMBER(FIND(analysismethod4,'III_Plan comp 438.68 {Plan 5}'!BN$15)),"",'III_Plan comp 438.68 {Plan 5}'!BN$15&amp;analysismethod4)</f>
        <v xml:space="preserve">Secret Shopper: Appointment Availability; 
</v>
      </c>
      <c r="DV67" s="251" t="str">
        <f>IF(ISNUMBER(FIND(analysismethod4,'III_Plan comp 438.68 {Plan 5}'!BO$15)),"",'III_Plan comp 438.68 {Plan 5}'!BO$15&amp;analysismethod4)</f>
        <v xml:space="preserve">Secret Shopper: Appointment Availability; 
</v>
      </c>
      <c r="DW67" s="251" t="str">
        <f>IF(ISNUMBER(FIND(analysismethod4,'III_Plan comp 438.68 {Plan 5}'!BP$15)),"",'III_Plan comp 438.68 {Plan 5}'!BP$15&amp;analysismethod4)</f>
        <v xml:space="preserve">Secret Shopper: Appointment Availability; 
</v>
      </c>
      <c r="DX67" s="251" t="str">
        <f>IF(ISNUMBER(FIND(analysismethod4,'III_Plan comp 438.68 {Plan 5}'!BQ$15)),"",'III_Plan comp 438.68 {Plan 5}'!BQ$15&amp;analysismethod4)</f>
        <v xml:space="preserve">Secret Shopper: Appointment Availability; 
</v>
      </c>
      <c r="DY67" s="251" t="str">
        <f>IF(ISNUMBER(FIND(analysismethod4,'III_Plan comp 438.68 {Plan 5}'!BR$15)),"",'III_Plan comp 438.68 {Plan 5}'!BR$15&amp;analysismethod4)</f>
        <v xml:space="preserve">Secret Shopper: Appointment Availability; 
</v>
      </c>
      <c r="DZ67" s="251" t="str">
        <f>IF(ISNUMBER(FIND(analysismethod4,'III_Plan comp 438.68 {Plan 5}'!BS$15)),"",'III_Plan comp 438.68 {Plan 5}'!BS$15&amp;analysismethod4)</f>
        <v xml:space="preserve">Secret Shopper: Appointment Availability; 
</v>
      </c>
      <c r="EA67" s="251" t="str">
        <f>IF(ISNUMBER(FIND(analysismethod4,'III_Plan comp 438.68 {Plan 5}'!BT$15)),"",'III_Plan comp 438.68 {Plan 5}'!BT$15&amp;analysismethod4)</f>
        <v xml:space="preserve">Secret Shopper: Appointment Availability; 
</v>
      </c>
      <c r="EB67" s="251" t="str">
        <f>IF(ISNUMBER(FIND(analysismethod4,'III_Plan comp 438.68 {Plan 5}'!BU$15)),"",'III_Plan comp 438.68 {Plan 5}'!BU$15&amp;analysismethod4)</f>
        <v xml:space="preserve">Secret Shopper: Appointment Availability; 
</v>
      </c>
      <c r="EC67" s="251" t="str">
        <f>IF(ISNUMBER(FIND(analysismethod4,'III_Plan comp 438.68 {Plan 5}'!BV$15)),"",'III_Plan comp 438.68 {Plan 5}'!BV$15&amp;analysismethod4)</f>
        <v xml:space="preserve">Secret Shopper: Appointment Availability; 
</v>
      </c>
      <c r="ED67" s="251" t="str">
        <f>IF(ISNUMBER(FIND(analysismethod4,'III_Plan comp 438.68 {Plan 5}'!BW$15)),"",'III_Plan comp 438.68 {Plan 5}'!BW$15&amp;analysismethod4)</f>
        <v xml:space="preserve">Secret Shopper: Appointment Availability; 
</v>
      </c>
      <c r="EE67" s="251" t="str">
        <f>IF(ISNUMBER(FIND(analysismethod4,'III_Plan comp 438.68 {Plan 5}'!BX$15)),"",'III_Plan comp 438.68 {Plan 5}'!BX$15&amp;analysismethod4)</f>
        <v xml:space="preserve">Secret Shopper: Appointment Availability; 
</v>
      </c>
      <c r="EF67" s="251" t="str">
        <f>IF(ISNUMBER(FIND(analysismethod4,'III_Plan comp 438.68 {Plan 5}'!BY$15)),"",'III_Plan comp 438.68 {Plan 5}'!BY$15&amp;analysismethod4)</f>
        <v xml:space="preserve">Secret Shopper: Appointment Availability; 
</v>
      </c>
      <c r="EG67" s="251" t="str">
        <f>IF(ISNUMBER(FIND(analysismethod4,'III_Plan comp 438.68 {Plan 5}'!BZ$15)),"",'III_Plan comp 438.68 {Plan 5}'!BZ$15&amp;analysismethod4)</f>
        <v xml:space="preserve">Secret Shopper: Appointment Availability; 
</v>
      </c>
      <c r="EH67" s="251" t="str">
        <f>IF(ISNUMBER(FIND(analysismethod4,'III_Plan comp 438.68 {Plan 5}'!CA$15)),"",'III_Plan comp 438.68 {Plan 5}'!CA$15&amp;analysismethod4)</f>
        <v xml:space="preserve">Secret Shopper: Appointment Availability; 
</v>
      </c>
      <c r="EI67" s="251" t="str">
        <f>IF(ISNUMBER(FIND(analysismethod4,'III_Plan comp 438.68 {Plan 5}'!CB$15)),"",'III_Plan comp 438.68 {Plan 5}'!CB$15&amp;analysismethod4)</f>
        <v xml:space="preserve">Secret Shopper: Appointment Availability; 
</v>
      </c>
      <c r="EJ67" s="251" t="str">
        <f>IF(ISNUMBER(FIND(analysismethod4,'III_Plan comp 438.68 {Plan 5}'!CC$15)),"",'III_Plan comp 438.68 {Plan 5}'!CC$15&amp;analysismethod4)</f>
        <v xml:space="preserve">Secret Shopper: Appointment Availability; 
</v>
      </c>
      <c r="EK67" s="251" t="str">
        <f>IF(ISNUMBER(FIND(analysismethod4,'III_Plan comp 438.68 {Plan 5}'!CD$15)),"",'III_Plan comp 438.68 {Plan 5}'!CD$15&amp;analysismethod4)</f>
        <v xml:space="preserve">Secret Shopper: Appointment Availability; 
</v>
      </c>
      <c r="EL67" s="251" t="str">
        <f>IF(ISNUMBER(FIND(analysismethod4,'III_Plan comp 438.68 {Plan 5}'!CE$15)),"",'III_Plan comp 438.68 {Plan 5}'!CE$15&amp;analysismethod4)</f>
        <v xml:space="preserve">Secret Shopper: Appointment Availability; 
</v>
      </c>
      <c r="EM67" s="251" t="str">
        <f>IF(ISNUMBER(FIND(analysismethod4,'III_Plan comp 438.68 {Plan 5}'!CF$15)),"",'III_Plan comp 438.68 {Plan 5}'!CF$15&amp;analysismethod4)</f>
        <v xml:space="preserve">Secret Shopper: Appointment Availability; 
</v>
      </c>
      <c r="EN67" s="251" t="str">
        <f>IF(ISNUMBER(FIND(analysismethod4,'III_Plan comp 438.68 {Plan 5}'!CG$15)),"",'III_Plan comp 438.68 {Plan 5}'!CG$15&amp;analysismethod4)</f>
        <v xml:space="preserve">Secret Shopper: Appointment Availability; 
</v>
      </c>
      <c r="EO67" s="251" t="str">
        <f>IF(ISNUMBER(FIND(analysismethod4,'III_Plan comp 438.68 {Plan 5}'!CH$15)),"",'III_Plan comp 438.68 {Plan 5}'!CH$15&amp;analysismethod4)</f>
        <v xml:space="preserve">Secret Shopper: Appointment Availability; 
</v>
      </c>
      <c r="EP67" s="251" t="str">
        <f>IF(ISNUMBER(FIND(analysismethod4,'III_Plan comp 438.68 {Plan 5}'!CI$15)),"",'III_Plan comp 438.68 {Plan 5}'!CI$15&amp;analysismethod4)</f>
        <v xml:space="preserve">Secret Shopper: Appointment Availability; 
</v>
      </c>
      <c r="EQ67" s="251" t="str">
        <f>IF(ISNUMBER(FIND(analysismethod4,'III_Plan comp 438.68 {Plan 5}'!CJ$15)),"",'III_Plan comp 438.68 {Plan 5}'!CJ$15&amp;analysismethod4)</f>
        <v xml:space="preserve">Secret Shopper: Appointment Availability; 
</v>
      </c>
      <c r="ER67" s="251" t="str">
        <f>IF(ISNUMBER(FIND(analysismethod4,'III_Plan comp 438.68 {Plan 5}'!CK$15)),"",'III_Plan comp 438.68 {Plan 5}'!CK$15&amp;analysismethod4)</f>
        <v xml:space="preserve">Secret Shopper: Appointment Availability; 
</v>
      </c>
      <c r="ES67" s="251" t="str">
        <f>IF(ISNUMBER(FIND(analysismethod4,'III_Plan comp 438.68 {Plan 5}'!CL$15)),"",'III_Plan comp 438.68 {Plan 5}'!CL$15&amp;analysismethod4)</f>
        <v xml:space="preserve">Secret Shopper: Appointment Availability; 
</v>
      </c>
      <c r="ET67" s="251" t="str">
        <f>IF(ISNUMBER(FIND(analysismethod4,'III_Plan comp 438.68 {Plan 5}'!CM$15)),"",'III_Plan comp 438.68 {Plan 5}'!CM$15&amp;analysismethod4)</f>
        <v xml:space="preserve">Secret Shopper: Appointment Availability; 
</v>
      </c>
      <c r="EU67" s="251" t="str">
        <f>IF(ISNUMBER(FIND(analysismethod4,'III_Plan comp 438.68 {Plan 5}'!CN$15)),"",'III_Plan comp 438.68 {Plan 5}'!CN$15&amp;analysismethod4)</f>
        <v xml:space="preserve">Secret Shopper: Appointment Availability; 
</v>
      </c>
      <c r="EV67" s="251" t="str">
        <f>IF(ISNUMBER(FIND(analysismethod4,'III_Plan comp 438.68 {Plan 5}'!CO$15)),"",'III_Plan comp 438.68 {Plan 5}'!CO$15&amp;analysismethod4)</f>
        <v xml:space="preserve">Secret Shopper: Appointment Availability; 
</v>
      </c>
      <c r="EW67" s="251" t="str">
        <f>IF(ISNUMBER(FIND(analysismethod4,'III_Plan comp 438.68 {Plan 5}'!CP$15)),"",'III_Plan comp 438.68 {Plan 5}'!CP$15&amp;analysismethod4)</f>
        <v xml:space="preserve">Secret Shopper: Appointment Availability; 
</v>
      </c>
      <c r="EX67" s="251" t="str">
        <f>IF(ISNUMBER(FIND(analysismethod4,'III_Plan comp 438.68 {Plan 5}'!CQ$15)),"",'III_Plan comp 438.68 {Plan 5}'!CQ$15&amp;analysismethod4)</f>
        <v xml:space="preserve">Secret Shopper: Appointment Availability; 
</v>
      </c>
      <c r="EY67" s="251" t="str">
        <f>IF(ISNUMBER(FIND(analysismethod4,'III_Plan comp 438.68 {Plan 5}'!CR$15)),"",'III_Plan comp 438.68 {Plan 5}'!CR$15&amp;analysismethod4)</f>
        <v xml:space="preserve">Secret Shopper: Appointment Availability; 
</v>
      </c>
      <c r="EZ67" s="251" t="str">
        <f>IF(ISNUMBER(FIND(analysismethod4,'III_Plan comp 438.68 {Plan 5}'!CS$15)),"",'III_Plan comp 438.68 {Plan 5}'!CS$15&amp;analysismethod4)</f>
        <v xml:space="preserve">Secret Shopper: Appointment Availability; 
</v>
      </c>
      <c r="FA67" s="251" t="str">
        <f>IF(ISNUMBER(FIND(analysismethod4,'III_Plan comp 438.68 {Plan 5}'!CT$15)),"",'III_Plan comp 438.68 {Plan 5}'!CT$15&amp;analysismethod4)</f>
        <v xml:space="preserve">Secret Shopper: Appointment Availability; 
</v>
      </c>
      <c r="FB67" s="251" t="str">
        <f>IF(ISNUMBER(FIND(analysismethod4,'III_Plan comp 438.68 {Plan 5}'!CU$15)),"",'III_Plan comp 438.68 {Plan 5}'!CU$15&amp;analysismethod4)</f>
        <v xml:space="preserve">Secret Shopper: Appointment Availability; 
</v>
      </c>
      <c r="FC67" s="251" t="str">
        <f>IF(ISNUMBER(FIND(analysismethod4,'III_Plan comp 438.68 {Plan 5}'!CV$15)),"",'III_Plan comp 438.68 {Plan 5}'!CV$15&amp;analysismethod4)</f>
        <v xml:space="preserve">Secret Shopper: Appointment Availability; 
</v>
      </c>
      <c r="FD67" s="251" t="str">
        <f>IF(ISNUMBER(FIND(analysismethod4,'III_Plan comp 438.68 {Plan 5}'!CW$15)),"",'III_Plan comp 438.68 {Plan 5}'!CW$15&amp;analysismethod4)</f>
        <v xml:space="preserve">Secret Shopper: Appointment Availability; 
</v>
      </c>
      <c r="FE67" s="251" t="str">
        <f>IF(ISNUMBER(FIND(analysismethod4,'III_Plan comp 438.68 {Plan 5}'!CX$15)),"",'III_Plan comp 438.68 {Plan 5}'!CX$15&amp;analysismethod4)</f>
        <v xml:space="preserve">Secret Shopper: Appointment Availability; 
</v>
      </c>
      <c r="FF67" s="251" t="str">
        <f>IF(ISNUMBER(FIND(analysismethod4,'III_Plan comp 438.68 {Plan 5}'!CY$15)),"",'III_Plan comp 438.68 {Plan 5}'!CY$15&amp;analysismethod4)</f>
        <v xml:space="preserve">Secret Shopper: Appointment Availability; 
</v>
      </c>
      <c r="FG67" s="251" t="str">
        <f>IF(ISNUMBER(FIND(analysismethod4,'III_Plan comp 438.68 {Plan 5}'!CZ$15)),"",'III_Plan comp 438.68 {Plan 5}'!CZ$15&amp;analysismethod4)</f>
        <v xml:space="preserve">Secret Shopper: Appointment Availability; 
</v>
      </c>
    </row>
    <row r="68" spans="62:163" x14ac:dyDescent="0.2">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x14ac:dyDescent="0.2">
      <c r="BK69" s="250" t="str">
        <f>IF('I_State and program information'!$E$70="Yes","Review of Grievances Related to Access"&amp;"; "&amp;CHAR(10)&amp;CHAR(10),"")</f>
        <v xml:space="preserve">Review of Grievances Related to Access; 
</v>
      </c>
      <c r="BL69" s="251" t="str">
        <f>IF(ISNUMBER(FIND(analysismethod6,'III_Plan comp 438.68 {Plan 5}'!E$15)),"",'III_Plan comp 438.68 {Plan 5}'!E$15&amp;analysismethod6)</f>
        <v xml:space="preserve">Review of Grievances Related to Access; 
</v>
      </c>
      <c r="BM69" s="251" t="str">
        <f>IF(ISNUMBER(FIND(analysismethod6,'III_Plan comp 438.68 {Plan 5}'!F$15)),"",'III_Plan comp 438.68 {Plan 5}'!F$15&amp;analysismethod6)</f>
        <v xml:space="preserve">Review of Grievances Related to Access; 
</v>
      </c>
      <c r="BN69" s="251" t="str">
        <f>IF(ISNUMBER(FIND(analysismethod6,'III_Plan comp 438.68 {Plan 5}'!G$15)),"",'III_Plan comp 438.68 {Plan 5}'!G$15&amp;analysismethod6)</f>
        <v xml:space="preserve">Review of Grievances Related to Access; 
</v>
      </c>
      <c r="BO69" s="251" t="str">
        <f>IF(ISNUMBER(FIND(analysismethod6,'III_Plan comp 438.68 {Plan 5}'!H$15)),"",'III_Plan comp 438.68 {Plan 5}'!H$15&amp;analysismethod6)</f>
        <v xml:space="preserve">Review of Grievances Related to Access; 
</v>
      </c>
      <c r="BP69" s="251" t="str">
        <f>IF(ISNUMBER(FIND(analysismethod6,'III_Plan comp 438.68 {Plan 5}'!I$15)),"",'III_Plan comp 438.68 {Plan 5}'!I$15&amp;analysismethod6)</f>
        <v xml:space="preserve">Review of Grievances Related to Access; 
</v>
      </c>
      <c r="BQ69" s="251" t="str">
        <f>IF(ISNUMBER(FIND(analysismethod6,'III_Plan comp 438.68 {Plan 5}'!J$15)),"",'III_Plan comp 438.68 {Plan 5}'!J$15&amp;analysismethod6)</f>
        <v xml:space="preserve">Review of Grievances Related to Access; 
</v>
      </c>
      <c r="BR69" s="251" t="str">
        <f>IF(ISNUMBER(FIND(analysismethod6,'III_Plan comp 438.68 {Plan 5}'!K$15)),"",'III_Plan comp 438.68 {Plan 5}'!K$15&amp;analysismethod6)</f>
        <v xml:space="preserve">Review of Grievances Related to Access; 
</v>
      </c>
      <c r="BS69" s="251" t="str">
        <f>IF(ISNUMBER(FIND(analysismethod6,'III_Plan comp 438.68 {Plan 5}'!L$15)),"",'III_Plan comp 438.68 {Plan 5}'!L$15&amp;analysismethod6)</f>
        <v xml:space="preserve">Review of Grievances Related to Access; 
</v>
      </c>
      <c r="BT69" s="251" t="str">
        <f>IF(ISNUMBER(FIND(analysismethod6,'III_Plan comp 438.68 {Plan 5}'!M$15)),"",'III_Plan comp 438.68 {Plan 5}'!M$15&amp;analysismethod6)</f>
        <v xml:space="preserve">Review of Grievances Related to Access; 
</v>
      </c>
      <c r="BU69" s="251" t="str">
        <f>IF(ISNUMBER(FIND(analysismethod6,'III_Plan comp 438.68 {Plan 5}'!N$15)),"",'III_Plan comp 438.68 {Plan 5}'!N$15&amp;analysismethod6)</f>
        <v xml:space="preserve">Review of Grievances Related to Access; 
</v>
      </c>
      <c r="BV69" s="251" t="str">
        <f>IF(ISNUMBER(FIND(analysismethod6,'III_Plan comp 438.68 {Plan 5}'!O$15)),"",'III_Plan comp 438.68 {Plan 5}'!O$15&amp;analysismethod6)</f>
        <v xml:space="preserve">Review of Grievances Related to Access; 
</v>
      </c>
      <c r="BW69" s="251" t="str">
        <f>IF(ISNUMBER(FIND(analysismethod6,'III_Plan comp 438.68 {Plan 5}'!P$15)),"",'III_Plan comp 438.68 {Plan 5}'!P$15&amp;analysismethod6)</f>
        <v xml:space="preserve">Review of Grievances Related to Access; 
</v>
      </c>
      <c r="BX69" s="251" t="str">
        <f>IF(ISNUMBER(FIND(analysismethod6,'III_Plan comp 438.68 {Plan 5}'!Q$15)),"",'III_Plan comp 438.68 {Plan 5}'!Q$15&amp;analysismethod6)</f>
        <v xml:space="preserve">Review of Grievances Related to Access; 
</v>
      </c>
      <c r="BY69" s="251" t="str">
        <f>IF(ISNUMBER(FIND(analysismethod6,'III_Plan comp 438.68 {Plan 5}'!R$15)),"",'III_Plan comp 438.68 {Plan 5}'!R$15&amp;analysismethod6)</f>
        <v xml:space="preserve">Review of Grievances Related to Access; 
</v>
      </c>
      <c r="BZ69" s="251" t="str">
        <f>IF(ISNUMBER(FIND(analysismethod6,'III_Plan comp 438.68 {Plan 5}'!S$15)),"",'III_Plan comp 438.68 {Plan 5}'!S$15&amp;analysismethod6)</f>
        <v xml:space="preserve">Review of Grievances Related to Access; 
</v>
      </c>
      <c r="CA69" s="251" t="str">
        <f>IF(ISNUMBER(FIND(analysismethod6,'III_Plan comp 438.68 {Plan 5}'!T$15)),"",'III_Plan comp 438.68 {Plan 5}'!T$15&amp;analysismethod6)</f>
        <v xml:space="preserve">Review of Grievances Related to Access; 
</v>
      </c>
      <c r="CB69" s="251" t="str">
        <f>IF(ISNUMBER(FIND(analysismethod6,'III_Plan comp 438.68 {Plan 5}'!U$15)),"",'III_Plan comp 438.68 {Plan 5}'!U$15&amp;analysismethod6)</f>
        <v xml:space="preserve">Review of Grievances Related to Access; 
</v>
      </c>
      <c r="CC69" s="251" t="str">
        <f>IF(ISNUMBER(FIND(analysismethod6,'III_Plan comp 438.68 {Plan 5}'!V$15)),"",'III_Plan comp 438.68 {Plan 5}'!V$15&amp;analysismethod6)</f>
        <v xml:space="preserve">Review of Grievances Related to Access; 
</v>
      </c>
      <c r="CD69" s="251" t="str">
        <f>IF(ISNUMBER(FIND(analysismethod6,'III_Plan comp 438.68 {Plan 5}'!W$15)),"",'III_Plan comp 438.68 {Plan 5}'!W$15&amp;analysismethod6)</f>
        <v xml:space="preserve">Review of Grievances Related to Access; 
</v>
      </c>
      <c r="CE69" s="251" t="str">
        <f>IF(ISNUMBER(FIND(analysismethod6,'III_Plan comp 438.68 {Plan 5}'!X$15)),"",'III_Plan comp 438.68 {Plan 5}'!X$15&amp;analysismethod6)</f>
        <v xml:space="preserve">Review of Grievances Related to Access; 
</v>
      </c>
      <c r="CF69" s="251" t="str">
        <f>IF(ISNUMBER(FIND(analysismethod6,'III_Plan comp 438.68 {Plan 5}'!Y$15)),"",'III_Plan comp 438.68 {Plan 5}'!Y$15&amp;analysismethod6)</f>
        <v xml:space="preserve">Review of Grievances Related to Access; 
</v>
      </c>
      <c r="CG69" s="251" t="str">
        <f>IF(ISNUMBER(FIND(analysismethod6,'III_Plan comp 438.68 {Plan 5}'!Z$15)),"",'III_Plan comp 438.68 {Plan 5}'!Z$15&amp;analysismethod6)</f>
        <v xml:space="preserve">Review of Grievances Related to Access; 
</v>
      </c>
      <c r="CH69" s="251" t="str">
        <f>IF(ISNUMBER(FIND(analysismethod6,'III_Plan comp 438.68 {Plan 5}'!AA$15)),"",'III_Plan comp 438.68 {Plan 5}'!AA$15&amp;analysismethod6)</f>
        <v xml:space="preserve">Review of Grievances Related to Access; 
</v>
      </c>
      <c r="CI69" s="251" t="str">
        <f>IF(ISNUMBER(FIND(analysismethod6,'III_Plan comp 438.68 {Plan 5}'!AB$15)),"",'III_Plan comp 438.68 {Plan 5}'!AB$15&amp;analysismethod6)</f>
        <v xml:space="preserve">Review of Grievances Related to Access; 
</v>
      </c>
      <c r="CJ69" s="251" t="str">
        <f>IF(ISNUMBER(FIND(analysismethod6,'III_Plan comp 438.68 {Plan 5}'!AC$15)),"",'III_Plan comp 438.68 {Plan 5}'!AC$15&amp;analysismethod6)</f>
        <v xml:space="preserve">Review of Grievances Related to Access; 
</v>
      </c>
      <c r="CK69" s="251" t="str">
        <f>IF(ISNUMBER(FIND(analysismethod6,'III_Plan comp 438.68 {Plan 5}'!AD$15)),"",'III_Plan comp 438.68 {Plan 5}'!AD$15&amp;analysismethod6)</f>
        <v xml:space="preserve">Review of Grievances Related to Access; 
</v>
      </c>
      <c r="CL69" s="251" t="str">
        <f>IF(ISNUMBER(FIND(analysismethod6,'III_Plan comp 438.68 {Plan 5}'!AE$15)),"",'III_Plan comp 438.68 {Plan 5}'!AE$15&amp;analysismethod6)</f>
        <v xml:space="preserve">Review of Grievances Related to Access; 
</v>
      </c>
      <c r="CM69" s="251" t="str">
        <f>IF(ISNUMBER(FIND(analysismethod6,'III_Plan comp 438.68 {Plan 5}'!AF$15)),"",'III_Plan comp 438.68 {Plan 5}'!AF$15&amp;analysismethod6)</f>
        <v xml:space="preserve">Review of Grievances Related to Access; 
</v>
      </c>
      <c r="CN69" s="251" t="str">
        <f>IF(ISNUMBER(FIND(analysismethod6,'III_Plan comp 438.68 {Plan 5}'!AG$15)),"",'III_Plan comp 438.68 {Plan 5}'!AG$15&amp;analysismethod6)</f>
        <v xml:space="preserve">Review of Grievances Related to Access; 
</v>
      </c>
      <c r="CO69" s="251" t="str">
        <f>IF(ISNUMBER(FIND(analysismethod6,'III_Plan comp 438.68 {Plan 5}'!AH$15)),"",'III_Plan comp 438.68 {Plan 5}'!AH$15&amp;analysismethod6)</f>
        <v xml:space="preserve">Review of Grievances Related to Access; 
</v>
      </c>
      <c r="CP69" s="251" t="str">
        <f>IF(ISNUMBER(FIND(analysismethod6,'III_Plan comp 438.68 {Plan 5}'!AI$15)),"",'III_Plan comp 438.68 {Plan 5}'!AI$15&amp;analysismethod6)</f>
        <v xml:space="preserve">Review of Grievances Related to Access; 
</v>
      </c>
      <c r="CQ69" s="251" t="str">
        <f>IF(ISNUMBER(FIND(analysismethod6,'III_Plan comp 438.68 {Plan 5}'!AJ$15)),"",'III_Plan comp 438.68 {Plan 5}'!AJ$15&amp;analysismethod6)</f>
        <v xml:space="preserve">Review of Grievances Related to Access; 
</v>
      </c>
      <c r="CR69" s="251" t="str">
        <f>IF(ISNUMBER(FIND(analysismethod6,'III_Plan comp 438.68 {Plan 5}'!AK$15)),"",'III_Plan comp 438.68 {Plan 5}'!AK$15&amp;analysismethod6)</f>
        <v xml:space="preserve">Review of Grievances Related to Access; 
</v>
      </c>
      <c r="CS69" s="251" t="str">
        <f>IF(ISNUMBER(FIND(analysismethod6,'III_Plan comp 438.68 {Plan 5}'!AL$15)),"",'III_Plan comp 438.68 {Plan 5}'!AL$15&amp;analysismethod6)</f>
        <v xml:space="preserve">Review of Grievances Related to Access; 
</v>
      </c>
      <c r="CT69" s="251" t="str">
        <f>IF(ISNUMBER(FIND(analysismethod6,'III_Plan comp 438.68 {Plan 5}'!AM$15)),"",'III_Plan comp 438.68 {Plan 5}'!AM$15&amp;analysismethod6)</f>
        <v xml:space="preserve">Review of Grievances Related to Access; 
</v>
      </c>
      <c r="CU69" s="251" t="str">
        <f>IF(ISNUMBER(FIND(analysismethod6,'III_Plan comp 438.68 {Plan 5}'!AN$15)),"",'III_Plan comp 438.68 {Plan 5}'!AN$15&amp;analysismethod6)</f>
        <v xml:space="preserve">Review of Grievances Related to Access; 
</v>
      </c>
      <c r="CV69" s="251" t="str">
        <f>IF(ISNUMBER(FIND(analysismethod6,'III_Plan comp 438.68 {Plan 5}'!AO$15)),"",'III_Plan comp 438.68 {Plan 5}'!AO$15&amp;analysismethod6)</f>
        <v xml:space="preserve">Review of Grievances Related to Access; 
</v>
      </c>
      <c r="CW69" s="251" t="str">
        <f>IF(ISNUMBER(FIND(analysismethod6,'III_Plan comp 438.68 {Plan 5}'!AP$15)),"",'III_Plan comp 438.68 {Plan 5}'!AP$15&amp;analysismethod6)</f>
        <v xml:space="preserve">Review of Grievances Related to Access; 
</v>
      </c>
      <c r="CX69" s="251" t="str">
        <f>IF(ISNUMBER(FIND(analysismethod6,'III_Plan comp 438.68 {Plan 5}'!AQ$15)),"",'III_Plan comp 438.68 {Plan 5}'!AQ$15&amp;analysismethod6)</f>
        <v xml:space="preserve">Review of Grievances Related to Access; 
</v>
      </c>
      <c r="CY69" s="251" t="str">
        <f>IF(ISNUMBER(FIND(analysismethod6,'III_Plan comp 438.68 {Plan 5}'!AR$15)),"",'III_Plan comp 438.68 {Plan 5}'!AR$15&amp;analysismethod6)</f>
        <v xml:space="preserve">Review of Grievances Related to Access; 
</v>
      </c>
      <c r="CZ69" s="251" t="str">
        <f>IF(ISNUMBER(FIND(analysismethod6,'III_Plan comp 438.68 {Plan 5}'!AS$15)),"",'III_Plan comp 438.68 {Plan 5}'!AS$15&amp;analysismethod6)</f>
        <v xml:space="preserve">Review of Grievances Related to Access; 
</v>
      </c>
      <c r="DA69" s="251" t="str">
        <f>IF(ISNUMBER(FIND(analysismethod6,'III_Plan comp 438.68 {Plan 5}'!AT$15)),"",'III_Plan comp 438.68 {Plan 5}'!AT$15&amp;analysismethod6)</f>
        <v xml:space="preserve">Review of Grievances Related to Access; 
</v>
      </c>
      <c r="DB69" s="251" t="str">
        <f>IF(ISNUMBER(FIND(analysismethod6,'III_Plan comp 438.68 {Plan 5}'!AU$15)),"",'III_Plan comp 438.68 {Plan 5}'!AU$15&amp;analysismethod6)</f>
        <v xml:space="preserve">Review of Grievances Related to Access; 
</v>
      </c>
      <c r="DC69" s="251" t="str">
        <f>IF(ISNUMBER(FIND(analysismethod6,'III_Plan comp 438.68 {Plan 5}'!AV$15)),"",'III_Plan comp 438.68 {Plan 5}'!AV$15&amp;analysismethod6)</f>
        <v xml:space="preserve">Review of Grievances Related to Access; 
</v>
      </c>
      <c r="DD69" s="251" t="str">
        <f>IF(ISNUMBER(FIND(analysismethod6,'III_Plan comp 438.68 {Plan 5}'!AW$15)),"",'III_Plan comp 438.68 {Plan 5}'!AW$15&amp;analysismethod6)</f>
        <v xml:space="preserve">Review of Grievances Related to Access; 
</v>
      </c>
      <c r="DE69" s="251" t="str">
        <f>IF(ISNUMBER(FIND(analysismethod6,'III_Plan comp 438.68 {Plan 5}'!AX$15)),"",'III_Plan comp 438.68 {Plan 5}'!AX$15&amp;analysismethod6)</f>
        <v xml:space="preserve">Review of Grievances Related to Access; 
</v>
      </c>
      <c r="DF69" s="251" t="str">
        <f>IF(ISNUMBER(FIND(analysismethod6,'III_Plan comp 438.68 {Plan 5}'!AY$15)),"",'III_Plan comp 438.68 {Plan 5}'!AY$15&amp;analysismethod6)</f>
        <v xml:space="preserve">Review of Grievances Related to Access; 
</v>
      </c>
      <c r="DG69" s="251" t="str">
        <f>IF(ISNUMBER(FIND(analysismethod6,'III_Plan comp 438.68 {Plan 5}'!AZ$15)),"",'III_Plan comp 438.68 {Plan 5}'!AZ$15&amp;analysismethod6)</f>
        <v xml:space="preserve">Review of Grievances Related to Access; 
</v>
      </c>
      <c r="DH69" s="251" t="str">
        <f>IF(ISNUMBER(FIND(analysismethod6,'III_Plan comp 438.68 {Plan 5}'!BA$15)),"",'III_Plan comp 438.68 {Plan 5}'!BA$15&amp;analysismethod6)</f>
        <v xml:space="preserve">Review of Grievances Related to Access; 
</v>
      </c>
      <c r="DI69" s="251" t="str">
        <f>IF(ISNUMBER(FIND(analysismethod6,'III_Plan comp 438.68 {Plan 5}'!BB$15)),"",'III_Plan comp 438.68 {Plan 5}'!BB$15&amp;analysismethod6)</f>
        <v xml:space="preserve">Review of Grievances Related to Access; 
</v>
      </c>
      <c r="DJ69" s="251" t="str">
        <f>IF(ISNUMBER(FIND(analysismethod6,'III_Plan comp 438.68 {Plan 5}'!BC$15)),"",'III_Plan comp 438.68 {Plan 5}'!BC$15&amp;analysismethod6)</f>
        <v xml:space="preserve">Review of Grievances Related to Access; 
</v>
      </c>
      <c r="DK69" s="251" t="str">
        <f>IF(ISNUMBER(FIND(analysismethod6,'III_Plan comp 438.68 {Plan 5}'!BD$15)),"",'III_Plan comp 438.68 {Plan 5}'!BD$15&amp;analysismethod6)</f>
        <v xml:space="preserve">Review of Grievances Related to Access; 
</v>
      </c>
      <c r="DL69" s="251" t="str">
        <f>IF(ISNUMBER(FIND(analysismethod6,'III_Plan comp 438.68 {Plan 5}'!BE$15)),"",'III_Plan comp 438.68 {Plan 5}'!BE$15&amp;analysismethod6)</f>
        <v xml:space="preserve">Review of Grievances Related to Access; 
</v>
      </c>
      <c r="DM69" s="251" t="str">
        <f>IF(ISNUMBER(FIND(analysismethod6,'III_Plan comp 438.68 {Plan 5}'!BF$15)),"",'III_Plan comp 438.68 {Plan 5}'!BF$15&amp;analysismethod6)</f>
        <v xml:space="preserve">Review of Grievances Related to Access; 
</v>
      </c>
      <c r="DN69" s="251" t="str">
        <f>IF(ISNUMBER(FIND(analysismethod6,'III_Plan comp 438.68 {Plan 5}'!BG$15)),"",'III_Plan comp 438.68 {Plan 5}'!BG$15&amp;analysismethod6)</f>
        <v xml:space="preserve">Review of Grievances Related to Access; 
</v>
      </c>
      <c r="DO69" s="251" t="str">
        <f>IF(ISNUMBER(FIND(analysismethod6,'III_Plan comp 438.68 {Plan 5}'!BH$15)),"",'III_Plan comp 438.68 {Plan 5}'!BH$15&amp;analysismethod6)</f>
        <v xml:space="preserve">Review of Grievances Related to Access; 
</v>
      </c>
      <c r="DP69" s="251" t="str">
        <f>IF(ISNUMBER(FIND(analysismethod6,'III_Plan comp 438.68 {Plan 5}'!BI$15)),"",'III_Plan comp 438.68 {Plan 5}'!BI$15&amp;analysismethod6)</f>
        <v xml:space="preserve">Review of Grievances Related to Access; 
</v>
      </c>
      <c r="DQ69" s="251" t="str">
        <f>IF(ISNUMBER(FIND(analysismethod6,'III_Plan comp 438.68 {Plan 5}'!BJ$15)),"",'III_Plan comp 438.68 {Plan 5}'!BJ$15&amp;analysismethod6)</f>
        <v xml:space="preserve">Review of Grievances Related to Access; 
</v>
      </c>
      <c r="DR69" s="251" t="str">
        <f>IF(ISNUMBER(FIND(analysismethod6,'III_Plan comp 438.68 {Plan 5}'!BK$15)),"",'III_Plan comp 438.68 {Plan 5}'!BK$15&amp;analysismethod6)</f>
        <v xml:space="preserve">Review of Grievances Related to Access; 
</v>
      </c>
      <c r="DS69" s="251" t="str">
        <f>IF(ISNUMBER(FIND(analysismethod6,'III_Plan comp 438.68 {Plan 5}'!BL$15)),"",'III_Plan comp 438.68 {Plan 5}'!BL$15&amp;analysismethod6)</f>
        <v xml:space="preserve">Review of Grievances Related to Access; 
</v>
      </c>
      <c r="DT69" s="251" t="str">
        <f>IF(ISNUMBER(FIND(analysismethod6,'III_Plan comp 438.68 {Plan 5}'!BM$15)),"",'III_Plan comp 438.68 {Plan 5}'!BM$15&amp;analysismethod6)</f>
        <v xml:space="preserve">Review of Grievances Related to Access; 
</v>
      </c>
      <c r="DU69" s="251" t="str">
        <f>IF(ISNUMBER(FIND(analysismethod6,'III_Plan comp 438.68 {Plan 5}'!BN$15)),"",'III_Plan comp 438.68 {Plan 5}'!BN$15&amp;analysismethod6)</f>
        <v xml:space="preserve">Review of Grievances Related to Access; 
</v>
      </c>
      <c r="DV69" s="251" t="str">
        <f>IF(ISNUMBER(FIND(analysismethod6,'III_Plan comp 438.68 {Plan 5}'!BO$15)),"",'III_Plan comp 438.68 {Plan 5}'!BO$15&amp;analysismethod6)</f>
        <v xml:space="preserve">Review of Grievances Related to Access; 
</v>
      </c>
      <c r="DW69" s="251" t="str">
        <f>IF(ISNUMBER(FIND(analysismethod6,'III_Plan comp 438.68 {Plan 5}'!BP$15)),"",'III_Plan comp 438.68 {Plan 5}'!BP$15&amp;analysismethod6)</f>
        <v xml:space="preserve">Review of Grievances Related to Access; 
</v>
      </c>
      <c r="DX69" s="251" t="str">
        <f>IF(ISNUMBER(FIND(analysismethod6,'III_Plan comp 438.68 {Plan 5}'!BQ$15)),"",'III_Plan comp 438.68 {Plan 5}'!BQ$15&amp;analysismethod6)</f>
        <v xml:space="preserve">Review of Grievances Related to Access; 
</v>
      </c>
      <c r="DY69" s="251" t="str">
        <f>IF(ISNUMBER(FIND(analysismethod6,'III_Plan comp 438.68 {Plan 5}'!BR$15)),"",'III_Plan comp 438.68 {Plan 5}'!BR$15&amp;analysismethod6)</f>
        <v xml:space="preserve">Review of Grievances Related to Access; 
</v>
      </c>
      <c r="DZ69" s="251" t="str">
        <f>IF(ISNUMBER(FIND(analysismethod6,'III_Plan comp 438.68 {Plan 5}'!BS$15)),"",'III_Plan comp 438.68 {Plan 5}'!BS$15&amp;analysismethod6)</f>
        <v xml:space="preserve">Review of Grievances Related to Access; 
</v>
      </c>
      <c r="EA69" s="251" t="str">
        <f>IF(ISNUMBER(FIND(analysismethod6,'III_Plan comp 438.68 {Plan 5}'!BT$15)),"",'III_Plan comp 438.68 {Plan 5}'!BT$15&amp;analysismethod6)</f>
        <v xml:space="preserve">Review of Grievances Related to Access; 
</v>
      </c>
      <c r="EB69" s="251" t="str">
        <f>IF(ISNUMBER(FIND(analysismethod6,'III_Plan comp 438.68 {Plan 5}'!BU$15)),"",'III_Plan comp 438.68 {Plan 5}'!BU$15&amp;analysismethod6)</f>
        <v xml:space="preserve">Review of Grievances Related to Access; 
</v>
      </c>
      <c r="EC69" s="251" t="str">
        <f>IF(ISNUMBER(FIND(analysismethod6,'III_Plan comp 438.68 {Plan 5}'!BV$15)),"",'III_Plan comp 438.68 {Plan 5}'!BV$15&amp;analysismethod6)</f>
        <v xml:space="preserve">Review of Grievances Related to Access; 
</v>
      </c>
      <c r="ED69" s="251" t="str">
        <f>IF(ISNUMBER(FIND(analysismethod6,'III_Plan comp 438.68 {Plan 5}'!BW$15)),"",'III_Plan comp 438.68 {Plan 5}'!BW$15&amp;analysismethod6)</f>
        <v xml:space="preserve">Review of Grievances Related to Access; 
</v>
      </c>
      <c r="EE69" s="251" t="str">
        <f>IF(ISNUMBER(FIND(analysismethod6,'III_Plan comp 438.68 {Plan 5}'!BX$15)),"",'III_Plan comp 438.68 {Plan 5}'!BX$15&amp;analysismethod6)</f>
        <v xml:space="preserve">Review of Grievances Related to Access; 
</v>
      </c>
      <c r="EF69" s="251" t="str">
        <f>IF(ISNUMBER(FIND(analysismethod6,'III_Plan comp 438.68 {Plan 5}'!BY$15)),"",'III_Plan comp 438.68 {Plan 5}'!BY$15&amp;analysismethod6)</f>
        <v xml:space="preserve">Review of Grievances Related to Access; 
</v>
      </c>
      <c r="EG69" s="251" t="str">
        <f>IF(ISNUMBER(FIND(analysismethod6,'III_Plan comp 438.68 {Plan 5}'!BZ$15)),"",'III_Plan comp 438.68 {Plan 5}'!BZ$15&amp;analysismethod6)</f>
        <v xml:space="preserve">Review of Grievances Related to Access; 
</v>
      </c>
      <c r="EH69" s="251" t="str">
        <f>IF(ISNUMBER(FIND(analysismethod6,'III_Plan comp 438.68 {Plan 5}'!CA$15)),"",'III_Plan comp 438.68 {Plan 5}'!CA$15&amp;analysismethod6)</f>
        <v xml:space="preserve">Review of Grievances Related to Access; 
</v>
      </c>
      <c r="EI69" s="251" t="str">
        <f>IF(ISNUMBER(FIND(analysismethod6,'III_Plan comp 438.68 {Plan 5}'!CB$15)),"",'III_Plan comp 438.68 {Plan 5}'!CB$15&amp;analysismethod6)</f>
        <v xml:space="preserve">Review of Grievances Related to Access; 
</v>
      </c>
      <c r="EJ69" s="251" t="str">
        <f>IF(ISNUMBER(FIND(analysismethod6,'III_Plan comp 438.68 {Plan 5}'!CC$15)),"",'III_Plan comp 438.68 {Plan 5}'!CC$15&amp;analysismethod6)</f>
        <v xml:space="preserve">Review of Grievances Related to Access; 
</v>
      </c>
      <c r="EK69" s="251" t="str">
        <f>IF(ISNUMBER(FIND(analysismethod6,'III_Plan comp 438.68 {Plan 5}'!CD$15)),"",'III_Plan comp 438.68 {Plan 5}'!CD$15&amp;analysismethod6)</f>
        <v xml:space="preserve">Review of Grievances Related to Access; 
</v>
      </c>
      <c r="EL69" s="251" t="str">
        <f>IF(ISNUMBER(FIND(analysismethod6,'III_Plan comp 438.68 {Plan 5}'!CE$15)),"",'III_Plan comp 438.68 {Plan 5}'!CE$15&amp;analysismethod6)</f>
        <v xml:space="preserve">Review of Grievances Related to Access; 
</v>
      </c>
      <c r="EM69" s="251" t="str">
        <f>IF(ISNUMBER(FIND(analysismethod6,'III_Plan comp 438.68 {Plan 5}'!CF$15)),"",'III_Plan comp 438.68 {Plan 5}'!CF$15&amp;analysismethod6)</f>
        <v xml:space="preserve">Review of Grievances Related to Access; 
</v>
      </c>
      <c r="EN69" s="251" t="str">
        <f>IF(ISNUMBER(FIND(analysismethod6,'III_Plan comp 438.68 {Plan 5}'!CG$15)),"",'III_Plan comp 438.68 {Plan 5}'!CG$15&amp;analysismethod6)</f>
        <v xml:space="preserve">Review of Grievances Related to Access; 
</v>
      </c>
      <c r="EO69" s="251" t="str">
        <f>IF(ISNUMBER(FIND(analysismethod6,'III_Plan comp 438.68 {Plan 5}'!CH$15)),"",'III_Plan comp 438.68 {Plan 5}'!CH$15&amp;analysismethod6)</f>
        <v xml:space="preserve">Review of Grievances Related to Access; 
</v>
      </c>
      <c r="EP69" s="251" t="str">
        <f>IF(ISNUMBER(FIND(analysismethod6,'III_Plan comp 438.68 {Plan 5}'!CI$15)),"",'III_Plan comp 438.68 {Plan 5}'!CI$15&amp;analysismethod6)</f>
        <v xml:space="preserve">Review of Grievances Related to Access; 
</v>
      </c>
      <c r="EQ69" s="251" t="str">
        <f>IF(ISNUMBER(FIND(analysismethod6,'III_Plan comp 438.68 {Plan 5}'!CJ$15)),"",'III_Plan comp 438.68 {Plan 5}'!CJ$15&amp;analysismethod6)</f>
        <v xml:space="preserve">Review of Grievances Related to Access; 
</v>
      </c>
      <c r="ER69" s="251" t="str">
        <f>IF(ISNUMBER(FIND(analysismethod6,'III_Plan comp 438.68 {Plan 5}'!CK$15)),"",'III_Plan comp 438.68 {Plan 5}'!CK$15&amp;analysismethod6)</f>
        <v xml:space="preserve">Review of Grievances Related to Access; 
</v>
      </c>
      <c r="ES69" s="251" t="str">
        <f>IF(ISNUMBER(FIND(analysismethod6,'III_Plan comp 438.68 {Plan 5}'!CL$15)),"",'III_Plan comp 438.68 {Plan 5}'!CL$15&amp;analysismethod6)</f>
        <v xml:space="preserve">Review of Grievances Related to Access; 
</v>
      </c>
      <c r="ET69" s="251" t="str">
        <f>IF(ISNUMBER(FIND(analysismethod6,'III_Plan comp 438.68 {Plan 5}'!CM$15)),"",'III_Plan comp 438.68 {Plan 5}'!CM$15&amp;analysismethod6)</f>
        <v xml:space="preserve">Review of Grievances Related to Access; 
</v>
      </c>
      <c r="EU69" s="251" t="str">
        <f>IF(ISNUMBER(FIND(analysismethod6,'III_Plan comp 438.68 {Plan 5}'!CN$15)),"",'III_Plan comp 438.68 {Plan 5}'!CN$15&amp;analysismethod6)</f>
        <v xml:space="preserve">Review of Grievances Related to Access; 
</v>
      </c>
      <c r="EV69" s="251" t="str">
        <f>IF(ISNUMBER(FIND(analysismethod6,'III_Plan comp 438.68 {Plan 5}'!CO$15)),"",'III_Plan comp 438.68 {Plan 5}'!CO$15&amp;analysismethod6)</f>
        <v xml:space="preserve">Review of Grievances Related to Access; 
</v>
      </c>
      <c r="EW69" s="251" t="str">
        <f>IF(ISNUMBER(FIND(analysismethod6,'III_Plan comp 438.68 {Plan 5}'!CP$15)),"",'III_Plan comp 438.68 {Plan 5}'!CP$15&amp;analysismethod6)</f>
        <v xml:space="preserve">Review of Grievances Related to Access; 
</v>
      </c>
      <c r="EX69" s="251" t="str">
        <f>IF(ISNUMBER(FIND(analysismethod6,'III_Plan comp 438.68 {Plan 5}'!CQ$15)),"",'III_Plan comp 438.68 {Plan 5}'!CQ$15&amp;analysismethod6)</f>
        <v xml:space="preserve">Review of Grievances Related to Access; 
</v>
      </c>
      <c r="EY69" s="251" t="str">
        <f>IF(ISNUMBER(FIND(analysismethod6,'III_Plan comp 438.68 {Plan 5}'!CR$15)),"",'III_Plan comp 438.68 {Plan 5}'!CR$15&amp;analysismethod6)</f>
        <v xml:space="preserve">Review of Grievances Related to Access; 
</v>
      </c>
      <c r="EZ69" s="251" t="str">
        <f>IF(ISNUMBER(FIND(analysismethod6,'III_Plan comp 438.68 {Plan 5}'!CS$15)),"",'III_Plan comp 438.68 {Plan 5}'!CS$15&amp;analysismethod6)</f>
        <v xml:space="preserve">Review of Grievances Related to Access; 
</v>
      </c>
      <c r="FA69" s="251" t="str">
        <f>IF(ISNUMBER(FIND(analysismethod6,'III_Plan comp 438.68 {Plan 5}'!CT$15)),"",'III_Plan comp 438.68 {Plan 5}'!CT$15&amp;analysismethod6)</f>
        <v xml:space="preserve">Review of Grievances Related to Access; 
</v>
      </c>
      <c r="FB69" s="251" t="str">
        <f>IF(ISNUMBER(FIND(analysismethod6,'III_Plan comp 438.68 {Plan 5}'!CU$15)),"",'III_Plan comp 438.68 {Plan 5}'!CU$15&amp;analysismethod6)</f>
        <v xml:space="preserve">Review of Grievances Related to Access; 
</v>
      </c>
      <c r="FC69" s="251" t="str">
        <f>IF(ISNUMBER(FIND(analysismethod6,'III_Plan comp 438.68 {Plan 5}'!CV$15)),"",'III_Plan comp 438.68 {Plan 5}'!CV$15&amp;analysismethod6)</f>
        <v xml:space="preserve">Review of Grievances Related to Access; 
</v>
      </c>
      <c r="FD69" s="251" t="str">
        <f>IF(ISNUMBER(FIND(analysismethod6,'III_Plan comp 438.68 {Plan 5}'!CW$15)),"",'III_Plan comp 438.68 {Plan 5}'!CW$15&amp;analysismethod6)</f>
        <v xml:space="preserve">Review of Grievances Related to Access; 
</v>
      </c>
      <c r="FE69" s="251" t="str">
        <f>IF(ISNUMBER(FIND(analysismethod6,'III_Plan comp 438.68 {Plan 5}'!CX$15)),"",'III_Plan comp 438.68 {Plan 5}'!CX$15&amp;analysismethod6)</f>
        <v xml:space="preserve">Review of Grievances Related to Access; 
</v>
      </c>
      <c r="FF69" s="251" t="str">
        <f>IF(ISNUMBER(FIND(analysismethod6,'III_Plan comp 438.68 {Plan 5}'!CY$15)),"",'III_Plan comp 438.68 {Plan 5}'!CY$15&amp;analysismethod6)</f>
        <v xml:space="preserve">Review of Grievances Related to Access; 
</v>
      </c>
      <c r="FG69" s="251" t="str">
        <f>IF(ISNUMBER(FIND(analysismethod6,'III_Plan comp 438.68 {Plan 5}'!CZ$15)),"",'III_Plan comp 438.68 {Plan 5}'!CZ$15&amp;analysismethod6)</f>
        <v xml:space="preserve">Review of Grievances Related to Access; 
</v>
      </c>
    </row>
    <row r="70" spans="62:163" x14ac:dyDescent="0.2">
      <c r="BK70" s="250" t="str">
        <f>IF('I_State and program information'!$E$74="Yes","Encounter Data Analysis"&amp;"; "&amp;CHAR(10)&amp;CHAR(10),"")</f>
        <v xml:space="preserve">Encounter Data Analysis; 
</v>
      </c>
      <c r="BL70" s="251" t="str">
        <f>IF(ISNUMBER(FIND(analysismethod7,'III_Plan comp 438.68 {Plan 5}'!E$15)),"",'III_Plan comp 438.68 {Plan 5}'!E$15&amp;analysismethod7)</f>
        <v xml:space="preserve">Encounter Data Analysis; 
</v>
      </c>
      <c r="BM70" s="251" t="str">
        <f>IF(ISNUMBER(FIND(analysismethod7,'III_Plan comp 438.68 {Plan 5}'!F$15)),"",'III_Plan comp 438.68 {Plan 5}'!F$15&amp;analysismethod7)</f>
        <v xml:space="preserve">Encounter Data Analysis; 
</v>
      </c>
      <c r="BN70" s="251" t="str">
        <f>IF(ISNUMBER(FIND(analysismethod7,'III_Plan comp 438.68 {Plan 5}'!G$15)),"",'III_Plan comp 438.68 {Plan 5}'!G$15&amp;analysismethod7)</f>
        <v xml:space="preserve">Encounter Data Analysis; 
</v>
      </c>
      <c r="BO70" s="251" t="str">
        <f>IF(ISNUMBER(FIND(analysismethod7,'III_Plan comp 438.68 {Plan 5}'!H$15)),"",'III_Plan comp 438.68 {Plan 5}'!H$15&amp;analysismethod7)</f>
        <v xml:space="preserve">Encounter Data Analysis; 
</v>
      </c>
      <c r="BP70" s="251" t="str">
        <f>IF(ISNUMBER(FIND(analysismethod7,'III_Plan comp 438.68 {Plan 5}'!I$15)),"",'III_Plan comp 438.68 {Plan 5}'!I$15&amp;analysismethod7)</f>
        <v xml:space="preserve">Encounter Data Analysis; 
</v>
      </c>
      <c r="BQ70" s="251" t="str">
        <f>IF(ISNUMBER(FIND(analysismethod7,'III_Plan comp 438.68 {Plan 5}'!J$15)),"",'III_Plan comp 438.68 {Plan 5}'!J$15&amp;analysismethod7)</f>
        <v xml:space="preserve">Encounter Data Analysis; 
</v>
      </c>
      <c r="BR70" s="251" t="str">
        <f>IF(ISNUMBER(FIND(analysismethod7,'III_Plan comp 438.68 {Plan 5}'!K$15)),"",'III_Plan comp 438.68 {Plan 5}'!K$15&amp;analysismethod7)</f>
        <v xml:space="preserve">Encounter Data Analysis; 
</v>
      </c>
      <c r="BS70" s="251" t="str">
        <f>IF(ISNUMBER(FIND(analysismethod7,'III_Plan comp 438.68 {Plan 5}'!L$15)),"",'III_Plan comp 438.68 {Plan 5}'!L$15&amp;analysismethod7)</f>
        <v xml:space="preserve">Encounter Data Analysis; 
</v>
      </c>
      <c r="BT70" s="251" t="str">
        <f>IF(ISNUMBER(FIND(analysismethod7,'III_Plan comp 438.68 {Plan 5}'!M$15)),"",'III_Plan comp 438.68 {Plan 5}'!M$15&amp;analysismethod7)</f>
        <v xml:space="preserve">Encounter Data Analysis; 
</v>
      </c>
      <c r="BU70" s="251" t="str">
        <f>IF(ISNUMBER(FIND(analysismethod7,'III_Plan comp 438.68 {Plan 5}'!N$15)),"",'III_Plan comp 438.68 {Plan 5}'!N$15&amp;analysismethod7)</f>
        <v xml:space="preserve">Encounter Data Analysis; 
</v>
      </c>
      <c r="BV70" s="251" t="str">
        <f>IF(ISNUMBER(FIND(analysismethod7,'III_Plan comp 438.68 {Plan 5}'!O$15)),"",'III_Plan comp 438.68 {Plan 5}'!O$15&amp;analysismethod7)</f>
        <v xml:space="preserve">Encounter Data Analysis; 
</v>
      </c>
      <c r="BW70" s="251" t="str">
        <f>IF(ISNUMBER(FIND(analysismethod7,'III_Plan comp 438.68 {Plan 5}'!P$15)),"",'III_Plan comp 438.68 {Plan 5}'!P$15&amp;analysismethod7)</f>
        <v xml:space="preserve">Encounter Data Analysis; 
</v>
      </c>
      <c r="BX70" s="251" t="str">
        <f>IF(ISNUMBER(FIND(analysismethod7,'III_Plan comp 438.68 {Plan 5}'!Q$15)),"",'III_Plan comp 438.68 {Plan 5}'!Q$15&amp;analysismethod7)</f>
        <v xml:space="preserve">Encounter Data Analysis; 
</v>
      </c>
      <c r="BY70" s="251" t="str">
        <f>IF(ISNUMBER(FIND(analysismethod7,'III_Plan comp 438.68 {Plan 5}'!R$15)),"",'III_Plan comp 438.68 {Plan 5}'!R$15&amp;analysismethod7)</f>
        <v xml:space="preserve">Encounter Data Analysis; 
</v>
      </c>
      <c r="BZ70" s="251" t="str">
        <f>IF(ISNUMBER(FIND(analysismethod7,'III_Plan comp 438.68 {Plan 5}'!S$15)),"",'III_Plan comp 438.68 {Plan 5}'!S$15&amp;analysismethod7)</f>
        <v xml:space="preserve">Encounter Data Analysis; 
</v>
      </c>
      <c r="CA70" s="251" t="str">
        <f>IF(ISNUMBER(FIND(analysismethod7,'III_Plan comp 438.68 {Plan 5}'!T$15)),"",'III_Plan comp 438.68 {Plan 5}'!T$15&amp;analysismethod7)</f>
        <v xml:space="preserve">Encounter Data Analysis; 
</v>
      </c>
      <c r="CB70" s="251" t="str">
        <f>IF(ISNUMBER(FIND(analysismethod7,'III_Plan comp 438.68 {Plan 5}'!U$15)),"",'III_Plan comp 438.68 {Plan 5}'!U$15&amp;analysismethod7)</f>
        <v xml:space="preserve">Encounter Data Analysis; 
</v>
      </c>
      <c r="CC70" s="251" t="str">
        <f>IF(ISNUMBER(FIND(analysismethod7,'III_Plan comp 438.68 {Plan 5}'!V$15)),"",'III_Plan comp 438.68 {Plan 5}'!V$15&amp;analysismethod7)</f>
        <v xml:space="preserve">Encounter Data Analysis; 
</v>
      </c>
      <c r="CD70" s="251" t="str">
        <f>IF(ISNUMBER(FIND(analysismethod7,'III_Plan comp 438.68 {Plan 5}'!W$15)),"",'III_Plan comp 438.68 {Plan 5}'!W$15&amp;analysismethod7)</f>
        <v xml:space="preserve">Encounter Data Analysis; 
</v>
      </c>
      <c r="CE70" s="251" t="str">
        <f>IF(ISNUMBER(FIND(analysismethod7,'III_Plan comp 438.68 {Plan 5}'!X$15)),"",'III_Plan comp 438.68 {Plan 5}'!X$15&amp;analysismethod7)</f>
        <v xml:space="preserve">Encounter Data Analysis; 
</v>
      </c>
      <c r="CF70" s="251" t="str">
        <f>IF(ISNUMBER(FIND(analysismethod7,'III_Plan comp 438.68 {Plan 5}'!Y$15)),"",'III_Plan comp 438.68 {Plan 5}'!Y$15&amp;analysismethod7)</f>
        <v xml:space="preserve">Encounter Data Analysis; 
</v>
      </c>
      <c r="CG70" s="251" t="str">
        <f>IF(ISNUMBER(FIND(analysismethod7,'III_Plan comp 438.68 {Plan 5}'!Z$15)),"",'III_Plan comp 438.68 {Plan 5}'!Z$15&amp;analysismethod7)</f>
        <v xml:space="preserve">Encounter Data Analysis; 
</v>
      </c>
      <c r="CH70" s="251" t="str">
        <f>IF(ISNUMBER(FIND(analysismethod7,'III_Plan comp 438.68 {Plan 5}'!AA$15)),"",'III_Plan comp 438.68 {Plan 5}'!AA$15&amp;analysismethod7)</f>
        <v xml:space="preserve">Encounter Data Analysis; 
</v>
      </c>
      <c r="CI70" s="251" t="str">
        <f>IF(ISNUMBER(FIND(analysismethod7,'III_Plan comp 438.68 {Plan 5}'!AB$15)),"",'III_Plan comp 438.68 {Plan 5}'!AB$15&amp;analysismethod7)</f>
        <v xml:space="preserve">Encounter Data Analysis; 
</v>
      </c>
      <c r="CJ70" s="251" t="str">
        <f>IF(ISNUMBER(FIND(analysismethod7,'III_Plan comp 438.68 {Plan 5}'!AC$15)),"",'III_Plan comp 438.68 {Plan 5}'!AC$15&amp;analysismethod7)</f>
        <v xml:space="preserve">Encounter Data Analysis; 
</v>
      </c>
      <c r="CK70" s="251" t="str">
        <f>IF(ISNUMBER(FIND(analysismethod7,'III_Plan comp 438.68 {Plan 5}'!AD$15)),"",'III_Plan comp 438.68 {Plan 5}'!AD$15&amp;analysismethod7)</f>
        <v xml:space="preserve">Encounter Data Analysis; 
</v>
      </c>
      <c r="CL70" s="251" t="str">
        <f>IF(ISNUMBER(FIND(analysismethod7,'III_Plan comp 438.68 {Plan 5}'!AE$15)),"",'III_Plan comp 438.68 {Plan 5}'!AE$15&amp;analysismethod7)</f>
        <v xml:space="preserve">Encounter Data Analysis; 
</v>
      </c>
      <c r="CM70" s="251" t="str">
        <f>IF(ISNUMBER(FIND(analysismethod7,'III_Plan comp 438.68 {Plan 5}'!AF$15)),"",'III_Plan comp 438.68 {Plan 5}'!AF$15&amp;analysismethod7)</f>
        <v xml:space="preserve">Encounter Data Analysis; 
</v>
      </c>
      <c r="CN70" s="251" t="str">
        <f>IF(ISNUMBER(FIND(analysismethod7,'III_Plan comp 438.68 {Plan 5}'!AG$15)),"",'III_Plan comp 438.68 {Plan 5}'!AG$15&amp;analysismethod7)</f>
        <v xml:space="preserve">Encounter Data Analysis; 
</v>
      </c>
      <c r="CO70" s="251" t="str">
        <f>IF(ISNUMBER(FIND(analysismethod7,'III_Plan comp 438.68 {Plan 5}'!AH$15)),"",'III_Plan comp 438.68 {Plan 5}'!AH$15&amp;analysismethod7)</f>
        <v xml:space="preserve">Encounter Data Analysis; 
</v>
      </c>
      <c r="CP70" s="251" t="str">
        <f>IF(ISNUMBER(FIND(analysismethod7,'III_Plan comp 438.68 {Plan 5}'!AI$15)),"",'III_Plan comp 438.68 {Plan 5}'!AI$15&amp;analysismethod7)</f>
        <v xml:space="preserve">Encounter Data Analysis; 
</v>
      </c>
      <c r="CQ70" s="251" t="str">
        <f>IF(ISNUMBER(FIND(analysismethod7,'III_Plan comp 438.68 {Plan 5}'!AJ$15)),"",'III_Plan comp 438.68 {Plan 5}'!AJ$15&amp;analysismethod7)</f>
        <v xml:space="preserve">Encounter Data Analysis; 
</v>
      </c>
      <c r="CR70" s="251" t="str">
        <f>IF(ISNUMBER(FIND(analysismethod7,'III_Plan comp 438.68 {Plan 5}'!AK$15)),"",'III_Plan comp 438.68 {Plan 5}'!AK$15&amp;analysismethod7)</f>
        <v xml:space="preserve">Encounter Data Analysis; 
</v>
      </c>
      <c r="CS70" s="251" t="str">
        <f>IF(ISNUMBER(FIND(analysismethod7,'III_Plan comp 438.68 {Plan 5}'!AL$15)),"",'III_Plan comp 438.68 {Plan 5}'!AL$15&amp;analysismethod7)</f>
        <v xml:space="preserve">Encounter Data Analysis; 
</v>
      </c>
      <c r="CT70" s="251" t="str">
        <f>IF(ISNUMBER(FIND(analysismethod7,'III_Plan comp 438.68 {Plan 5}'!AM$15)),"",'III_Plan comp 438.68 {Plan 5}'!AM$15&amp;analysismethod7)</f>
        <v xml:space="preserve">Encounter Data Analysis; 
</v>
      </c>
      <c r="CU70" s="251" t="str">
        <f>IF(ISNUMBER(FIND(analysismethod7,'III_Plan comp 438.68 {Plan 5}'!AN$15)),"",'III_Plan comp 438.68 {Plan 5}'!AN$15&amp;analysismethod7)</f>
        <v xml:space="preserve">Encounter Data Analysis; 
</v>
      </c>
      <c r="CV70" s="251" t="str">
        <f>IF(ISNUMBER(FIND(analysismethod7,'III_Plan comp 438.68 {Plan 5}'!AO$15)),"",'III_Plan comp 438.68 {Plan 5}'!AO$15&amp;analysismethod7)</f>
        <v xml:space="preserve">Encounter Data Analysis; 
</v>
      </c>
      <c r="CW70" s="251" t="str">
        <f>IF(ISNUMBER(FIND(analysismethod7,'III_Plan comp 438.68 {Plan 5}'!AP$15)),"",'III_Plan comp 438.68 {Plan 5}'!AP$15&amp;analysismethod7)</f>
        <v xml:space="preserve">Encounter Data Analysis; 
</v>
      </c>
      <c r="CX70" s="251" t="str">
        <f>IF(ISNUMBER(FIND(analysismethod7,'III_Plan comp 438.68 {Plan 5}'!AQ$15)),"",'III_Plan comp 438.68 {Plan 5}'!AQ$15&amp;analysismethod7)</f>
        <v xml:space="preserve">Encounter Data Analysis; 
</v>
      </c>
      <c r="CY70" s="251" t="str">
        <f>IF(ISNUMBER(FIND(analysismethod7,'III_Plan comp 438.68 {Plan 5}'!AR$15)),"",'III_Plan comp 438.68 {Plan 5}'!AR$15&amp;analysismethod7)</f>
        <v xml:space="preserve">Encounter Data Analysis; 
</v>
      </c>
      <c r="CZ70" s="251" t="str">
        <f>IF(ISNUMBER(FIND(analysismethod7,'III_Plan comp 438.68 {Plan 5}'!AS$15)),"",'III_Plan comp 438.68 {Plan 5}'!AS$15&amp;analysismethod7)</f>
        <v xml:space="preserve">Encounter Data Analysis; 
</v>
      </c>
      <c r="DA70" s="251" t="str">
        <f>IF(ISNUMBER(FIND(analysismethod7,'III_Plan comp 438.68 {Plan 5}'!AT$15)),"",'III_Plan comp 438.68 {Plan 5}'!AT$15&amp;analysismethod7)</f>
        <v xml:space="preserve">Encounter Data Analysis; 
</v>
      </c>
      <c r="DB70" s="251" t="str">
        <f>IF(ISNUMBER(FIND(analysismethod7,'III_Plan comp 438.68 {Plan 5}'!AU$15)),"",'III_Plan comp 438.68 {Plan 5}'!AU$15&amp;analysismethod7)</f>
        <v xml:space="preserve">Encounter Data Analysis; 
</v>
      </c>
      <c r="DC70" s="251" t="str">
        <f>IF(ISNUMBER(FIND(analysismethod7,'III_Plan comp 438.68 {Plan 5}'!AV$15)),"",'III_Plan comp 438.68 {Plan 5}'!AV$15&amp;analysismethod7)</f>
        <v xml:space="preserve">Encounter Data Analysis; 
</v>
      </c>
      <c r="DD70" s="251" t="str">
        <f>IF(ISNUMBER(FIND(analysismethod7,'III_Plan comp 438.68 {Plan 5}'!AW$15)),"",'III_Plan comp 438.68 {Plan 5}'!AW$15&amp;analysismethod7)</f>
        <v xml:space="preserve">Encounter Data Analysis; 
</v>
      </c>
      <c r="DE70" s="251" t="str">
        <f>IF(ISNUMBER(FIND(analysismethod7,'III_Plan comp 438.68 {Plan 5}'!AX$15)),"",'III_Plan comp 438.68 {Plan 5}'!AX$15&amp;analysismethod7)</f>
        <v xml:space="preserve">Encounter Data Analysis; 
</v>
      </c>
      <c r="DF70" s="251" t="str">
        <f>IF(ISNUMBER(FIND(analysismethod7,'III_Plan comp 438.68 {Plan 5}'!AY$15)),"",'III_Plan comp 438.68 {Plan 5}'!AY$15&amp;analysismethod7)</f>
        <v xml:space="preserve">Encounter Data Analysis; 
</v>
      </c>
      <c r="DG70" s="251" t="str">
        <f>IF(ISNUMBER(FIND(analysismethod7,'III_Plan comp 438.68 {Plan 5}'!AZ$15)),"",'III_Plan comp 438.68 {Plan 5}'!AZ$15&amp;analysismethod7)</f>
        <v xml:space="preserve">Encounter Data Analysis; 
</v>
      </c>
      <c r="DH70" s="251" t="str">
        <f>IF(ISNUMBER(FIND(analysismethod7,'III_Plan comp 438.68 {Plan 5}'!BA$15)),"",'III_Plan comp 438.68 {Plan 5}'!BA$15&amp;analysismethod7)</f>
        <v xml:space="preserve">Encounter Data Analysis; 
</v>
      </c>
      <c r="DI70" s="251" t="str">
        <f>IF(ISNUMBER(FIND(analysismethod7,'III_Plan comp 438.68 {Plan 5}'!BB$15)),"",'III_Plan comp 438.68 {Plan 5}'!BB$15&amp;analysismethod7)</f>
        <v xml:space="preserve">Encounter Data Analysis; 
</v>
      </c>
      <c r="DJ70" s="251" t="str">
        <f>IF(ISNUMBER(FIND(analysismethod7,'III_Plan comp 438.68 {Plan 5}'!BC$15)),"",'III_Plan comp 438.68 {Plan 5}'!BC$15&amp;analysismethod7)</f>
        <v xml:space="preserve">Encounter Data Analysis; 
</v>
      </c>
      <c r="DK70" s="251" t="str">
        <f>IF(ISNUMBER(FIND(analysismethod7,'III_Plan comp 438.68 {Plan 5}'!BD$15)),"",'III_Plan comp 438.68 {Plan 5}'!BD$15&amp;analysismethod7)</f>
        <v xml:space="preserve">Encounter Data Analysis; 
</v>
      </c>
      <c r="DL70" s="251" t="str">
        <f>IF(ISNUMBER(FIND(analysismethod7,'III_Plan comp 438.68 {Plan 5}'!BE$15)),"",'III_Plan comp 438.68 {Plan 5}'!BE$15&amp;analysismethod7)</f>
        <v xml:space="preserve">Encounter Data Analysis; 
</v>
      </c>
      <c r="DM70" s="251" t="str">
        <f>IF(ISNUMBER(FIND(analysismethod7,'III_Plan comp 438.68 {Plan 5}'!BF$15)),"",'III_Plan comp 438.68 {Plan 5}'!BF$15&amp;analysismethod7)</f>
        <v xml:space="preserve">Encounter Data Analysis; 
</v>
      </c>
      <c r="DN70" s="251" t="str">
        <f>IF(ISNUMBER(FIND(analysismethod7,'III_Plan comp 438.68 {Plan 5}'!BG$15)),"",'III_Plan comp 438.68 {Plan 5}'!BG$15&amp;analysismethod7)</f>
        <v xml:space="preserve">Encounter Data Analysis; 
</v>
      </c>
      <c r="DO70" s="251" t="str">
        <f>IF(ISNUMBER(FIND(analysismethod7,'III_Plan comp 438.68 {Plan 5}'!BH$15)),"",'III_Plan comp 438.68 {Plan 5}'!BH$15&amp;analysismethod7)</f>
        <v xml:space="preserve">Encounter Data Analysis; 
</v>
      </c>
      <c r="DP70" s="251" t="str">
        <f>IF(ISNUMBER(FIND(analysismethod7,'III_Plan comp 438.68 {Plan 5}'!BI$15)),"",'III_Plan comp 438.68 {Plan 5}'!BI$15&amp;analysismethod7)</f>
        <v xml:space="preserve">Encounter Data Analysis; 
</v>
      </c>
      <c r="DQ70" s="251" t="str">
        <f>IF(ISNUMBER(FIND(analysismethod7,'III_Plan comp 438.68 {Plan 5}'!BJ$15)),"",'III_Plan comp 438.68 {Plan 5}'!BJ$15&amp;analysismethod7)</f>
        <v xml:space="preserve">Encounter Data Analysis; 
</v>
      </c>
      <c r="DR70" s="251" t="str">
        <f>IF(ISNUMBER(FIND(analysismethod7,'III_Plan comp 438.68 {Plan 5}'!BK$15)),"",'III_Plan comp 438.68 {Plan 5}'!BK$15&amp;analysismethod7)</f>
        <v xml:space="preserve">Encounter Data Analysis; 
</v>
      </c>
      <c r="DS70" s="251" t="str">
        <f>IF(ISNUMBER(FIND(analysismethod7,'III_Plan comp 438.68 {Plan 5}'!BL$15)),"",'III_Plan comp 438.68 {Plan 5}'!BL$15&amp;analysismethod7)</f>
        <v xml:space="preserve">Encounter Data Analysis; 
</v>
      </c>
      <c r="DT70" s="251" t="str">
        <f>IF(ISNUMBER(FIND(analysismethod7,'III_Plan comp 438.68 {Plan 5}'!BM$15)),"",'III_Plan comp 438.68 {Plan 5}'!BM$15&amp;analysismethod7)</f>
        <v xml:space="preserve">Encounter Data Analysis; 
</v>
      </c>
      <c r="DU70" s="251" t="str">
        <f>IF(ISNUMBER(FIND(analysismethod7,'III_Plan comp 438.68 {Plan 5}'!BN$15)),"",'III_Plan comp 438.68 {Plan 5}'!BN$15&amp;analysismethod7)</f>
        <v xml:space="preserve">Encounter Data Analysis; 
</v>
      </c>
      <c r="DV70" s="251" t="str">
        <f>IF(ISNUMBER(FIND(analysismethod7,'III_Plan comp 438.68 {Plan 5}'!BO$15)),"",'III_Plan comp 438.68 {Plan 5}'!BO$15&amp;analysismethod7)</f>
        <v xml:space="preserve">Encounter Data Analysis; 
</v>
      </c>
      <c r="DW70" s="251" t="str">
        <f>IF(ISNUMBER(FIND(analysismethod7,'III_Plan comp 438.68 {Plan 5}'!BP$15)),"",'III_Plan comp 438.68 {Plan 5}'!BP$15&amp;analysismethod7)</f>
        <v xml:space="preserve">Encounter Data Analysis; 
</v>
      </c>
      <c r="DX70" s="251" t="str">
        <f>IF(ISNUMBER(FIND(analysismethod7,'III_Plan comp 438.68 {Plan 5}'!BQ$15)),"",'III_Plan comp 438.68 {Plan 5}'!BQ$15&amp;analysismethod7)</f>
        <v xml:space="preserve">Encounter Data Analysis; 
</v>
      </c>
      <c r="DY70" s="251" t="str">
        <f>IF(ISNUMBER(FIND(analysismethod7,'III_Plan comp 438.68 {Plan 5}'!BR$15)),"",'III_Plan comp 438.68 {Plan 5}'!BR$15&amp;analysismethod7)</f>
        <v xml:space="preserve">Encounter Data Analysis; 
</v>
      </c>
      <c r="DZ70" s="251" t="str">
        <f>IF(ISNUMBER(FIND(analysismethod7,'III_Plan comp 438.68 {Plan 5}'!BS$15)),"",'III_Plan comp 438.68 {Plan 5}'!BS$15&amp;analysismethod7)</f>
        <v xml:space="preserve">Encounter Data Analysis; 
</v>
      </c>
      <c r="EA70" s="251" t="str">
        <f>IF(ISNUMBER(FIND(analysismethod7,'III_Plan comp 438.68 {Plan 5}'!BT$15)),"",'III_Plan comp 438.68 {Plan 5}'!BT$15&amp;analysismethod7)</f>
        <v xml:space="preserve">Encounter Data Analysis; 
</v>
      </c>
      <c r="EB70" s="251" t="str">
        <f>IF(ISNUMBER(FIND(analysismethod7,'III_Plan comp 438.68 {Plan 5}'!BU$15)),"",'III_Plan comp 438.68 {Plan 5}'!BU$15&amp;analysismethod7)</f>
        <v xml:space="preserve">Encounter Data Analysis; 
</v>
      </c>
      <c r="EC70" s="251" t="str">
        <f>IF(ISNUMBER(FIND(analysismethod7,'III_Plan comp 438.68 {Plan 5}'!BV$15)),"",'III_Plan comp 438.68 {Plan 5}'!BV$15&amp;analysismethod7)</f>
        <v xml:space="preserve">Encounter Data Analysis; 
</v>
      </c>
      <c r="ED70" s="251" t="str">
        <f>IF(ISNUMBER(FIND(analysismethod7,'III_Plan comp 438.68 {Plan 5}'!BW$15)),"",'III_Plan comp 438.68 {Plan 5}'!BW$15&amp;analysismethod7)</f>
        <v xml:space="preserve">Encounter Data Analysis; 
</v>
      </c>
      <c r="EE70" s="251" t="str">
        <f>IF(ISNUMBER(FIND(analysismethod7,'III_Plan comp 438.68 {Plan 5}'!BX$15)),"",'III_Plan comp 438.68 {Plan 5}'!BX$15&amp;analysismethod7)</f>
        <v xml:space="preserve">Encounter Data Analysis; 
</v>
      </c>
      <c r="EF70" s="251" t="str">
        <f>IF(ISNUMBER(FIND(analysismethod7,'III_Plan comp 438.68 {Plan 5}'!BY$15)),"",'III_Plan comp 438.68 {Plan 5}'!BY$15&amp;analysismethod7)</f>
        <v xml:space="preserve">Encounter Data Analysis; 
</v>
      </c>
      <c r="EG70" s="251" t="str">
        <f>IF(ISNUMBER(FIND(analysismethod7,'III_Plan comp 438.68 {Plan 5}'!BZ$15)),"",'III_Plan comp 438.68 {Plan 5}'!BZ$15&amp;analysismethod7)</f>
        <v xml:space="preserve">Encounter Data Analysis; 
</v>
      </c>
      <c r="EH70" s="251" t="str">
        <f>IF(ISNUMBER(FIND(analysismethod7,'III_Plan comp 438.68 {Plan 5}'!CA$15)),"",'III_Plan comp 438.68 {Plan 5}'!CA$15&amp;analysismethod7)</f>
        <v xml:space="preserve">Encounter Data Analysis; 
</v>
      </c>
      <c r="EI70" s="251" t="str">
        <f>IF(ISNUMBER(FIND(analysismethod7,'III_Plan comp 438.68 {Plan 5}'!CB$15)),"",'III_Plan comp 438.68 {Plan 5}'!CB$15&amp;analysismethod7)</f>
        <v xml:space="preserve">Encounter Data Analysis; 
</v>
      </c>
      <c r="EJ70" s="251" t="str">
        <f>IF(ISNUMBER(FIND(analysismethod7,'III_Plan comp 438.68 {Plan 5}'!CC$15)),"",'III_Plan comp 438.68 {Plan 5}'!CC$15&amp;analysismethod7)</f>
        <v xml:space="preserve">Encounter Data Analysis; 
</v>
      </c>
      <c r="EK70" s="251" t="str">
        <f>IF(ISNUMBER(FIND(analysismethod7,'III_Plan comp 438.68 {Plan 5}'!CD$15)),"",'III_Plan comp 438.68 {Plan 5}'!CD$15&amp;analysismethod7)</f>
        <v xml:space="preserve">Encounter Data Analysis; 
</v>
      </c>
      <c r="EL70" s="251" t="str">
        <f>IF(ISNUMBER(FIND(analysismethod7,'III_Plan comp 438.68 {Plan 5}'!CE$15)),"",'III_Plan comp 438.68 {Plan 5}'!CE$15&amp;analysismethod7)</f>
        <v xml:space="preserve">Encounter Data Analysis; 
</v>
      </c>
      <c r="EM70" s="251" t="str">
        <f>IF(ISNUMBER(FIND(analysismethod7,'III_Plan comp 438.68 {Plan 5}'!CF$15)),"",'III_Plan comp 438.68 {Plan 5}'!CF$15&amp;analysismethod7)</f>
        <v xml:space="preserve">Encounter Data Analysis; 
</v>
      </c>
      <c r="EN70" s="251" t="str">
        <f>IF(ISNUMBER(FIND(analysismethod7,'III_Plan comp 438.68 {Plan 5}'!CG$15)),"",'III_Plan comp 438.68 {Plan 5}'!CG$15&amp;analysismethod7)</f>
        <v xml:space="preserve">Encounter Data Analysis; 
</v>
      </c>
      <c r="EO70" s="251" t="str">
        <f>IF(ISNUMBER(FIND(analysismethod7,'III_Plan comp 438.68 {Plan 5}'!CH$15)),"",'III_Plan comp 438.68 {Plan 5}'!CH$15&amp;analysismethod7)</f>
        <v xml:space="preserve">Encounter Data Analysis; 
</v>
      </c>
      <c r="EP70" s="251" t="str">
        <f>IF(ISNUMBER(FIND(analysismethod7,'III_Plan comp 438.68 {Plan 5}'!CI$15)),"",'III_Plan comp 438.68 {Plan 5}'!CI$15&amp;analysismethod7)</f>
        <v xml:space="preserve">Encounter Data Analysis; 
</v>
      </c>
      <c r="EQ70" s="251" t="str">
        <f>IF(ISNUMBER(FIND(analysismethod7,'III_Plan comp 438.68 {Plan 5}'!CJ$15)),"",'III_Plan comp 438.68 {Plan 5}'!CJ$15&amp;analysismethod7)</f>
        <v xml:space="preserve">Encounter Data Analysis; 
</v>
      </c>
      <c r="ER70" s="251" t="str">
        <f>IF(ISNUMBER(FIND(analysismethod7,'III_Plan comp 438.68 {Plan 5}'!CK$15)),"",'III_Plan comp 438.68 {Plan 5}'!CK$15&amp;analysismethod7)</f>
        <v xml:space="preserve">Encounter Data Analysis; 
</v>
      </c>
      <c r="ES70" s="251" t="str">
        <f>IF(ISNUMBER(FIND(analysismethod7,'III_Plan comp 438.68 {Plan 5}'!CL$15)),"",'III_Plan comp 438.68 {Plan 5}'!CL$15&amp;analysismethod7)</f>
        <v xml:space="preserve">Encounter Data Analysis; 
</v>
      </c>
      <c r="ET70" s="251" t="str">
        <f>IF(ISNUMBER(FIND(analysismethod7,'III_Plan comp 438.68 {Plan 5}'!CM$15)),"",'III_Plan comp 438.68 {Plan 5}'!CM$15&amp;analysismethod7)</f>
        <v xml:space="preserve">Encounter Data Analysis; 
</v>
      </c>
      <c r="EU70" s="251" t="str">
        <f>IF(ISNUMBER(FIND(analysismethod7,'III_Plan comp 438.68 {Plan 5}'!CN$15)),"",'III_Plan comp 438.68 {Plan 5}'!CN$15&amp;analysismethod7)</f>
        <v xml:space="preserve">Encounter Data Analysis; 
</v>
      </c>
      <c r="EV70" s="251" t="str">
        <f>IF(ISNUMBER(FIND(analysismethod7,'III_Plan comp 438.68 {Plan 5}'!CO$15)),"",'III_Plan comp 438.68 {Plan 5}'!CO$15&amp;analysismethod7)</f>
        <v xml:space="preserve">Encounter Data Analysis; 
</v>
      </c>
      <c r="EW70" s="251" t="str">
        <f>IF(ISNUMBER(FIND(analysismethod7,'III_Plan comp 438.68 {Plan 5}'!CP$15)),"",'III_Plan comp 438.68 {Plan 5}'!CP$15&amp;analysismethod7)</f>
        <v xml:space="preserve">Encounter Data Analysis; 
</v>
      </c>
      <c r="EX70" s="251" t="str">
        <f>IF(ISNUMBER(FIND(analysismethod7,'III_Plan comp 438.68 {Plan 5}'!CQ$15)),"",'III_Plan comp 438.68 {Plan 5}'!CQ$15&amp;analysismethod7)</f>
        <v xml:space="preserve">Encounter Data Analysis; 
</v>
      </c>
      <c r="EY70" s="251" t="str">
        <f>IF(ISNUMBER(FIND(analysismethod7,'III_Plan comp 438.68 {Plan 5}'!CR$15)),"",'III_Plan comp 438.68 {Plan 5}'!CR$15&amp;analysismethod7)</f>
        <v xml:space="preserve">Encounter Data Analysis; 
</v>
      </c>
      <c r="EZ70" s="251" t="str">
        <f>IF(ISNUMBER(FIND(analysismethod7,'III_Plan comp 438.68 {Plan 5}'!CS$15)),"",'III_Plan comp 438.68 {Plan 5}'!CS$15&amp;analysismethod7)</f>
        <v xml:space="preserve">Encounter Data Analysis; 
</v>
      </c>
      <c r="FA70" s="251" t="str">
        <f>IF(ISNUMBER(FIND(analysismethod7,'III_Plan comp 438.68 {Plan 5}'!CT$15)),"",'III_Plan comp 438.68 {Plan 5}'!CT$15&amp;analysismethod7)</f>
        <v xml:space="preserve">Encounter Data Analysis; 
</v>
      </c>
      <c r="FB70" s="251" t="str">
        <f>IF(ISNUMBER(FIND(analysismethod7,'III_Plan comp 438.68 {Plan 5}'!CU$15)),"",'III_Plan comp 438.68 {Plan 5}'!CU$15&amp;analysismethod7)</f>
        <v xml:space="preserve">Encounter Data Analysis; 
</v>
      </c>
      <c r="FC70" s="251" t="str">
        <f>IF(ISNUMBER(FIND(analysismethod7,'III_Plan comp 438.68 {Plan 5}'!CV$15)),"",'III_Plan comp 438.68 {Plan 5}'!CV$15&amp;analysismethod7)</f>
        <v xml:space="preserve">Encounter Data Analysis; 
</v>
      </c>
      <c r="FD70" s="251" t="str">
        <f>IF(ISNUMBER(FIND(analysismethod7,'III_Plan comp 438.68 {Plan 5}'!CW$15)),"",'III_Plan comp 438.68 {Plan 5}'!CW$15&amp;analysismethod7)</f>
        <v xml:space="preserve">Encounter Data Analysis; 
</v>
      </c>
      <c r="FE70" s="251" t="str">
        <f>IF(ISNUMBER(FIND(analysismethod7,'III_Plan comp 438.68 {Plan 5}'!CX$15)),"",'III_Plan comp 438.68 {Plan 5}'!CX$15&amp;analysismethod7)</f>
        <v xml:space="preserve">Encounter Data Analysis; 
</v>
      </c>
      <c r="FF70" s="251" t="str">
        <f>IF(ISNUMBER(FIND(analysismethod7,'III_Plan comp 438.68 {Plan 5}'!CY$15)),"",'III_Plan comp 438.68 {Plan 5}'!CY$15&amp;analysismethod7)</f>
        <v xml:space="preserve">Encounter Data Analysis; 
</v>
      </c>
      <c r="FG70" s="251" t="str">
        <f>IF(ISNUMBER(FIND(analysismethod7,'III_Plan comp 438.68 {Plan 5}'!CZ$15)),"",'III_Plan comp 438.68 {Plan 5}'!CZ$15&amp;analysismethod7)</f>
        <v xml:space="preserve">Encounter Data Analysis; 
</v>
      </c>
    </row>
    <row r="71" spans="62:163" x14ac:dyDescent="0.2">
      <c r="BK71" s="250" t="str">
        <f>IF('I_State and program information'!$E$79&lt;&gt;"",'I_State and program information'!E140&amp;"; "&amp;CHAR(10)&amp;CHAR(10),"")</f>
        <v/>
      </c>
      <c r="BL71" s="251" t="str">
        <f>IF(ISNUMBER(FIND(analysismethod8,'III_Plan comp 438.68 {Plan 5}'!E$15)),"",'III_Plan comp 438.68 {Plan 5}'!E$15&amp;analysismethod8)</f>
        <v/>
      </c>
      <c r="BM71" s="251" t="str">
        <f>IF(ISNUMBER(FIND(analysismethod8,'III_Plan comp 438.68 {Plan 5}'!F$15)),"",'III_Plan comp 438.68 {Plan 5}'!F$15&amp;analysismethod8)</f>
        <v/>
      </c>
      <c r="BN71" s="251" t="str">
        <f>IF(ISNUMBER(FIND(analysismethod8,'III_Plan comp 438.68 {Plan 5}'!G$15)),"",'III_Plan comp 438.68 {Plan 5}'!G$15&amp;analysismethod8)</f>
        <v/>
      </c>
      <c r="BO71" s="251" t="str">
        <f>IF(ISNUMBER(FIND(analysismethod8,'III_Plan comp 438.68 {Plan 5}'!H$15)),"",'III_Plan comp 438.68 {Plan 5}'!H$15&amp;analysismethod8)</f>
        <v/>
      </c>
      <c r="BP71" s="251" t="str">
        <f>IF(ISNUMBER(FIND(analysismethod8,'III_Plan comp 438.68 {Plan 5}'!I$15)),"",'III_Plan comp 438.68 {Plan 5}'!I$15&amp;analysismethod8)</f>
        <v/>
      </c>
      <c r="BQ71" s="251" t="str">
        <f>IF(ISNUMBER(FIND(analysismethod8,'III_Plan comp 438.68 {Plan 5}'!J$15)),"",'III_Plan comp 438.68 {Plan 5}'!J$15&amp;analysismethod8)</f>
        <v/>
      </c>
      <c r="BR71" s="251" t="str">
        <f>IF(ISNUMBER(FIND(analysismethod8,'III_Plan comp 438.68 {Plan 5}'!K$15)),"",'III_Plan comp 438.68 {Plan 5}'!K$15&amp;analysismethod8)</f>
        <v/>
      </c>
      <c r="BS71" s="251" t="str">
        <f>IF(ISNUMBER(FIND(analysismethod8,'III_Plan comp 438.68 {Plan 5}'!L$15)),"",'III_Plan comp 438.68 {Plan 5}'!L$15&amp;analysismethod8)</f>
        <v/>
      </c>
      <c r="BT71" s="251" t="str">
        <f>IF(ISNUMBER(FIND(analysismethod8,'III_Plan comp 438.68 {Plan 5}'!M$15)),"",'III_Plan comp 438.68 {Plan 5}'!M$15&amp;analysismethod8)</f>
        <v/>
      </c>
      <c r="BU71" s="251" t="str">
        <f>IF(ISNUMBER(FIND(analysismethod8,'III_Plan comp 438.68 {Plan 5}'!N$15)),"",'III_Plan comp 438.68 {Plan 5}'!N$15&amp;analysismethod8)</f>
        <v/>
      </c>
      <c r="BV71" s="251" t="str">
        <f>IF(ISNUMBER(FIND(analysismethod8,'III_Plan comp 438.68 {Plan 5}'!O$15)),"",'III_Plan comp 438.68 {Plan 5}'!O$15&amp;analysismethod8)</f>
        <v/>
      </c>
      <c r="BW71" s="251" t="str">
        <f>IF(ISNUMBER(FIND(analysismethod8,'III_Plan comp 438.68 {Plan 5}'!P$15)),"",'III_Plan comp 438.68 {Plan 5}'!P$15&amp;analysismethod8)</f>
        <v/>
      </c>
      <c r="BX71" s="251" t="str">
        <f>IF(ISNUMBER(FIND(analysismethod8,'III_Plan comp 438.68 {Plan 5}'!Q$15)),"",'III_Plan comp 438.68 {Plan 5}'!Q$15&amp;analysismethod8)</f>
        <v/>
      </c>
      <c r="BY71" s="251" t="str">
        <f>IF(ISNUMBER(FIND(analysismethod8,'III_Plan comp 438.68 {Plan 5}'!R$15)),"",'III_Plan comp 438.68 {Plan 5}'!R$15&amp;analysismethod8)</f>
        <v/>
      </c>
      <c r="BZ71" s="251" t="str">
        <f>IF(ISNUMBER(FIND(analysismethod8,'III_Plan comp 438.68 {Plan 5}'!S$15)),"",'III_Plan comp 438.68 {Plan 5}'!S$15&amp;analysismethod8)</f>
        <v/>
      </c>
      <c r="CA71" s="251" t="str">
        <f>IF(ISNUMBER(FIND(analysismethod8,'III_Plan comp 438.68 {Plan 5}'!T$15)),"",'III_Plan comp 438.68 {Plan 5}'!T$15&amp;analysismethod8)</f>
        <v/>
      </c>
      <c r="CB71" s="251" t="str">
        <f>IF(ISNUMBER(FIND(analysismethod8,'III_Plan comp 438.68 {Plan 5}'!U$15)),"",'III_Plan comp 438.68 {Plan 5}'!U$15&amp;analysismethod8)</f>
        <v/>
      </c>
      <c r="CC71" s="251" t="str">
        <f>IF(ISNUMBER(FIND(analysismethod8,'III_Plan comp 438.68 {Plan 5}'!V$15)),"",'III_Plan comp 438.68 {Plan 5}'!V$15&amp;analysismethod8)</f>
        <v/>
      </c>
      <c r="CD71" s="251" t="str">
        <f>IF(ISNUMBER(FIND(analysismethod8,'III_Plan comp 438.68 {Plan 5}'!W$15)),"",'III_Plan comp 438.68 {Plan 5}'!W$15&amp;analysismethod8)</f>
        <v/>
      </c>
      <c r="CE71" s="251" t="str">
        <f>IF(ISNUMBER(FIND(analysismethod8,'III_Plan comp 438.68 {Plan 5}'!X$15)),"",'III_Plan comp 438.68 {Plan 5}'!X$15&amp;analysismethod8)</f>
        <v/>
      </c>
      <c r="CF71" s="251" t="str">
        <f>IF(ISNUMBER(FIND(analysismethod8,'III_Plan comp 438.68 {Plan 5}'!Y$15)),"",'III_Plan comp 438.68 {Plan 5}'!Y$15&amp;analysismethod8)</f>
        <v/>
      </c>
      <c r="CG71" s="251" t="str">
        <f>IF(ISNUMBER(FIND(analysismethod8,'III_Plan comp 438.68 {Plan 5}'!Z$15)),"",'III_Plan comp 438.68 {Plan 5}'!Z$15&amp;analysismethod8)</f>
        <v/>
      </c>
      <c r="CH71" s="251" t="str">
        <f>IF(ISNUMBER(FIND(analysismethod8,'III_Plan comp 438.68 {Plan 5}'!AA$15)),"",'III_Plan comp 438.68 {Plan 5}'!AA$15&amp;analysismethod8)</f>
        <v/>
      </c>
      <c r="CI71" s="251" t="str">
        <f>IF(ISNUMBER(FIND(analysismethod8,'III_Plan comp 438.68 {Plan 5}'!AB$15)),"",'III_Plan comp 438.68 {Plan 5}'!AB$15&amp;analysismethod8)</f>
        <v/>
      </c>
      <c r="CJ71" s="251" t="str">
        <f>IF(ISNUMBER(FIND(analysismethod8,'III_Plan comp 438.68 {Plan 5}'!AC$15)),"",'III_Plan comp 438.68 {Plan 5}'!AC$15&amp;analysismethod8)</f>
        <v/>
      </c>
      <c r="CK71" s="251" t="str">
        <f>IF(ISNUMBER(FIND(analysismethod8,'III_Plan comp 438.68 {Plan 5}'!AD$15)),"",'III_Plan comp 438.68 {Plan 5}'!AD$15&amp;analysismethod8)</f>
        <v/>
      </c>
      <c r="CL71" s="251" t="str">
        <f>IF(ISNUMBER(FIND(analysismethod8,'III_Plan comp 438.68 {Plan 5}'!AE$15)),"",'III_Plan comp 438.68 {Plan 5}'!AE$15&amp;analysismethod8)</f>
        <v/>
      </c>
      <c r="CM71" s="251" t="str">
        <f>IF(ISNUMBER(FIND(analysismethod8,'III_Plan comp 438.68 {Plan 5}'!AF$15)),"",'III_Plan comp 438.68 {Plan 5}'!AF$15&amp;analysismethod8)</f>
        <v/>
      </c>
      <c r="CN71" s="251" t="str">
        <f>IF(ISNUMBER(FIND(analysismethod8,'III_Plan comp 438.68 {Plan 5}'!AG$15)),"",'III_Plan comp 438.68 {Plan 5}'!AG$15&amp;analysismethod8)</f>
        <v/>
      </c>
      <c r="CO71" s="251" t="str">
        <f>IF(ISNUMBER(FIND(analysismethod8,'III_Plan comp 438.68 {Plan 5}'!AH$15)),"",'III_Plan comp 438.68 {Plan 5}'!AH$15&amp;analysismethod8)</f>
        <v/>
      </c>
      <c r="CP71" s="251" t="str">
        <f>IF(ISNUMBER(FIND(analysismethod8,'III_Plan comp 438.68 {Plan 5}'!AI$15)),"",'III_Plan comp 438.68 {Plan 5}'!AI$15&amp;analysismethod8)</f>
        <v/>
      </c>
      <c r="CQ71" s="251" t="str">
        <f>IF(ISNUMBER(FIND(analysismethod8,'III_Plan comp 438.68 {Plan 5}'!AJ$15)),"",'III_Plan comp 438.68 {Plan 5}'!AJ$15&amp;analysismethod8)</f>
        <v/>
      </c>
      <c r="CR71" s="251" t="str">
        <f>IF(ISNUMBER(FIND(analysismethod8,'III_Plan comp 438.68 {Plan 5}'!AK$15)),"",'III_Plan comp 438.68 {Plan 5}'!AK$15&amp;analysismethod8)</f>
        <v/>
      </c>
      <c r="CS71" s="251" t="str">
        <f>IF(ISNUMBER(FIND(analysismethod8,'III_Plan comp 438.68 {Plan 5}'!AL$15)),"",'III_Plan comp 438.68 {Plan 5}'!AL$15&amp;analysismethod8)</f>
        <v/>
      </c>
      <c r="CT71" s="251" t="str">
        <f>IF(ISNUMBER(FIND(analysismethod8,'III_Plan comp 438.68 {Plan 5}'!AM$15)),"",'III_Plan comp 438.68 {Plan 5}'!AM$15&amp;analysismethod8)</f>
        <v/>
      </c>
      <c r="CU71" s="251" t="str">
        <f>IF(ISNUMBER(FIND(analysismethod8,'III_Plan comp 438.68 {Plan 5}'!AN$15)),"",'III_Plan comp 438.68 {Plan 5}'!AN$15&amp;analysismethod8)</f>
        <v/>
      </c>
      <c r="CV71" s="251" t="str">
        <f>IF(ISNUMBER(FIND(analysismethod8,'III_Plan comp 438.68 {Plan 5}'!AO$15)),"",'III_Plan comp 438.68 {Plan 5}'!AO$15&amp;analysismethod8)</f>
        <v/>
      </c>
      <c r="CW71" s="251" t="str">
        <f>IF(ISNUMBER(FIND(analysismethod8,'III_Plan comp 438.68 {Plan 5}'!AP$15)),"",'III_Plan comp 438.68 {Plan 5}'!AP$15&amp;analysismethod8)</f>
        <v/>
      </c>
      <c r="CX71" s="251" t="str">
        <f>IF(ISNUMBER(FIND(analysismethod8,'III_Plan comp 438.68 {Plan 5}'!AQ$15)),"",'III_Plan comp 438.68 {Plan 5}'!AQ$15&amp;analysismethod8)</f>
        <v/>
      </c>
      <c r="CY71" s="251" t="str">
        <f>IF(ISNUMBER(FIND(analysismethod8,'III_Plan comp 438.68 {Plan 5}'!AR$15)),"",'III_Plan comp 438.68 {Plan 5}'!AR$15&amp;analysismethod8)</f>
        <v/>
      </c>
      <c r="CZ71" s="251" t="str">
        <f>IF(ISNUMBER(FIND(analysismethod8,'III_Plan comp 438.68 {Plan 5}'!AS$15)),"",'III_Plan comp 438.68 {Plan 5}'!AS$15&amp;analysismethod8)</f>
        <v/>
      </c>
      <c r="DA71" s="251" t="str">
        <f>IF(ISNUMBER(FIND(analysismethod8,'III_Plan comp 438.68 {Plan 5}'!AT$15)),"",'III_Plan comp 438.68 {Plan 5}'!AT$15&amp;analysismethod8)</f>
        <v/>
      </c>
      <c r="DB71" s="251" t="str">
        <f>IF(ISNUMBER(FIND(analysismethod8,'III_Plan comp 438.68 {Plan 5}'!AU$15)),"",'III_Plan comp 438.68 {Plan 5}'!AU$15&amp;analysismethod8)</f>
        <v/>
      </c>
      <c r="DC71" s="251" t="str">
        <f>IF(ISNUMBER(FIND(analysismethod8,'III_Plan comp 438.68 {Plan 5}'!AV$15)),"",'III_Plan comp 438.68 {Plan 5}'!AV$15&amp;analysismethod8)</f>
        <v/>
      </c>
      <c r="DD71" s="251" t="str">
        <f>IF(ISNUMBER(FIND(analysismethod8,'III_Plan comp 438.68 {Plan 5}'!AW$15)),"",'III_Plan comp 438.68 {Plan 5}'!AW$15&amp;analysismethod8)</f>
        <v/>
      </c>
      <c r="DE71" s="251" t="str">
        <f>IF(ISNUMBER(FIND(analysismethod8,'III_Plan comp 438.68 {Plan 5}'!AX$15)),"",'III_Plan comp 438.68 {Plan 5}'!AX$15&amp;analysismethod8)</f>
        <v/>
      </c>
      <c r="DF71" s="251" t="str">
        <f>IF(ISNUMBER(FIND(analysismethod8,'III_Plan comp 438.68 {Plan 5}'!AY$15)),"",'III_Plan comp 438.68 {Plan 5}'!AY$15&amp;analysismethod8)</f>
        <v/>
      </c>
      <c r="DG71" s="251" t="str">
        <f>IF(ISNUMBER(FIND(analysismethod8,'III_Plan comp 438.68 {Plan 5}'!AZ$15)),"",'III_Plan comp 438.68 {Plan 5}'!AZ$15&amp;analysismethod8)</f>
        <v/>
      </c>
      <c r="DH71" s="251" t="str">
        <f>IF(ISNUMBER(FIND(analysismethod8,'III_Plan comp 438.68 {Plan 5}'!BA$15)),"",'III_Plan comp 438.68 {Plan 5}'!BA$15&amp;analysismethod8)</f>
        <v/>
      </c>
      <c r="DI71" s="251" t="str">
        <f>IF(ISNUMBER(FIND(analysismethod8,'III_Plan comp 438.68 {Plan 5}'!BB$15)),"",'III_Plan comp 438.68 {Plan 5}'!BB$15&amp;analysismethod8)</f>
        <v/>
      </c>
      <c r="DJ71" s="251" t="str">
        <f>IF(ISNUMBER(FIND(analysismethod8,'III_Plan comp 438.68 {Plan 5}'!BC$15)),"",'III_Plan comp 438.68 {Plan 5}'!BC$15&amp;analysismethod8)</f>
        <v/>
      </c>
      <c r="DK71" s="251" t="str">
        <f>IF(ISNUMBER(FIND(analysismethod8,'III_Plan comp 438.68 {Plan 5}'!BD$15)),"",'III_Plan comp 438.68 {Plan 5}'!BD$15&amp;analysismethod8)</f>
        <v/>
      </c>
      <c r="DL71" s="251" t="str">
        <f>IF(ISNUMBER(FIND(analysismethod8,'III_Plan comp 438.68 {Plan 5}'!BE$15)),"",'III_Plan comp 438.68 {Plan 5}'!BE$15&amp;analysismethod8)</f>
        <v/>
      </c>
      <c r="DM71" s="251" t="str">
        <f>IF(ISNUMBER(FIND(analysismethod8,'III_Plan comp 438.68 {Plan 5}'!BF$15)),"",'III_Plan comp 438.68 {Plan 5}'!BF$15&amp;analysismethod8)</f>
        <v/>
      </c>
      <c r="DN71" s="251" t="str">
        <f>IF(ISNUMBER(FIND(analysismethod8,'III_Plan comp 438.68 {Plan 5}'!BG$15)),"",'III_Plan comp 438.68 {Plan 5}'!BG$15&amp;analysismethod8)</f>
        <v/>
      </c>
      <c r="DO71" s="251" t="str">
        <f>IF(ISNUMBER(FIND(analysismethod8,'III_Plan comp 438.68 {Plan 5}'!BH$15)),"",'III_Plan comp 438.68 {Plan 5}'!BH$15&amp;analysismethod8)</f>
        <v/>
      </c>
      <c r="DP71" s="251" t="str">
        <f>IF(ISNUMBER(FIND(analysismethod8,'III_Plan comp 438.68 {Plan 5}'!BI$15)),"",'III_Plan comp 438.68 {Plan 5}'!BI$15&amp;analysismethod8)</f>
        <v/>
      </c>
      <c r="DQ71" s="251" t="str">
        <f>IF(ISNUMBER(FIND(analysismethod8,'III_Plan comp 438.68 {Plan 5}'!BJ$15)),"",'III_Plan comp 438.68 {Plan 5}'!BJ$15&amp;analysismethod8)</f>
        <v/>
      </c>
      <c r="DR71" s="251" t="str">
        <f>IF(ISNUMBER(FIND(analysismethod8,'III_Plan comp 438.68 {Plan 5}'!BK$15)),"",'III_Plan comp 438.68 {Plan 5}'!BK$15&amp;analysismethod8)</f>
        <v/>
      </c>
      <c r="DS71" s="251" t="str">
        <f>IF(ISNUMBER(FIND(analysismethod8,'III_Plan comp 438.68 {Plan 5}'!BL$15)),"",'III_Plan comp 438.68 {Plan 5}'!BL$15&amp;analysismethod8)</f>
        <v/>
      </c>
      <c r="DT71" s="251" t="str">
        <f>IF(ISNUMBER(FIND(analysismethod8,'III_Plan comp 438.68 {Plan 5}'!BM$15)),"",'III_Plan comp 438.68 {Plan 5}'!BM$15&amp;analysismethod8)</f>
        <v/>
      </c>
      <c r="DU71" s="251" t="str">
        <f>IF(ISNUMBER(FIND(analysismethod8,'III_Plan comp 438.68 {Plan 5}'!BN$15)),"",'III_Plan comp 438.68 {Plan 5}'!BN$15&amp;analysismethod8)</f>
        <v/>
      </c>
      <c r="DV71" s="251" t="str">
        <f>IF(ISNUMBER(FIND(analysismethod8,'III_Plan comp 438.68 {Plan 5}'!BO$15)),"",'III_Plan comp 438.68 {Plan 5}'!BO$15&amp;analysismethod8)</f>
        <v/>
      </c>
      <c r="DW71" s="251" t="str">
        <f>IF(ISNUMBER(FIND(analysismethod8,'III_Plan comp 438.68 {Plan 5}'!BP$15)),"",'III_Plan comp 438.68 {Plan 5}'!BP$15&amp;analysismethod8)</f>
        <v/>
      </c>
      <c r="DX71" s="251" t="str">
        <f>IF(ISNUMBER(FIND(analysismethod8,'III_Plan comp 438.68 {Plan 5}'!BQ$15)),"",'III_Plan comp 438.68 {Plan 5}'!BQ$15&amp;analysismethod8)</f>
        <v/>
      </c>
      <c r="DY71" s="251" t="str">
        <f>IF(ISNUMBER(FIND(analysismethod8,'III_Plan comp 438.68 {Plan 5}'!BR$15)),"",'III_Plan comp 438.68 {Plan 5}'!BR$15&amp;analysismethod8)</f>
        <v/>
      </c>
      <c r="DZ71" s="251" t="str">
        <f>IF(ISNUMBER(FIND(analysismethod8,'III_Plan comp 438.68 {Plan 5}'!BS$15)),"",'III_Plan comp 438.68 {Plan 5}'!BS$15&amp;analysismethod8)</f>
        <v/>
      </c>
      <c r="EA71" s="251" t="str">
        <f>IF(ISNUMBER(FIND(analysismethod8,'III_Plan comp 438.68 {Plan 5}'!BT$15)),"",'III_Plan comp 438.68 {Plan 5}'!BT$15&amp;analysismethod8)</f>
        <v/>
      </c>
      <c r="EB71" s="251" t="str">
        <f>IF(ISNUMBER(FIND(analysismethod8,'III_Plan comp 438.68 {Plan 5}'!BU$15)),"",'III_Plan comp 438.68 {Plan 5}'!BU$15&amp;analysismethod8)</f>
        <v/>
      </c>
      <c r="EC71" s="251" t="str">
        <f>IF(ISNUMBER(FIND(analysismethod8,'III_Plan comp 438.68 {Plan 5}'!BV$15)),"",'III_Plan comp 438.68 {Plan 5}'!BV$15&amp;analysismethod8)</f>
        <v/>
      </c>
      <c r="ED71" s="251" t="str">
        <f>IF(ISNUMBER(FIND(analysismethod8,'III_Plan comp 438.68 {Plan 5}'!BW$15)),"",'III_Plan comp 438.68 {Plan 5}'!BW$15&amp;analysismethod8)</f>
        <v/>
      </c>
      <c r="EE71" s="251" t="str">
        <f>IF(ISNUMBER(FIND(analysismethod8,'III_Plan comp 438.68 {Plan 5}'!BX$15)),"",'III_Plan comp 438.68 {Plan 5}'!BX$15&amp;analysismethod8)</f>
        <v/>
      </c>
      <c r="EF71" s="251" t="str">
        <f>IF(ISNUMBER(FIND(analysismethod8,'III_Plan comp 438.68 {Plan 5}'!BY$15)),"",'III_Plan comp 438.68 {Plan 5}'!BY$15&amp;analysismethod8)</f>
        <v/>
      </c>
      <c r="EG71" s="251" t="str">
        <f>IF(ISNUMBER(FIND(analysismethod8,'III_Plan comp 438.68 {Plan 5}'!BZ$15)),"",'III_Plan comp 438.68 {Plan 5}'!BZ$15&amp;analysismethod8)</f>
        <v/>
      </c>
      <c r="EH71" s="251" t="str">
        <f>IF(ISNUMBER(FIND(analysismethod8,'III_Plan comp 438.68 {Plan 5}'!CA$15)),"",'III_Plan comp 438.68 {Plan 5}'!CA$15&amp;analysismethod8)</f>
        <v/>
      </c>
      <c r="EI71" s="251" t="str">
        <f>IF(ISNUMBER(FIND(analysismethod8,'III_Plan comp 438.68 {Plan 5}'!CB$15)),"",'III_Plan comp 438.68 {Plan 5}'!CB$15&amp;analysismethod8)</f>
        <v/>
      </c>
      <c r="EJ71" s="251" t="str">
        <f>IF(ISNUMBER(FIND(analysismethod8,'III_Plan comp 438.68 {Plan 5}'!CC$15)),"",'III_Plan comp 438.68 {Plan 5}'!CC$15&amp;analysismethod8)</f>
        <v/>
      </c>
      <c r="EK71" s="251" t="str">
        <f>IF(ISNUMBER(FIND(analysismethod8,'III_Plan comp 438.68 {Plan 5}'!CD$15)),"",'III_Plan comp 438.68 {Plan 5}'!CD$15&amp;analysismethod8)</f>
        <v/>
      </c>
      <c r="EL71" s="251" t="str">
        <f>IF(ISNUMBER(FIND(analysismethod8,'III_Plan comp 438.68 {Plan 5}'!CE$15)),"",'III_Plan comp 438.68 {Plan 5}'!CE$15&amp;analysismethod8)</f>
        <v/>
      </c>
      <c r="EM71" s="251" t="str">
        <f>IF(ISNUMBER(FIND(analysismethod8,'III_Plan comp 438.68 {Plan 5}'!CF$15)),"",'III_Plan comp 438.68 {Plan 5}'!CF$15&amp;analysismethod8)</f>
        <v/>
      </c>
      <c r="EN71" s="251" t="str">
        <f>IF(ISNUMBER(FIND(analysismethod8,'III_Plan comp 438.68 {Plan 5}'!CG$15)),"",'III_Plan comp 438.68 {Plan 5}'!CG$15&amp;analysismethod8)</f>
        <v/>
      </c>
      <c r="EO71" s="251" t="str">
        <f>IF(ISNUMBER(FIND(analysismethod8,'III_Plan comp 438.68 {Plan 5}'!CH$15)),"",'III_Plan comp 438.68 {Plan 5}'!CH$15&amp;analysismethod8)</f>
        <v/>
      </c>
      <c r="EP71" s="251" t="str">
        <f>IF(ISNUMBER(FIND(analysismethod8,'III_Plan comp 438.68 {Plan 5}'!CI$15)),"",'III_Plan comp 438.68 {Plan 5}'!CI$15&amp;analysismethod8)</f>
        <v/>
      </c>
      <c r="EQ71" s="251" t="str">
        <f>IF(ISNUMBER(FIND(analysismethod8,'III_Plan comp 438.68 {Plan 5}'!CJ$15)),"",'III_Plan comp 438.68 {Plan 5}'!CJ$15&amp;analysismethod8)</f>
        <v/>
      </c>
      <c r="ER71" s="251" t="str">
        <f>IF(ISNUMBER(FIND(analysismethod8,'III_Plan comp 438.68 {Plan 5}'!CK$15)),"",'III_Plan comp 438.68 {Plan 5}'!CK$15&amp;analysismethod8)</f>
        <v/>
      </c>
      <c r="ES71" s="251" t="str">
        <f>IF(ISNUMBER(FIND(analysismethod8,'III_Plan comp 438.68 {Plan 5}'!CL$15)),"",'III_Plan comp 438.68 {Plan 5}'!CL$15&amp;analysismethod8)</f>
        <v/>
      </c>
      <c r="ET71" s="251" t="str">
        <f>IF(ISNUMBER(FIND(analysismethod8,'III_Plan comp 438.68 {Plan 5}'!CM$15)),"",'III_Plan comp 438.68 {Plan 5}'!CM$15&amp;analysismethod8)</f>
        <v/>
      </c>
      <c r="EU71" s="251" t="str">
        <f>IF(ISNUMBER(FIND(analysismethod8,'III_Plan comp 438.68 {Plan 5}'!CN$15)),"",'III_Plan comp 438.68 {Plan 5}'!CN$15&amp;analysismethod8)</f>
        <v/>
      </c>
      <c r="EV71" s="251" t="str">
        <f>IF(ISNUMBER(FIND(analysismethod8,'III_Plan comp 438.68 {Plan 5}'!CO$15)),"",'III_Plan comp 438.68 {Plan 5}'!CO$15&amp;analysismethod8)</f>
        <v/>
      </c>
      <c r="EW71" s="251" t="str">
        <f>IF(ISNUMBER(FIND(analysismethod8,'III_Plan comp 438.68 {Plan 5}'!CP$15)),"",'III_Plan comp 438.68 {Plan 5}'!CP$15&amp;analysismethod8)</f>
        <v/>
      </c>
      <c r="EX71" s="251" t="str">
        <f>IF(ISNUMBER(FIND(analysismethod8,'III_Plan comp 438.68 {Plan 5}'!CQ$15)),"",'III_Plan comp 438.68 {Plan 5}'!CQ$15&amp;analysismethod8)</f>
        <v/>
      </c>
      <c r="EY71" s="251" t="str">
        <f>IF(ISNUMBER(FIND(analysismethod8,'III_Plan comp 438.68 {Plan 5}'!CR$15)),"",'III_Plan comp 438.68 {Plan 5}'!CR$15&amp;analysismethod8)</f>
        <v/>
      </c>
      <c r="EZ71" s="251" t="str">
        <f>IF(ISNUMBER(FIND(analysismethod8,'III_Plan comp 438.68 {Plan 5}'!CS$15)),"",'III_Plan comp 438.68 {Plan 5}'!CS$15&amp;analysismethod8)</f>
        <v/>
      </c>
      <c r="FA71" s="251" t="str">
        <f>IF(ISNUMBER(FIND(analysismethod8,'III_Plan comp 438.68 {Plan 5}'!CT$15)),"",'III_Plan comp 438.68 {Plan 5}'!CT$15&amp;analysismethod8)</f>
        <v/>
      </c>
      <c r="FB71" s="251" t="str">
        <f>IF(ISNUMBER(FIND(analysismethod8,'III_Plan comp 438.68 {Plan 5}'!CU$15)),"",'III_Plan comp 438.68 {Plan 5}'!CU$15&amp;analysismethod8)</f>
        <v/>
      </c>
      <c r="FC71" s="251" t="str">
        <f>IF(ISNUMBER(FIND(analysismethod8,'III_Plan comp 438.68 {Plan 5}'!CV$15)),"",'III_Plan comp 438.68 {Plan 5}'!CV$15&amp;analysismethod8)</f>
        <v/>
      </c>
      <c r="FD71" s="251" t="str">
        <f>IF(ISNUMBER(FIND(analysismethod8,'III_Plan comp 438.68 {Plan 5}'!CW$15)),"",'III_Plan comp 438.68 {Plan 5}'!CW$15&amp;analysismethod8)</f>
        <v/>
      </c>
      <c r="FE71" s="251" t="str">
        <f>IF(ISNUMBER(FIND(analysismethod8,'III_Plan comp 438.68 {Plan 5}'!CX$15)),"",'III_Plan comp 438.68 {Plan 5}'!CX$15&amp;analysismethod8)</f>
        <v/>
      </c>
      <c r="FF71" s="251" t="str">
        <f>IF(ISNUMBER(FIND(analysismethod8,'III_Plan comp 438.68 {Plan 5}'!CY$15)),"",'III_Plan comp 438.68 {Plan 5}'!CY$15&amp;analysismethod8)</f>
        <v/>
      </c>
      <c r="FG71" s="251" t="str">
        <f>IF(ISNUMBER(FIND(analysismethod8,'III_Plan comp 438.68 {Plan 5}'!CZ$15)),"",'III_Plan comp 438.68 {Plan 5}'!CZ$15&amp;analysismethod8)</f>
        <v/>
      </c>
    </row>
    <row r="72" spans="62:163" x14ac:dyDescent="0.2">
      <c r="BK72" s="250" t="str">
        <f>IF('I_State and program information'!$E$85&lt;&gt;"",'I_State and program information'!E146&amp;"; "&amp;CHAR(10)&amp;CHAR(10),"")</f>
        <v/>
      </c>
      <c r="BL72" s="251" t="str">
        <f>IF(ISNUMBER(FIND(analysismethod9,'III_Plan comp 438.68 {Plan 5}'!E$15)),"",'III_Plan comp 438.68 {Plan 5}'!E$15&amp;analysismethod9)</f>
        <v/>
      </c>
      <c r="BM72" s="251" t="str">
        <f>IF(ISNUMBER(FIND(analysismethod9,'III_Plan comp 438.68 {Plan 5}'!F$15)),"",'III_Plan comp 438.68 {Plan 5}'!F$15&amp;analysismethod9)</f>
        <v/>
      </c>
      <c r="BN72" s="251" t="str">
        <f>IF(ISNUMBER(FIND(analysismethod9,'III_Plan comp 438.68 {Plan 5}'!G$15)),"",'III_Plan comp 438.68 {Plan 5}'!G$15&amp;analysismethod9)</f>
        <v/>
      </c>
      <c r="BO72" s="251" t="str">
        <f>IF(ISNUMBER(FIND(analysismethod9,'III_Plan comp 438.68 {Plan 5}'!H$15)),"",'III_Plan comp 438.68 {Plan 5}'!H$15&amp;analysismethod9)</f>
        <v/>
      </c>
      <c r="BP72" s="251" t="str">
        <f>IF(ISNUMBER(FIND(analysismethod9,'III_Plan comp 438.68 {Plan 5}'!I$15)),"",'III_Plan comp 438.68 {Plan 5}'!I$15&amp;analysismethod9)</f>
        <v/>
      </c>
      <c r="BQ72" s="251" t="str">
        <f>IF(ISNUMBER(FIND(analysismethod9,'III_Plan comp 438.68 {Plan 5}'!J$15)),"",'III_Plan comp 438.68 {Plan 5}'!J$15&amp;analysismethod9)</f>
        <v/>
      </c>
      <c r="BR72" s="251" t="str">
        <f>IF(ISNUMBER(FIND(analysismethod9,'III_Plan comp 438.68 {Plan 5}'!K$15)),"",'III_Plan comp 438.68 {Plan 5}'!K$15&amp;analysismethod9)</f>
        <v/>
      </c>
      <c r="BS72" s="251" t="str">
        <f>IF(ISNUMBER(FIND(analysismethod9,'III_Plan comp 438.68 {Plan 5}'!L$15)),"",'III_Plan comp 438.68 {Plan 5}'!L$15&amp;analysismethod9)</f>
        <v/>
      </c>
      <c r="BT72" s="251" t="str">
        <f>IF(ISNUMBER(FIND(analysismethod9,'III_Plan comp 438.68 {Plan 5}'!M$15)),"",'III_Plan comp 438.68 {Plan 5}'!M$15&amp;analysismethod9)</f>
        <v/>
      </c>
      <c r="BU72" s="251" t="str">
        <f>IF(ISNUMBER(FIND(analysismethod9,'III_Plan comp 438.68 {Plan 5}'!N$15)),"",'III_Plan comp 438.68 {Plan 5}'!N$15&amp;analysismethod9)</f>
        <v/>
      </c>
      <c r="BV72" s="251" t="str">
        <f>IF(ISNUMBER(FIND(analysismethod9,'III_Plan comp 438.68 {Plan 5}'!O$15)),"",'III_Plan comp 438.68 {Plan 5}'!O$15&amp;analysismethod9)</f>
        <v/>
      </c>
      <c r="BW72" s="251" t="str">
        <f>IF(ISNUMBER(FIND(analysismethod9,'III_Plan comp 438.68 {Plan 5}'!P$15)),"",'III_Plan comp 438.68 {Plan 5}'!P$15&amp;analysismethod9)</f>
        <v/>
      </c>
      <c r="BX72" s="251" t="str">
        <f>IF(ISNUMBER(FIND(analysismethod9,'III_Plan comp 438.68 {Plan 5}'!Q$15)),"",'III_Plan comp 438.68 {Plan 5}'!Q$15&amp;analysismethod9)</f>
        <v/>
      </c>
      <c r="BY72" s="251" t="str">
        <f>IF(ISNUMBER(FIND(analysismethod9,'III_Plan comp 438.68 {Plan 5}'!R$15)),"",'III_Plan comp 438.68 {Plan 5}'!R$15&amp;analysismethod9)</f>
        <v/>
      </c>
      <c r="BZ72" s="251" t="str">
        <f>IF(ISNUMBER(FIND(analysismethod9,'III_Plan comp 438.68 {Plan 5}'!S$15)),"",'III_Plan comp 438.68 {Plan 5}'!S$15&amp;analysismethod9)</f>
        <v/>
      </c>
      <c r="CA72" s="251" t="str">
        <f>IF(ISNUMBER(FIND(analysismethod9,'III_Plan comp 438.68 {Plan 5}'!T$15)),"",'III_Plan comp 438.68 {Plan 5}'!T$15&amp;analysismethod9)</f>
        <v/>
      </c>
      <c r="CB72" s="251" t="str">
        <f>IF(ISNUMBER(FIND(analysismethod9,'III_Plan comp 438.68 {Plan 5}'!U$15)),"",'III_Plan comp 438.68 {Plan 5}'!U$15&amp;analysismethod9)</f>
        <v/>
      </c>
      <c r="CC72" s="251" t="str">
        <f>IF(ISNUMBER(FIND(analysismethod9,'III_Plan comp 438.68 {Plan 5}'!V$15)),"",'III_Plan comp 438.68 {Plan 5}'!V$15&amp;analysismethod9)</f>
        <v/>
      </c>
      <c r="CD72" s="251" t="str">
        <f>IF(ISNUMBER(FIND(analysismethod9,'III_Plan comp 438.68 {Plan 5}'!W$15)),"",'III_Plan comp 438.68 {Plan 5}'!W$15&amp;analysismethod9)</f>
        <v/>
      </c>
      <c r="CE72" s="251" t="str">
        <f>IF(ISNUMBER(FIND(analysismethod9,'III_Plan comp 438.68 {Plan 5}'!X$15)),"",'III_Plan comp 438.68 {Plan 5}'!X$15&amp;analysismethod9)</f>
        <v/>
      </c>
      <c r="CF72" s="251" t="str">
        <f>IF(ISNUMBER(FIND(analysismethod9,'III_Plan comp 438.68 {Plan 5}'!Y$15)),"",'III_Plan comp 438.68 {Plan 5}'!Y$15&amp;analysismethod9)</f>
        <v/>
      </c>
      <c r="CG72" s="251" t="str">
        <f>IF(ISNUMBER(FIND(analysismethod9,'III_Plan comp 438.68 {Plan 5}'!Z$15)),"",'III_Plan comp 438.68 {Plan 5}'!Z$15&amp;analysismethod9)</f>
        <v/>
      </c>
      <c r="CH72" s="251" t="str">
        <f>IF(ISNUMBER(FIND(analysismethod9,'III_Plan comp 438.68 {Plan 5}'!AA$15)),"",'III_Plan comp 438.68 {Plan 5}'!AA$15&amp;analysismethod9)</f>
        <v/>
      </c>
      <c r="CI72" s="251" t="str">
        <f>IF(ISNUMBER(FIND(analysismethod9,'III_Plan comp 438.68 {Plan 5}'!AB$15)),"",'III_Plan comp 438.68 {Plan 5}'!AB$15&amp;analysismethod9)</f>
        <v/>
      </c>
      <c r="CJ72" s="251" t="str">
        <f>IF(ISNUMBER(FIND(analysismethod9,'III_Plan comp 438.68 {Plan 5}'!AC$15)),"",'III_Plan comp 438.68 {Plan 5}'!AC$15&amp;analysismethod9)</f>
        <v/>
      </c>
      <c r="CK72" s="251" t="str">
        <f>IF(ISNUMBER(FIND(analysismethod9,'III_Plan comp 438.68 {Plan 5}'!AD$15)),"",'III_Plan comp 438.68 {Plan 5}'!AD$15&amp;analysismethod9)</f>
        <v/>
      </c>
      <c r="CL72" s="251" t="str">
        <f>IF(ISNUMBER(FIND(analysismethod9,'III_Plan comp 438.68 {Plan 5}'!AE$15)),"",'III_Plan comp 438.68 {Plan 5}'!AE$15&amp;analysismethod9)</f>
        <v/>
      </c>
      <c r="CM72" s="251" t="str">
        <f>IF(ISNUMBER(FIND(analysismethod9,'III_Plan comp 438.68 {Plan 5}'!AF$15)),"",'III_Plan comp 438.68 {Plan 5}'!AF$15&amp;analysismethod9)</f>
        <v/>
      </c>
      <c r="CN72" s="251" t="str">
        <f>IF(ISNUMBER(FIND(analysismethod9,'III_Plan comp 438.68 {Plan 5}'!AG$15)),"",'III_Plan comp 438.68 {Plan 5}'!AG$15&amp;analysismethod9)</f>
        <v/>
      </c>
      <c r="CO72" s="251" t="str">
        <f>IF(ISNUMBER(FIND(analysismethod9,'III_Plan comp 438.68 {Plan 5}'!AH$15)),"",'III_Plan comp 438.68 {Plan 5}'!AH$15&amp;analysismethod9)</f>
        <v/>
      </c>
      <c r="CP72" s="251" t="str">
        <f>IF(ISNUMBER(FIND(analysismethod9,'III_Plan comp 438.68 {Plan 5}'!AI$15)),"",'III_Plan comp 438.68 {Plan 5}'!AI$15&amp;analysismethod9)</f>
        <v/>
      </c>
      <c r="CQ72" s="251" t="str">
        <f>IF(ISNUMBER(FIND(analysismethod9,'III_Plan comp 438.68 {Plan 5}'!AJ$15)),"",'III_Plan comp 438.68 {Plan 5}'!AJ$15&amp;analysismethod9)</f>
        <v/>
      </c>
      <c r="CR72" s="251" t="str">
        <f>IF(ISNUMBER(FIND(analysismethod9,'III_Plan comp 438.68 {Plan 5}'!AK$15)),"",'III_Plan comp 438.68 {Plan 5}'!AK$15&amp;analysismethod9)</f>
        <v/>
      </c>
      <c r="CS72" s="251" t="str">
        <f>IF(ISNUMBER(FIND(analysismethod9,'III_Plan comp 438.68 {Plan 5}'!AL$15)),"",'III_Plan comp 438.68 {Plan 5}'!AL$15&amp;analysismethod9)</f>
        <v/>
      </c>
      <c r="CT72" s="251" t="str">
        <f>IF(ISNUMBER(FIND(analysismethod9,'III_Plan comp 438.68 {Plan 5}'!AM$15)),"",'III_Plan comp 438.68 {Plan 5}'!AM$15&amp;analysismethod9)</f>
        <v/>
      </c>
      <c r="CU72" s="251" t="str">
        <f>IF(ISNUMBER(FIND(analysismethod9,'III_Plan comp 438.68 {Plan 5}'!AN$15)),"",'III_Plan comp 438.68 {Plan 5}'!AN$15&amp;analysismethod9)</f>
        <v/>
      </c>
      <c r="CV72" s="251" t="str">
        <f>IF(ISNUMBER(FIND(analysismethod9,'III_Plan comp 438.68 {Plan 5}'!AO$15)),"",'III_Plan comp 438.68 {Plan 5}'!AO$15&amp;analysismethod9)</f>
        <v/>
      </c>
      <c r="CW72" s="251" t="str">
        <f>IF(ISNUMBER(FIND(analysismethod9,'III_Plan comp 438.68 {Plan 5}'!AP$15)),"",'III_Plan comp 438.68 {Plan 5}'!AP$15&amp;analysismethod9)</f>
        <v/>
      </c>
      <c r="CX72" s="251" t="str">
        <f>IF(ISNUMBER(FIND(analysismethod9,'III_Plan comp 438.68 {Plan 5}'!AQ$15)),"",'III_Plan comp 438.68 {Plan 5}'!AQ$15&amp;analysismethod9)</f>
        <v/>
      </c>
      <c r="CY72" s="251" t="str">
        <f>IF(ISNUMBER(FIND(analysismethod9,'III_Plan comp 438.68 {Plan 5}'!AR$15)),"",'III_Plan comp 438.68 {Plan 5}'!AR$15&amp;analysismethod9)</f>
        <v/>
      </c>
      <c r="CZ72" s="251" t="str">
        <f>IF(ISNUMBER(FIND(analysismethod9,'III_Plan comp 438.68 {Plan 5}'!AS$15)),"",'III_Plan comp 438.68 {Plan 5}'!AS$15&amp;analysismethod9)</f>
        <v/>
      </c>
      <c r="DA72" s="251" t="str">
        <f>IF(ISNUMBER(FIND(analysismethod9,'III_Plan comp 438.68 {Plan 5}'!AT$15)),"",'III_Plan comp 438.68 {Plan 5}'!AT$15&amp;analysismethod9)</f>
        <v/>
      </c>
      <c r="DB72" s="251" t="str">
        <f>IF(ISNUMBER(FIND(analysismethod9,'III_Plan comp 438.68 {Plan 5}'!AU$15)),"",'III_Plan comp 438.68 {Plan 5}'!AU$15&amp;analysismethod9)</f>
        <v/>
      </c>
      <c r="DC72" s="251" t="str">
        <f>IF(ISNUMBER(FIND(analysismethod9,'III_Plan comp 438.68 {Plan 5}'!AV$15)),"",'III_Plan comp 438.68 {Plan 5}'!AV$15&amp;analysismethod9)</f>
        <v/>
      </c>
      <c r="DD72" s="251" t="str">
        <f>IF(ISNUMBER(FIND(analysismethod9,'III_Plan comp 438.68 {Plan 5}'!AW$15)),"",'III_Plan comp 438.68 {Plan 5}'!AW$15&amp;analysismethod9)</f>
        <v/>
      </c>
      <c r="DE72" s="251" t="str">
        <f>IF(ISNUMBER(FIND(analysismethod9,'III_Plan comp 438.68 {Plan 5}'!AX$15)),"",'III_Plan comp 438.68 {Plan 5}'!AX$15&amp;analysismethod9)</f>
        <v/>
      </c>
      <c r="DF72" s="251" t="str">
        <f>IF(ISNUMBER(FIND(analysismethod9,'III_Plan comp 438.68 {Plan 5}'!AY$15)),"",'III_Plan comp 438.68 {Plan 5}'!AY$15&amp;analysismethod9)</f>
        <v/>
      </c>
      <c r="DG72" s="251" t="str">
        <f>IF(ISNUMBER(FIND(analysismethod9,'III_Plan comp 438.68 {Plan 5}'!AZ$15)),"",'III_Plan comp 438.68 {Plan 5}'!AZ$15&amp;analysismethod9)</f>
        <v/>
      </c>
      <c r="DH72" s="251" t="str">
        <f>IF(ISNUMBER(FIND(analysismethod9,'III_Plan comp 438.68 {Plan 5}'!BA$15)),"",'III_Plan comp 438.68 {Plan 5}'!BA$15&amp;analysismethod9)</f>
        <v/>
      </c>
      <c r="DI72" s="251" t="str">
        <f>IF(ISNUMBER(FIND(analysismethod9,'III_Plan comp 438.68 {Plan 5}'!BB$15)),"",'III_Plan comp 438.68 {Plan 5}'!BB$15&amp;analysismethod9)</f>
        <v/>
      </c>
      <c r="DJ72" s="251" t="str">
        <f>IF(ISNUMBER(FIND(analysismethod9,'III_Plan comp 438.68 {Plan 5}'!BC$15)),"",'III_Plan comp 438.68 {Plan 5}'!BC$15&amp;analysismethod9)</f>
        <v/>
      </c>
      <c r="DK72" s="251" t="str">
        <f>IF(ISNUMBER(FIND(analysismethod9,'III_Plan comp 438.68 {Plan 5}'!BD$15)),"",'III_Plan comp 438.68 {Plan 5}'!BD$15&amp;analysismethod9)</f>
        <v/>
      </c>
      <c r="DL72" s="251" t="str">
        <f>IF(ISNUMBER(FIND(analysismethod9,'III_Plan comp 438.68 {Plan 5}'!BE$15)),"",'III_Plan comp 438.68 {Plan 5}'!BE$15&amp;analysismethod9)</f>
        <v/>
      </c>
      <c r="DM72" s="251" t="str">
        <f>IF(ISNUMBER(FIND(analysismethod9,'III_Plan comp 438.68 {Plan 5}'!BF$15)),"",'III_Plan comp 438.68 {Plan 5}'!BF$15&amp;analysismethod9)</f>
        <v/>
      </c>
      <c r="DN72" s="251" t="str">
        <f>IF(ISNUMBER(FIND(analysismethod9,'III_Plan comp 438.68 {Plan 5}'!BG$15)),"",'III_Plan comp 438.68 {Plan 5}'!BG$15&amp;analysismethod9)</f>
        <v/>
      </c>
      <c r="DO72" s="251" t="str">
        <f>IF(ISNUMBER(FIND(analysismethod9,'III_Plan comp 438.68 {Plan 5}'!BH$15)),"",'III_Plan comp 438.68 {Plan 5}'!BH$15&amp;analysismethod9)</f>
        <v/>
      </c>
      <c r="DP72" s="251" t="str">
        <f>IF(ISNUMBER(FIND(analysismethod9,'III_Plan comp 438.68 {Plan 5}'!BI$15)),"",'III_Plan comp 438.68 {Plan 5}'!BI$15&amp;analysismethod9)</f>
        <v/>
      </c>
      <c r="DQ72" s="251" t="str">
        <f>IF(ISNUMBER(FIND(analysismethod9,'III_Plan comp 438.68 {Plan 5}'!BJ$15)),"",'III_Plan comp 438.68 {Plan 5}'!BJ$15&amp;analysismethod9)</f>
        <v/>
      </c>
      <c r="DR72" s="251" t="str">
        <f>IF(ISNUMBER(FIND(analysismethod9,'III_Plan comp 438.68 {Plan 5}'!BK$15)),"",'III_Plan comp 438.68 {Plan 5}'!BK$15&amp;analysismethod9)</f>
        <v/>
      </c>
      <c r="DS72" s="251" t="str">
        <f>IF(ISNUMBER(FIND(analysismethod9,'III_Plan comp 438.68 {Plan 5}'!BL$15)),"",'III_Plan comp 438.68 {Plan 5}'!BL$15&amp;analysismethod9)</f>
        <v/>
      </c>
      <c r="DT72" s="251" t="str">
        <f>IF(ISNUMBER(FIND(analysismethod9,'III_Plan comp 438.68 {Plan 5}'!BM$15)),"",'III_Plan comp 438.68 {Plan 5}'!BM$15&amp;analysismethod9)</f>
        <v/>
      </c>
      <c r="DU72" s="251" t="str">
        <f>IF(ISNUMBER(FIND(analysismethod9,'III_Plan comp 438.68 {Plan 5}'!BN$15)),"",'III_Plan comp 438.68 {Plan 5}'!BN$15&amp;analysismethod9)</f>
        <v/>
      </c>
      <c r="DV72" s="251" t="str">
        <f>IF(ISNUMBER(FIND(analysismethod9,'III_Plan comp 438.68 {Plan 5}'!BO$15)),"",'III_Plan comp 438.68 {Plan 5}'!BO$15&amp;analysismethod9)</f>
        <v/>
      </c>
      <c r="DW72" s="251" t="str">
        <f>IF(ISNUMBER(FIND(analysismethod9,'III_Plan comp 438.68 {Plan 5}'!BP$15)),"",'III_Plan comp 438.68 {Plan 5}'!BP$15&amp;analysismethod9)</f>
        <v/>
      </c>
      <c r="DX72" s="251" t="str">
        <f>IF(ISNUMBER(FIND(analysismethod9,'III_Plan comp 438.68 {Plan 5}'!BQ$15)),"",'III_Plan comp 438.68 {Plan 5}'!BQ$15&amp;analysismethod9)</f>
        <v/>
      </c>
      <c r="DY72" s="251" t="str">
        <f>IF(ISNUMBER(FIND(analysismethod9,'III_Plan comp 438.68 {Plan 5}'!BR$15)),"",'III_Plan comp 438.68 {Plan 5}'!BR$15&amp;analysismethod9)</f>
        <v/>
      </c>
      <c r="DZ72" s="251" t="str">
        <f>IF(ISNUMBER(FIND(analysismethod9,'III_Plan comp 438.68 {Plan 5}'!BS$15)),"",'III_Plan comp 438.68 {Plan 5}'!BS$15&amp;analysismethod9)</f>
        <v/>
      </c>
      <c r="EA72" s="251" t="str">
        <f>IF(ISNUMBER(FIND(analysismethod9,'III_Plan comp 438.68 {Plan 5}'!BT$15)),"",'III_Plan comp 438.68 {Plan 5}'!BT$15&amp;analysismethod9)</f>
        <v/>
      </c>
      <c r="EB72" s="251" t="str">
        <f>IF(ISNUMBER(FIND(analysismethod9,'III_Plan comp 438.68 {Plan 5}'!BU$15)),"",'III_Plan comp 438.68 {Plan 5}'!BU$15&amp;analysismethod9)</f>
        <v/>
      </c>
      <c r="EC72" s="251" t="str">
        <f>IF(ISNUMBER(FIND(analysismethod9,'III_Plan comp 438.68 {Plan 5}'!BV$15)),"",'III_Plan comp 438.68 {Plan 5}'!BV$15&amp;analysismethod9)</f>
        <v/>
      </c>
      <c r="ED72" s="251" t="str">
        <f>IF(ISNUMBER(FIND(analysismethod9,'III_Plan comp 438.68 {Plan 5}'!BW$15)),"",'III_Plan comp 438.68 {Plan 5}'!BW$15&amp;analysismethod9)</f>
        <v/>
      </c>
      <c r="EE72" s="251" t="str">
        <f>IF(ISNUMBER(FIND(analysismethod9,'III_Plan comp 438.68 {Plan 5}'!BX$15)),"",'III_Plan comp 438.68 {Plan 5}'!BX$15&amp;analysismethod9)</f>
        <v/>
      </c>
      <c r="EF72" s="251" t="str">
        <f>IF(ISNUMBER(FIND(analysismethod9,'III_Plan comp 438.68 {Plan 5}'!BY$15)),"",'III_Plan comp 438.68 {Plan 5}'!BY$15&amp;analysismethod9)</f>
        <v/>
      </c>
      <c r="EG72" s="251" t="str">
        <f>IF(ISNUMBER(FIND(analysismethod9,'III_Plan comp 438.68 {Plan 5}'!BZ$15)),"",'III_Plan comp 438.68 {Plan 5}'!BZ$15&amp;analysismethod9)</f>
        <v/>
      </c>
      <c r="EH72" s="251" t="str">
        <f>IF(ISNUMBER(FIND(analysismethod9,'III_Plan comp 438.68 {Plan 5}'!CA$15)),"",'III_Plan comp 438.68 {Plan 5}'!CA$15&amp;analysismethod9)</f>
        <v/>
      </c>
      <c r="EI72" s="251" t="str">
        <f>IF(ISNUMBER(FIND(analysismethod9,'III_Plan comp 438.68 {Plan 5}'!CB$15)),"",'III_Plan comp 438.68 {Plan 5}'!CB$15&amp;analysismethod9)</f>
        <v/>
      </c>
      <c r="EJ72" s="251" t="str">
        <f>IF(ISNUMBER(FIND(analysismethod9,'III_Plan comp 438.68 {Plan 5}'!CC$15)),"",'III_Plan comp 438.68 {Plan 5}'!CC$15&amp;analysismethod9)</f>
        <v/>
      </c>
      <c r="EK72" s="251" t="str">
        <f>IF(ISNUMBER(FIND(analysismethod9,'III_Plan comp 438.68 {Plan 5}'!CD$15)),"",'III_Plan comp 438.68 {Plan 5}'!CD$15&amp;analysismethod9)</f>
        <v/>
      </c>
      <c r="EL72" s="251" t="str">
        <f>IF(ISNUMBER(FIND(analysismethod9,'III_Plan comp 438.68 {Plan 5}'!CE$15)),"",'III_Plan comp 438.68 {Plan 5}'!CE$15&amp;analysismethod9)</f>
        <v/>
      </c>
      <c r="EM72" s="251" t="str">
        <f>IF(ISNUMBER(FIND(analysismethod9,'III_Plan comp 438.68 {Plan 5}'!CF$15)),"",'III_Plan comp 438.68 {Plan 5}'!CF$15&amp;analysismethod9)</f>
        <v/>
      </c>
      <c r="EN72" s="251" t="str">
        <f>IF(ISNUMBER(FIND(analysismethod9,'III_Plan comp 438.68 {Plan 5}'!CG$15)),"",'III_Plan comp 438.68 {Plan 5}'!CG$15&amp;analysismethod9)</f>
        <v/>
      </c>
      <c r="EO72" s="251" t="str">
        <f>IF(ISNUMBER(FIND(analysismethod9,'III_Plan comp 438.68 {Plan 5}'!CH$15)),"",'III_Plan comp 438.68 {Plan 5}'!CH$15&amp;analysismethod9)</f>
        <v/>
      </c>
      <c r="EP72" s="251" t="str">
        <f>IF(ISNUMBER(FIND(analysismethod9,'III_Plan comp 438.68 {Plan 5}'!CI$15)),"",'III_Plan comp 438.68 {Plan 5}'!CI$15&amp;analysismethod9)</f>
        <v/>
      </c>
      <c r="EQ72" s="251" t="str">
        <f>IF(ISNUMBER(FIND(analysismethod9,'III_Plan comp 438.68 {Plan 5}'!CJ$15)),"",'III_Plan comp 438.68 {Plan 5}'!CJ$15&amp;analysismethod9)</f>
        <v/>
      </c>
      <c r="ER72" s="251" t="str">
        <f>IF(ISNUMBER(FIND(analysismethod9,'III_Plan comp 438.68 {Plan 5}'!CK$15)),"",'III_Plan comp 438.68 {Plan 5}'!CK$15&amp;analysismethod9)</f>
        <v/>
      </c>
      <c r="ES72" s="251" t="str">
        <f>IF(ISNUMBER(FIND(analysismethod9,'III_Plan comp 438.68 {Plan 5}'!CL$15)),"",'III_Plan comp 438.68 {Plan 5}'!CL$15&amp;analysismethod9)</f>
        <v/>
      </c>
      <c r="ET72" s="251" t="str">
        <f>IF(ISNUMBER(FIND(analysismethod9,'III_Plan comp 438.68 {Plan 5}'!CM$15)),"",'III_Plan comp 438.68 {Plan 5}'!CM$15&amp;analysismethod9)</f>
        <v/>
      </c>
      <c r="EU72" s="251" t="str">
        <f>IF(ISNUMBER(FIND(analysismethod9,'III_Plan comp 438.68 {Plan 5}'!CN$15)),"",'III_Plan comp 438.68 {Plan 5}'!CN$15&amp;analysismethod9)</f>
        <v/>
      </c>
      <c r="EV72" s="251" t="str">
        <f>IF(ISNUMBER(FIND(analysismethod9,'III_Plan comp 438.68 {Plan 5}'!CO$15)),"",'III_Plan comp 438.68 {Plan 5}'!CO$15&amp;analysismethod9)</f>
        <v/>
      </c>
      <c r="EW72" s="251" t="str">
        <f>IF(ISNUMBER(FIND(analysismethod9,'III_Plan comp 438.68 {Plan 5}'!CP$15)),"",'III_Plan comp 438.68 {Plan 5}'!CP$15&amp;analysismethod9)</f>
        <v/>
      </c>
      <c r="EX72" s="251" t="str">
        <f>IF(ISNUMBER(FIND(analysismethod9,'III_Plan comp 438.68 {Plan 5}'!CQ$15)),"",'III_Plan comp 438.68 {Plan 5}'!CQ$15&amp;analysismethod9)</f>
        <v/>
      </c>
      <c r="EY72" s="251" t="str">
        <f>IF(ISNUMBER(FIND(analysismethod9,'III_Plan comp 438.68 {Plan 5}'!CR$15)),"",'III_Plan comp 438.68 {Plan 5}'!CR$15&amp;analysismethod9)</f>
        <v/>
      </c>
      <c r="EZ72" s="251" t="str">
        <f>IF(ISNUMBER(FIND(analysismethod9,'III_Plan comp 438.68 {Plan 5}'!CS$15)),"",'III_Plan comp 438.68 {Plan 5}'!CS$15&amp;analysismethod9)</f>
        <v/>
      </c>
      <c r="FA72" s="251" t="str">
        <f>IF(ISNUMBER(FIND(analysismethod9,'III_Plan comp 438.68 {Plan 5}'!CT$15)),"",'III_Plan comp 438.68 {Plan 5}'!CT$15&amp;analysismethod9)</f>
        <v/>
      </c>
      <c r="FB72" s="251" t="str">
        <f>IF(ISNUMBER(FIND(analysismethod9,'III_Plan comp 438.68 {Plan 5}'!CU$15)),"",'III_Plan comp 438.68 {Plan 5}'!CU$15&amp;analysismethod9)</f>
        <v/>
      </c>
      <c r="FC72" s="251" t="str">
        <f>IF(ISNUMBER(FIND(analysismethod9,'III_Plan comp 438.68 {Plan 5}'!CV$15)),"",'III_Plan comp 438.68 {Plan 5}'!CV$15&amp;analysismethod9)</f>
        <v/>
      </c>
      <c r="FD72" s="251" t="str">
        <f>IF(ISNUMBER(FIND(analysismethod9,'III_Plan comp 438.68 {Plan 5}'!CW$15)),"",'III_Plan comp 438.68 {Plan 5}'!CW$15&amp;analysismethod9)</f>
        <v/>
      </c>
      <c r="FE72" s="251" t="str">
        <f>IF(ISNUMBER(FIND(analysismethod9,'III_Plan comp 438.68 {Plan 5}'!CX$15)),"",'III_Plan comp 438.68 {Plan 5}'!CX$15&amp;analysismethod9)</f>
        <v/>
      </c>
      <c r="FF72" s="251" t="str">
        <f>IF(ISNUMBER(FIND(analysismethod9,'III_Plan comp 438.68 {Plan 5}'!CY$15)),"",'III_Plan comp 438.68 {Plan 5}'!CY$15&amp;analysismethod9)</f>
        <v/>
      </c>
      <c r="FG72" s="251" t="str">
        <f>IF(ISNUMBER(FIND(analysismethod9,'III_Plan comp 438.68 {Plan 5}'!CZ$15)),"",'III_Plan comp 438.68 {Plan 5}'!CZ$15&amp;analysismethod9)</f>
        <v/>
      </c>
    </row>
    <row r="73" spans="62:163" ht="15" thickBot="1" x14ac:dyDescent="0.25">
      <c r="BK73" s="253" t="str">
        <f>IF('I_State and program information'!$E$91&lt;&gt;"",'I_State and program information'!E152&amp;"; "&amp;CHAR(10)&amp;CHAR(10),"")</f>
        <v/>
      </c>
      <c r="BL73" s="254" t="str">
        <f>IF(ISNUMBER(FIND(analysismethod10,'III_Plan comp 438.68 {Plan 5}'!E$15)),"",'III_Plan comp 438.68 {Plan 5}'!E$15&amp;analysismethod10)</f>
        <v/>
      </c>
      <c r="BM73" s="254" t="str">
        <f>IF(ISNUMBER(FIND(analysismethod10,'III_Plan comp 438.68 {Plan 5}'!F$15)),"",'III_Plan comp 438.68 {Plan 5}'!F$15&amp;analysismethod10)</f>
        <v/>
      </c>
      <c r="BN73" s="254" t="str">
        <f>IF(ISNUMBER(FIND(analysismethod10,'III_Plan comp 438.68 {Plan 5}'!G$15)),"",'III_Plan comp 438.68 {Plan 5}'!G$15&amp;analysismethod10)</f>
        <v/>
      </c>
      <c r="BO73" s="254" t="str">
        <f>IF(ISNUMBER(FIND(analysismethod10,'III_Plan comp 438.68 {Plan 5}'!H$15)),"",'III_Plan comp 438.68 {Plan 5}'!H$15&amp;analysismethod10)</f>
        <v/>
      </c>
      <c r="BP73" s="254" t="str">
        <f>IF(ISNUMBER(FIND(analysismethod10,'III_Plan comp 438.68 {Plan 5}'!I$15)),"",'III_Plan comp 438.68 {Plan 5}'!I$15&amp;analysismethod10)</f>
        <v/>
      </c>
      <c r="BQ73" s="254" t="str">
        <f>IF(ISNUMBER(FIND(analysismethod10,'III_Plan comp 438.68 {Plan 5}'!J$15)),"",'III_Plan comp 438.68 {Plan 5}'!J$15&amp;analysismethod10)</f>
        <v/>
      </c>
      <c r="BR73" s="254" t="str">
        <f>IF(ISNUMBER(FIND(analysismethod10,'III_Plan comp 438.68 {Plan 5}'!K$15)),"",'III_Plan comp 438.68 {Plan 5}'!K$15&amp;analysismethod10)</f>
        <v/>
      </c>
      <c r="BS73" s="254" t="str">
        <f>IF(ISNUMBER(FIND(analysismethod10,'III_Plan comp 438.68 {Plan 5}'!L$15)),"",'III_Plan comp 438.68 {Plan 5}'!L$15&amp;analysismethod10)</f>
        <v/>
      </c>
      <c r="BT73" s="254" t="str">
        <f>IF(ISNUMBER(FIND(analysismethod10,'III_Plan comp 438.68 {Plan 5}'!M$15)),"",'III_Plan comp 438.68 {Plan 5}'!M$15&amp;analysismethod10)</f>
        <v/>
      </c>
      <c r="BU73" s="254" t="str">
        <f>IF(ISNUMBER(FIND(analysismethod10,'III_Plan comp 438.68 {Plan 5}'!N$15)),"",'III_Plan comp 438.68 {Plan 5}'!N$15&amp;analysismethod10)</f>
        <v/>
      </c>
      <c r="BV73" s="254" t="str">
        <f>IF(ISNUMBER(FIND(analysismethod10,'III_Plan comp 438.68 {Plan 5}'!O$15)),"",'III_Plan comp 438.68 {Plan 5}'!O$15&amp;analysismethod10)</f>
        <v/>
      </c>
      <c r="BW73" s="254" t="str">
        <f>IF(ISNUMBER(FIND(analysismethod10,'III_Plan comp 438.68 {Plan 5}'!P$15)),"",'III_Plan comp 438.68 {Plan 5}'!P$15&amp;analysismethod10)</f>
        <v/>
      </c>
      <c r="BX73" s="254" t="str">
        <f>IF(ISNUMBER(FIND(analysismethod10,'III_Plan comp 438.68 {Plan 5}'!Q$15)),"",'III_Plan comp 438.68 {Plan 5}'!Q$15&amp;analysismethod10)</f>
        <v/>
      </c>
      <c r="BY73" s="254" t="str">
        <f>IF(ISNUMBER(FIND(analysismethod10,'III_Plan comp 438.68 {Plan 5}'!R$15)),"",'III_Plan comp 438.68 {Plan 5}'!R$15&amp;analysismethod10)</f>
        <v/>
      </c>
      <c r="BZ73" s="254" t="str">
        <f>IF(ISNUMBER(FIND(analysismethod10,'III_Plan comp 438.68 {Plan 5}'!S$15)),"",'III_Plan comp 438.68 {Plan 5}'!S$15&amp;analysismethod10)</f>
        <v/>
      </c>
      <c r="CA73" s="254" t="str">
        <f>IF(ISNUMBER(FIND(analysismethod10,'III_Plan comp 438.68 {Plan 5}'!T$15)),"",'III_Plan comp 438.68 {Plan 5}'!T$15&amp;analysismethod10)</f>
        <v/>
      </c>
      <c r="CB73" s="254" t="str">
        <f>IF(ISNUMBER(FIND(analysismethod10,'III_Plan comp 438.68 {Plan 5}'!U$15)),"",'III_Plan comp 438.68 {Plan 5}'!U$15&amp;analysismethod10)</f>
        <v/>
      </c>
      <c r="CC73" s="254" t="str">
        <f>IF(ISNUMBER(FIND(analysismethod10,'III_Plan comp 438.68 {Plan 5}'!V$15)),"",'III_Plan comp 438.68 {Plan 5}'!V$15&amp;analysismethod10)</f>
        <v/>
      </c>
      <c r="CD73" s="254" t="str">
        <f>IF(ISNUMBER(FIND(analysismethod10,'III_Plan comp 438.68 {Plan 5}'!W$15)),"",'III_Plan comp 438.68 {Plan 5}'!W$15&amp;analysismethod10)</f>
        <v/>
      </c>
      <c r="CE73" s="254" t="str">
        <f>IF(ISNUMBER(FIND(analysismethod10,'III_Plan comp 438.68 {Plan 5}'!X$15)),"",'III_Plan comp 438.68 {Plan 5}'!X$15&amp;analysismethod10)</f>
        <v/>
      </c>
      <c r="CF73" s="254" t="str">
        <f>IF(ISNUMBER(FIND(analysismethod10,'III_Plan comp 438.68 {Plan 5}'!Y$15)),"",'III_Plan comp 438.68 {Plan 5}'!Y$15&amp;analysismethod10)</f>
        <v/>
      </c>
      <c r="CG73" s="254" t="str">
        <f>IF(ISNUMBER(FIND(analysismethod10,'III_Plan comp 438.68 {Plan 5}'!Z$15)),"",'III_Plan comp 438.68 {Plan 5}'!Z$15&amp;analysismethod10)</f>
        <v/>
      </c>
      <c r="CH73" s="254" t="str">
        <f>IF(ISNUMBER(FIND(analysismethod10,'III_Plan comp 438.68 {Plan 5}'!AA$15)),"",'III_Plan comp 438.68 {Plan 5}'!AA$15&amp;analysismethod10)</f>
        <v/>
      </c>
      <c r="CI73" s="254" t="str">
        <f>IF(ISNUMBER(FIND(analysismethod10,'III_Plan comp 438.68 {Plan 5}'!AB$15)),"",'III_Plan comp 438.68 {Plan 5}'!AB$15&amp;analysismethod10)</f>
        <v/>
      </c>
      <c r="CJ73" s="254" t="str">
        <f>IF(ISNUMBER(FIND(analysismethod10,'III_Plan comp 438.68 {Plan 5}'!AC$15)),"",'III_Plan comp 438.68 {Plan 5}'!AC$15&amp;analysismethod10)</f>
        <v/>
      </c>
      <c r="CK73" s="254" t="str">
        <f>IF(ISNUMBER(FIND(analysismethod10,'III_Plan comp 438.68 {Plan 5}'!AD$15)),"",'III_Plan comp 438.68 {Plan 5}'!AD$15&amp;analysismethod10)</f>
        <v/>
      </c>
      <c r="CL73" s="254" t="str">
        <f>IF(ISNUMBER(FIND(analysismethod10,'III_Plan comp 438.68 {Plan 5}'!AE$15)),"",'III_Plan comp 438.68 {Plan 5}'!AE$15&amp;analysismethod10)</f>
        <v/>
      </c>
      <c r="CM73" s="254" t="str">
        <f>IF(ISNUMBER(FIND(analysismethod10,'III_Plan comp 438.68 {Plan 5}'!AF$15)),"",'III_Plan comp 438.68 {Plan 5}'!AF$15&amp;analysismethod10)</f>
        <v/>
      </c>
      <c r="CN73" s="254" t="str">
        <f>IF(ISNUMBER(FIND(analysismethod10,'III_Plan comp 438.68 {Plan 5}'!AG$15)),"",'III_Plan comp 438.68 {Plan 5}'!AG$15&amp;analysismethod10)</f>
        <v/>
      </c>
      <c r="CO73" s="254" t="str">
        <f>IF(ISNUMBER(FIND(analysismethod10,'III_Plan comp 438.68 {Plan 5}'!AH$15)),"",'III_Plan comp 438.68 {Plan 5}'!AH$15&amp;analysismethod10)</f>
        <v/>
      </c>
      <c r="CP73" s="254" t="str">
        <f>IF(ISNUMBER(FIND(analysismethod10,'III_Plan comp 438.68 {Plan 5}'!AI$15)),"",'III_Plan comp 438.68 {Plan 5}'!AI$15&amp;analysismethod10)</f>
        <v/>
      </c>
      <c r="CQ73" s="254" t="str">
        <f>IF(ISNUMBER(FIND(analysismethod10,'III_Plan comp 438.68 {Plan 5}'!AJ$15)),"",'III_Plan comp 438.68 {Plan 5}'!AJ$15&amp;analysismethod10)</f>
        <v/>
      </c>
      <c r="CR73" s="254" t="str">
        <f>IF(ISNUMBER(FIND(analysismethod10,'III_Plan comp 438.68 {Plan 5}'!AK$15)),"",'III_Plan comp 438.68 {Plan 5}'!AK$15&amp;analysismethod10)</f>
        <v/>
      </c>
      <c r="CS73" s="254" t="str">
        <f>IF(ISNUMBER(FIND(analysismethod10,'III_Plan comp 438.68 {Plan 5}'!AL$15)),"",'III_Plan comp 438.68 {Plan 5}'!AL$15&amp;analysismethod10)</f>
        <v/>
      </c>
      <c r="CT73" s="254" t="str">
        <f>IF(ISNUMBER(FIND(analysismethod10,'III_Plan comp 438.68 {Plan 5}'!AM$15)),"",'III_Plan comp 438.68 {Plan 5}'!AM$15&amp;analysismethod10)</f>
        <v/>
      </c>
      <c r="CU73" s="254" t="str">
        <f>IF(ISNUMBER(FIND(analysismethod10,'III_Plan comp 438.68 {Plan 5}'!AN$15)),"",'III_Plan comp 438.68 {Plan 5}'!AN$15&amp;analysismethod10)</f>
        <v/>
      </c>
      <c r="CV73" s="254" t="str">
        <f>IF(ISNUMBER(FIND(analysismethod10,'III_Plan comp 438.68 {Plan 5}'!AO$15)),"",'III_Plan comp 438.68 {Plan 5}'!AO$15&amp;analysismethod10)</f>
        <v/>
      </c>
      <c r="CW73" s="254" t="str">
        <f>IF(ISNUMBER(FIND(analysismethod10,'III_Plan comp 438.68 {Plan 5}'!AP$15)),"",'III_Plan comp 438.68 {Plan 5}'!AP$15&amp;analysismethod10)</f>
        <v/>
      </c>
      <c r="CX73" s="254" t="str">
        <f>IF(ISNUMBER(FIND(analysismethod10,'III_Plan comp 438.68 {Plan 5}'!AQ$15)),"",'III_Plan comp 438.68 {Plan 5}'!AQ$15&amp;analysismethod10)</f>
        <v/>
      </c>
      <c r="CY73" s="254" t="str">
        <f>IF(ISNUMBER(FIND(analysismethod10,'III_Plan comp 438.68 {Plan 5}'!AR$15)),"",'III_Plan comp 438.68 {Plan 5}'!AR$15&amp;analysismethod10)</f>
        <v/>
      </c>
      <c r="CZ73" s="254" t="str">
        <f>IF(ISNUMBER(FIND(analysismethod10,'III_Plan comp 438.68 {Plan 5}'!AS$15)),"",'III_Plan comp 438.68 {Plan 5}'!AS$15&amp;analysismethod10)</f>
        <v/>
      </c>
      <c r="DA73" s="254" t="str">
        <f>IF(ISNUMBER(FIND(analysismethod10,'III_Plan comp 438.68 {Plan 5}'!AT$15)),"",'III_Plan comp 438.68 {Plan 5}'!AT$15&amp;analysismethod10)</f>
        <v/>
      </c>
      <c r="DB73" s="254" t="str">
        <f>IF(ISNUMBER(FIND(analysismethod10,'III_Plan comp 438.68 {Plan 5}'!AU$15)),"",'III_Plan comp 438.68 {Plan 5}'!AU$15&amp;analysismethod10)</f>
        <v/>
      </c>
      <c r="DC73" s="254" t="str">
        <f>IF(ISNUMBER(FIND(analysismethod10,'III_Plan comp 438.68 {Plan 5}'!AV$15)),"",'III_Plan comp 438.68 {Plan 5}'!AV$15&amp;analysismethod10)</f>
        <v/>
      </c>
      <c r="DD73" s="254" t="str">
        <f>IF(ISNUMBER(FIND(analysismethod10,'III_Plan comp 438.68 {Plan 5}'!AW$15)),"",'III_Plan comp 438.68 {Plan 5}'!AW$15&amp;analysismethod10)</f>
        <v/>
      </c>
      <c r="DE73" s="254" t="str">
        <f>IF(ISNUMBER(FIND(analysismethod10,'III_Plan comp 438.68 {Plan 5}'!AX$15)),"",'III_Plan comp 438.68 {Plan 5}'!AX$15&amp;analysismethod10)</f>
        <v/>
      </c>
      <c r="DF73" s="254" t="str">
        <f>IF(ISNUMBER(FIND(analysismethod10,'III_Plan comp 438.68 {Plan 5}'!AY$15)),"",'III_Plan comp 438.68 {Plan 5}'!AY$15&amp;analysismethod10)</f>
        <v/>
      </c>
      <c r="DG73" s="254" t="str">
        <f>IF(ISNUMBER(FIND(analysismethod10,'III_Plan comp 438.68 {Plan 5}'!AZ$15)),"",'III_Plan comp 438.68 {Plan 5}'!AZ$15&amp;analysismethod10)</f>
        <v/>
      </c>
      <c r="DH73" s="254" t="str">
        <f>IF(ISNUMBER(FIND(analysismethod10,'III_Plan comp 438.68 {Plan 5}'!BA$15)),"",'III_Plan comp 438.68 {Plan 5}'!BA$15&amp;analysismethod10)</f>
        <v/>
      </c>
      <c r="DI73" s="254" t="str">
        <f>IF(ISNUMBER(FIND(analysismethod10,'III_Plan comp 438.68 {Plan 5}'!BB$15)),"",'III_Plan comp 438.68 {Plan 5}'!BB$15&amp;analysismethod10)</f>
        <v/>
      </c>
      <c r="DJ73" s="254" t="str">
        <f>IF(ISNUMBER(FIND(analysismethod10,'III_Plan comp 438.68 {Plan 5}'!BC$15)),"",'III_Plan comp 438.68 {Plan 5}'!BC$15&amp;analysismethod10)</f>
        <v/>
      </c>
      <c r="DK73" s="254" t="str">
        <f>IF(ISNUMBER(FIND(analysismethod10,'III_Plan comp 438.68 {Plan 5}'!BD$15)),"",'III_Plan comp 438.68 {Plan 5}'!BD$15&amp;analysismethod10)</f>
        <v/>
      </c>
      <c r="DL73" s="254" t="str">
        <f>IF(ISNUMBER(FIND(analysismethod10,'III_Plan comp 438.68 {Plan 5}'!BE$15)),"",'III_Plan comp 438.68 {Plan 5}'!BE$15&amp;analysismethod10)</f>
        <v/>
      </c>
      <c r="DM73" s="254" t="str">
        <f>IF(ISNUMBER(FIND(analysismethod10,'III_Plan comp 438.68 {Plan 5}'!BF$15)),"",'III_Plan comp 438.68 {Plan 5}'!BF$15&amp;analysismethod10)</f>
        <v/>
      </c>
      <c r="DN73" s="254" t="str">
        <f>IF(ISNUMBER(FIND(analysismethod10,'III_Plan comp 438.68 {Plan 5}'!BG$15)),"",'III_Plan comp 438.68 {Plan 5}'!BG$15&amp;analysismethod10)</f>
        <v/>
      </c>
      <c r="DO73" s="254" t="str">
        <f>IF(ISNUMBER(FIND(analysismethod10,'III_Plan comp 438.68 {Plan 5}'!BH$15)),"",'III_Plan comp 438.68 {Plan 5}'!BH$15&amp;analysismethod10)</f>
        <v/>
      </c>
      <c r="DP73" s="254" t="str">
        <f>IF(ISNUMBER(FIND(analysismethod10,'III_Plan comp 438.68 {Plan 5}'!BI$15)),"",'III_Plan comp 438.68 {Plan 5}'!BI$15&amp;analysismethod10)</f>
        <v/>
      </c>
      <c r="DQ73" s="254" t="str">
        <f>IF(ISNUMBER(FIND(analysismethod10,'III_Plan comp 438.68 {Plan 5}'!BJ$15)),"",'III_Plan comp 438.68 {Plan 5}'!BJ$15&amp;analysismethod10)</f>
        <v/>
      </c>
      <c r="DR73" s="254" t="str">
        <f>IF(ISNUMBER(FIND(analysismethod10,'III_Plan comp 438.68 {Plan 5}'!BK$15)),"",'III_Plan comp 438.68 {Plan 5}'!BK$15&amp;analysismethod10)</f>
        <v/>
      </c>
      <c r="DS73" s="254" t="str">
        <f>IF(ISNUMBER(FIND(analysismethod10,'III_Plan comp 438.68 {Plan 5}'!BL$15)),"",'III_Plan comp 438.68 {Plan 5}'!BL$15&amp;analysismethod10)</f>
        <v/>
      </c>
      <c r="DT73" s="254" t="str">
        <f>IF(ISNUMBER(FIND(analysismethod10,'III_Plan comp 438.68 {Plan 5}'!BM$15)),"",'III_Plan comp 438.68 {Plan 5}'!BM$15&amp;analysismethod10)</f>
        <v/>
      </c>
      <c r="DU73" s="254" t="str">
        <f>IF(ISNUMBER(FIND(analysismethod10,'III_Plan comp 438.68 {Plan 5}'!BN$15)),"",'III_Plan comp 438.68 {Plan 5}'!BN$15&amp;analysismethod10)</f>
        <v/>
      </c>
      <c r="DV73" s="254" t="str">
        <f>IF(ISNUMBER(FIND(analysismethod10,'III_Plan comp 438.68 {Plan 5}'!BO$15)),"",'III_Plan comp 438.68 {Plan 5}'!BO$15&amp;analysismethod10)</f>
        <v/>
      </c>
      <c r="DW73" s="254" t="str">
        <f>IF(ISNUMBER(FIND(analysismethod10,'III_Plan comp 438.68 {Plan 5}'!BP$15)),"",'III_Plan comp 438.68 {Plan 5}'!BP$15&amp;analysismethod10)</f>
        <v/>
      </c>
      <c r="DX73" s="254" t="str">
        <f>IF(ISNUMBER(FIND(analysismethod10,'III_Plan comp 438.68 {Plan 5}'!BQ$15)),"",'III_Plan comp 438.68 {Plan 5}'!BQ$15&amp;analysismethod10)</f>
        <v/>
      </c>
      <c r="DY73" s="254" t="str">
        <f>IF(ISNUMBER(FIND(analysismethod10,'III_Plan comp 438.68 {Plan 5}'!BR$15)),"",'III_Plan comp 438.68 {Plan 5}'!BR$15&amp;analysismethod10)</f>
        <v/>
      </c>
      <c r="DZ73" s="254" t="str">
        <f>IF(ISNUMBER(FIND(analysismethod10,'III_Plan comp 438.68 {Plan 5}'!BS$15)),"",'III_Plan comp 438.68 {Plan 5}'!BS$15&amp;analysismethod10)</f>
        <v/>
      </c>
      <c r="EA73" s="254" t="str">
        <f>IF(ISNUMBER(FIND(analysismethod10,'III_Plan comp 438.68 {Plan 5}'!BT$15)),"",'III_Plan comp 438.68 {Plan 5}'!BT$15&amp;analysismethod10)</f>
        <v/>
      </c>
      <c r="EB73" s="254" t="str">
        <f>IF(ISNUMBER(FIND(analysismethod10,'III_Plan comp 438.68 {Plan 5}'!BU$15)),"",'III_Plan comp 438.68 {Plan 5}'!BU$15&amp;analysismethod10)</f>
        <v/>
      </c>
      <c r="EC73" s="254" t="str">
        <f>IF(ISNUMBER(FIND(analysismethod10,'III_Plan comp 438.68 {Plan 5}'!BV$15)),"",'III_Plan comp 438.68 {Plan 5}'!BV$15&amp;analysismethod10)</f>
        <v/>
      </c>
      <c r="ED73" s="254" t="str">
        <f>IF(ISNUMBER(FIND(analysismethod10,'III_Plan comp 438.68 {Plan 5}'!BW$15)),"",'III_Plan comp 438.68 {Plan 5}'!BW$15&amp;analysismethod10)</f>
        <v/>
      </c>
      <c r="EE73" s="254" t="str">
        <f>IF(ISNUMBER(FIND(analysismethod10,'III_Plan comp 438.68 {Plan 5}'!BX$15)),"",'III_Plan comp 438.68 {Plan 5}'!BX$15&amp;analysismethod10)</f>
        <v/>
      </c>
      <c r="EF73" s="254" t="str">
        <f>IF(ISNUMBER(FIND(analysismethod10,'III_Plan comp 438.68 {Plan 5}'!BY$15)),"",'III_Plan comp 438.68 {Plan 5}'!BY$15&amp;analysismethod10)</f>
        <v/>
      </c>
      <c r="EG73" s="254" t="str">
        <f>IF(ISNUMBER(FIND(analysismethod10,'III_Plan comp 438.68 {Plan 5}'!BZ$15)),"",'III_Plan comp 438.68 {Plan 5}'!BZ$15&amp;analysismethod10)</f>
        <v/>
      </c>
      <c r="EH73" s="254" t="str">
        <f>IF(ISNUMBER(FIND(analysismethod10,'III_Plan comp 438.68 {Plan 5}'!CA$15)),"",'III_Plan comp 438.68 {Plan 5}'!CA$15&amp;analysismethod10)</f>
        <v/>
      </c>
      <c r="EI73" s="254" t="str">
        <f>IF(ISNUMBER(FIND(analysismethod10,'III_Plan comp 438.68 {Plan 5}'!CB$15)),"",'III_Plan comp 438.68 {Plan 5}'!CB$15&amp;analysismethod10)</f>
        <v/>
      </c>
      <c r="EJ73" s="254" t="str">
        <f>IF(ISNUMBER(FIND(analysismethod10,'III_Plan comp 438.68 {Plan 5}'!CC$15)),"",'III_Plan comp 438.68 {Plan 5}'!CC$15&amp;analysismethod10)</f>
        <v/>
      </c>
      <c r="EK73" s="254" t="str">
        <f>IF(ISNUMBER(FIND(analysismethod10,'III_Plan comp 438.68 {Plan 5}'!CD$15)),"",'III_Plan comp 438.68 {Plan 5}'!CD$15&amp;analysismethod10)</f>
        <v/>
      </c>
      <c r="EL73" s="254" t="str">
        <f>IF(ISNUMBER(FIND(analysismethod10,'III_Plan comp 438.68 {Plan 5}'!CE$15)),"",'III_Plan comp 438.68 {Plan 5}'!CE$15&amp;analysismethod10)</f>
        <v/>
      </c>
      <c r="EM73" s="254" t="str">
        <f>IF(ISNUMBER(FIND(analysismethod10,'III_Plan comp 438.68 {Plan 5}'!CF$15)),"",'III_Plan comp 438.68 {Plan 5}'!CF$15&amp;analysismethod10)</f>
        <v/>
      </c>
      <c r="EN73" s="254" t="str">
        <f>IF(ISNUMBER(FIND(analysismethod10,'III_Plan comp 438.68 {Plan 5}'!CG$15)),"",'III_Plan comp 438.68 {Plan 5}'!CG$15&amp;analysismethod10)</f>
        <v/>
      </c>
      <c r="EO73" s="254" t="str">
        <f>IF(ISNUMBER(FIND(analysismethod10,'III_Plan comp 438.68 {Plan 5}'!CH$15)),"",'III_Plan comp 438.68 {Plan 5}'!CH$15&amp;analysismethod10)</f>
        <v/>
      </c>
      <c r="EP73" s="254" t="str">
        <f>IF(ISNUMBER(FIND(analysismethod10,'III_Plan comp 438.68 {Plan 5}'!CI$15)),"",'III_Plan comp 438.68 {Plan 5}'!CI$15&amp;analysismethod10)</f>
        <v/>
      </c>
      <c r="EQ73" s="254" t="str">
        <f>IF(ISNUMBER(FIND(analysismethod10,'III_Plan comp 438.68 {Plan 5}'!CJ$15)),"",'III_Plan comp 438.68 {Plan 5}'!CJ$15&amp;analysismethod10)</f>
        <v/>
      </c>
      <c r="ER73" s="254" t="str">
        <f>IF(ISNUMBER(FIND(analysismethod10,'III_Plan comp 438.68 {Plan 5}'!CK$15)),"",'III_Plan comp 438.68 {Plan 5}'!CK$15&amp;analysismethod10)</f>
        <v/>
      </c>
      <c r="ES73" s="254" t="str">
        <f>IF(ISNUMBER(FIND(analysismethod10,'III_Plan comp 438.68 {Plan 5}'!CL$15)),"",'III_Plan comp 438.68 {Plan 5}'!CL$15&amp;analysismethod10)</f>
        <v/>
      </c>
      <c r="ET73" s="254" t="str">
        <f>IF(ISNUMBER(FIND(analysismethod10,'III_Plan comp 438.68 {Plan 5}'!CM$15)),"",'III_Plan comp 438.68 {Plan 5}'!CM$15&amp;analysismethod10)</f>
        <v/>
      </c>
      <c r="EU73" s="254" t="str">
        <f>IF(ISNUMBER(FIND(analysismethod10,'III_Plan comp 438.68 {Plan 5}'!CN$15)),"",'III_Plan comp 438.68 {Plan 5}'!CN$15&amp;analysismethod10)</f>
        <v/>
      </c>
      <c r="EV73" s="254" t="str">
        <f>IF(ISNUMBER(FIND(analysismethod10,'III_Plan comp 438.68 {Plan 5}'!CO$15)),"",'III_Plan comp 438.68 {Plan 5}'!CO$15&amp;analysismethod10)</f>
        <v/>
      </c>
      <c r="EW73" s="254" t="str">
        <f>IF(ISNUMBER(FIND(analysismethod10,'III_Plan comp 438.68 {Plan 5}'!CP$15)),"",'III_Plan comp 438.68 {Plan 5}'!CP$15&amp;analysismethod10)</f>
        <v/>
      </c>
      <c r="EX73" s="254" t="str">
        <f>IF(ISNUMBER(FIND(analysismethod10,'III_Plan comp 438.68 {Plan 5}'!CQ$15)),"",'III_Plan comp 438.68 {Plan 5}'!CQ$15&amp;analysismethod10)</f>
        <v/>
      </c>
      <c r="EY73" s="254" t="str">
        <f>IF(ISNUMBER(FIND(analysismethod10,'III_Plan comp 438.68 {Plan 5}'!CR$15)),"",'III_Plan comp 438.68 {Plan 5}'!CR$15&amp;analysismethod10)</f>
        <v/>
      </c>
      <c r="EZ73" s="254" t="str">
        <f>IF(ISNUMBER(FIND(analysismethod10,'III_Plan comp 438.68 {Plan 5}'!CS$15)),"",'III_Plan comp 438.68 {Plan 5}'!CS$15&amp;analysismethod10)</f>
        <v/>
      </c>
      <c r="FA73" s="254" t="str">
        <f>IF(ISNUMBER(FIND(analysismethod10,'III_Plan comp 438.68 {Plan 5}'!CT$15)),"",'III_Plan comp 438.68 {Plan 5}'!CT$15&amp;analysismethod10)</f>
        <v/>
      </c>
      <c r="FB73" s="254" t="str">
        <f>IF(ISNUMBER(FIND(analysismethod10,'III_Plan comp 438.68 {Plan 5}'!CU$15)),"",'III_Plan comp 438.68 {Plan 5}'!CU$15&amp;analysismethod10)</f>
        <v/>
      </c>
      <c r="FC73" s="254" t="str">
        <f>IF(ISNUMBER(FIND(analysismethod10,'III_Plan comp 438.68 {Plan 5}'!CV$15)),"",'III_Plan comp 438.68 {Plan 5}'!CV$15&amp;analysismethod10)</f>
        <v/>
      </c>
      <c r="FD73" s="254" t="str">
        <f>IF(ISNUMBER(FIND(analysismethod10,'III_Plan comp 438.68 {Plan 5}'!CW$15)),"",'III_Plan comp 438.68 {Plan 5}'!CW$15&amp;analysismethod10)</f>
        <v/>
      </c>
      <c r="FE73" s="254" t="str">
        <f>IF(ISNUMBER(FIND(analysismethod10,'III_Plan comp 438.68 {Plan 5}'!CX$15)),"",'III_Plan comp 438.68 {Plan 5}'!CX$15&amp;analysismethod10)</f>
        <v/>
      </c>
      <c r="FF73" s="254" t="str">
        <f>IF(ISNUMBER(FIND(analysismethod10,'III_Plan comp 438.68 {Plan 5}'!CY$15)),"",'III_Plan comp 438.68 {Plan 5}'!CY$15&amp;analysismethod10)</f>
        <v/>
      </c>
      <c r="FG73" s="254" t="str">
        <f>IF(ISNUMBER(FIND(analysismethod10,'III_Plan comp 438.68 {Plan 5}'!CZ$15)),"",'III_Plan comp 438.68 {Plan 5}'!CZ$15&amp;analysismethod10)</f>
        <v/>
      </c>
    </row>
    <row r="74" spans="62:163" ht="15" thickTop="1" x14ac:dyDescent="0.2"/>
    <row r="75" spans="62:163" ht="15" thickBot="1" x14ac:dyDescent="0.25"/>
    <row r="76" spans="62:163" ht="15.75" thickTop="1" x14ac:dyDescent="0.25">
      <c r="BJ76" s="268" t="s">
        <v>110</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x14ac:dyDescent="0.2">
      <c r="BK77" s="250" t="str">
        <f>IF('I_State and program information'!$E$54="Yes","Plan Provider Directory Review"&amp;"; "&amp;CHAR(10)&amp;CHAR(10),"")</f>
        <v xml:space="preserve">Plan Provider Directory Review; 
</v>
      </c>
      <c r="BL77" s="251" t="str">
        <f>IF(ISNUMBER(FIND(analysismethod2,'III_Plan comp 438.68 {Plan 6}'!E$15)),"",'III_Plan comp 438.68 {Plan 6}'!E$15&amp;analysismethod2)</f>
        <v xml:space="preserve">Plan Provider Directory Review; 
</v>
      </c>
      <c r="BM77" s="251" t="str">
        <f>IF(ISNUMBER(FIND(analysismethod2,'III_Plan comp 438.68 {Plan 6}'!F$15)),"",'III_Plan comp 438.68 {Plan 6}'!F$15&amp;analysismethod2)</f>
        <v xml:space="preserve">Plan Provider Directory Review; 
</v>
      </c>
      <c r="BN77" s="251" t="str">
        <f>IF(ISNUMBER(FIND(analysismethod2,'III_Plan comp 438.68 {Plan 6}'!G$15)),"",'III_Plan comp 438.68 {Plan 6}'!G$15&amp;analysismethod2)</f>
        <v xml:space="preserve">Plan Provider Directory Review; 
</v>
      </c>
      <c r="BO77" s="251" t="str">
        <f>IF(ISNUMBER(FIND(analysismethod2,'III_Plan comp 438.68 {Plan 6}'!H$15)),"",'III_Plan comp 438.68 {Plan 6}'!H$15&amp;analysismethod2)</f>
        <v xml:space="preserve">Plan Provider Directory Review; 
</v>
      </c>
      <c r="BP77" s="251" t="str">
        <f>IF(ISNUMBER(FIND(analysismethod2,'III_Plan comp 438.68 {Plan 6}'!I$15)),"",'III_Plan comp 438.68 {Plan 6}'!I$15&amp;analysismethod2)</f>
        <v xml:space="preserve">Plan Provider Directory Review; 
</v>
      </c>
      <c r="BQ77" s="251" t="str">
        <f>IF(ISNUMBER(FIND(analysismethod2,'III_Plan comp 438.68 {Plan 6}'!J$15)),"",'III_Plan comp 438.68 {Plan 6}'!J$15&amp;analysismethod2)</f>
        <v xml:space="preserve">Plan Provider Directory Review; 
</v>
      </c>
      <c r="BR77" s="251" t="str">
        <f>IF(ISNUMBER(FIND(analysismethod2,'III_Plan comp 438.68 {Plan 6}'!K$15)),"",'III_Plan comp 438.68 {Plan 6}'!K$15&amp;analysismethod2)</f>
        <v xml:space="preserve">Plan Provider Directory Review; 
</v>
      </c>
      <c r="BS77" s="251" t="str">
        <f>IF(ISNUMBER(FIND(analysismethod2,'III_Plan comp 438.68 {Plan 6}'!L$15)),"",'III_Plan comp 438.68 {Plan 6}'!L$15&amp;analysismethod2)</f>
        <v xml:space="preserve">Plan Provider Directory Review; 
</v>
      </c>
      <c r="BT77" s="251" t="str">
        <f>IF(ISNUMBER(FIND(analysismethod2,'III_Plan comp 438.68 {Plan 6}'!M$15)),"",'III_Plan comp 438.68 {Plan 6}'!M$15&amp;analysismethod2)</f>
        <v xml:space="preserve">Plan Provider Directory Review; 
</v>
      </c>
      <c r="BU77" s="251" t="str">
        <f>IF(ISNUMBER(FIND(analysismethod2,'III_Plan comp 438.68 {Plan 6}'!N$15)),"",'III_Plan comp 438.68 {Plan 6}'!N$15&amp;analysismethod2)</f>
        <v xml:space="preserve">Plan Provider Directory Review; 
</v>
      </c>
      <c r="BV77" s="251" t="str">
        <f>IF(ISNUMBER(FIND(analysismethod2,'III_Plan comp 438.68 {Plan 6}'!O$15)),"",'III_Plan comp 438.68 {Plan 6}'!O$15&amp;analysismethod2)</f>
        <v xml:space="preserve">Plan Provider Directory Review; 
</v>
      </c>
      <c r="BW77" s="251" t="str">
        <f>IF(ISNUMBER(FIND(analysismethod2,'III_Plan comp 438.68 {Plan 6}'!P$15)),"",'III_Plan comp 438.68 {Plan 6}'!P$15&amp;analysismethod2)</f>
        <v xml:space="preserve">Plan Provider Directory Review; 
</v>
      </c>
      <c r="BX77" s="251" t="str">
        <f>IF(ISNUMBER(FIND(analysismethod2,'III_Plan comp 438.68 {Plan 6}'!Q$15)),"",'III_Plan comp 438.68 {Plan 6}'!Q$15&amp;analysismethod2)</f>
        <v xml:space="preserve">Plan Provider Directory Review; 
</v>
      </c>
      <c r="BY77" s="251" t="str">
        <f>IF(ISNUMBER(FIND(analysismethod2,'III_Plan comp 438.68 {Plan 6}'!R$15)),"",'III_Plan comp 438.68 {Plan 6}'!R$15&amp;analysismethod2)</f>
        <v xml:space="preserve">Plan Provider Directory Review; 
</v>
      </c>
      <c r="BZ77" s="251" t="str">
        <f>IF(ISNUMBER(FIND(analysismethod2,'III_Plan comp 438.68 {Plan 6}'!S$15)),"",'III_Plan comp 438.68 {Plan 6}'!S$15&amp;analysismethod2)</f>
        <v xml:space="preserve">Plan Provider Directory Review; 
</v>
      </c>
      <c r="CA77" s="251" t="str">
        <f>IF(ISNUMBER(FIND(analysismethod2,'III_Plan comp 438.68 {Plan 6}'!T$15)),"",'III_Plan comp 438.68 {Plan 6}'!T$15&amp;analysismethod2)</f>
        <v xml:space="preserve">Plan Provider Directory Review; 
</v>
      </c>
      <c r="CB77" s="251" t="str">
        <f>IF(ISNUMBER(FIND(analysismethod2,'III_Plan comp 438.68 {Plan 6}'!U$15)),"",'III_Plan comp 438.68 {Plan 6}'!U$15&amp;analysismethod2)</f>
        <v xml:space="preserve">Plan Provider Directory Review; 
</v>
      </c>
      <c r="CC77" s="251" t="str">
        <f>IF(ISNUMBER(FIND(analysismethod2,'III_Plan comp 438.68 {Plan 6}'!V$15)),"",'III_Plan comp 438.68 {Plan 6}'!V$15&amp;analysismethod2)</f>
        <v xml:space="preserve">Plan Provider Directory Review; 
</v>
      </c>
      <c r="CD77" s="251" t="str">
        <f>IF(ISNUMBER(FIND(analysismethod2,'III_Plan comp 438.68 {Plan 6}'!W$15)),"",'III_Plan comp 438.68 {Plan 6}'!W$15&amp;analysismethod2)</f>
        <v xml:space="preserve">Plan Provider Directory Review; 
</v>
      </c>
      <c r="CE77" s="251" t="str">
        <f>IF(ISNUMBER(FIND(analysismethod2,'III_Plan comp 438.68 {Plan 6}'!X$15)),"",'III_Plan comp 438.68 {Plan 6}'!X$15&amp;analysismethod2)</f>
        <v xml:space="preserve">Plan Provider Directory Review; 
</v>
      </c>
      <c r="CF77" s="251" t="str">
        <f>IF(ISNUMBER(FIND(analysismethod2,'III_Plan comp 438.68 {Plan 6}'!Y$15)),"",'III_Plan comp 438.68 {Plan 6}'!Y$15&amp;analysismethod2)</f>
        <v xml:space="preserve">Plan Provider Directory Review; 
</v>
      </c>
      <c r="CG77" s="251" t="str">
        <f>IF(ISNUMBER(FIND(analysismethod2,'III_Plan comp 438.68 {Plan 6}'!Z$15)),"",'III_Plan comp 438.68 {Plan 6}'!Z$15&amp;analysismethod2)</f>
        <v xml:space="preserve">Plan Provider Directory Review; 
</v>
      </c>
      <c r="CH77" s="251" t="str">
        <f>IF(ISNUMBER(FIND(analysismethod2,'III_Plan comp 438.68 {Plan 6}'!AA$15)),"",'III_Plan comp 438.68 {Plan 6}'!AA$15&amp;analysismethod2)</f>
        <v xml:space="preserve">Plan Provider Directory Review; 
</v>
      </c>
      <c r="CI77" s="251" t="str">
        <f>IF(ISNUMBER(FIND(analysismethod2,'III_Plan comp 438.68 {Plan 6}'!AB$15)),"",'III_Plan comp 438.68 {Plan 6}'!AB$15&amp;analysismethod2)</f>
        <v xml:space="preserve">Plan Provider Directory Review; 
</v>
      </c>
      <c r="CJ77" s="251" t="str">
        <f>IF(ISNUMBER(FIND(analysismethod2,'III_Plan comp 438.68 {Plan 6}'!AC$15)),"",'III_Plan comp 438.68 {Plan 6}'!AC$15&amp;analysismethod2)</f>
        <v xml:space="preserve">Plan Provider Directory Review; 
</v>
      </c>
      <c r="CK77" s="251" t="str">
        <f>IF(ISNUMBER(FIND(analysismethod2,'III_Plan comp 438.68 {Plan 6}'!AD$15)),"",'III_Plan comp 438.68 {Plan 6}'!AD$15&amp;analysismethod2)</f>
        <v xml:space="preserve">Plan Provider Directory Review; 
</v>
      </c>
      <c r="CL77" s="251" t="str">
        <f>IF(ISNUMBER(FIND(analysismethod2,'III_Plan comp 438.68 {Plan 6}'!AE$15)),"",'III_Plan comp 438.68 {Plan 6}'!AE$15&amp;analysismethod2)</f>
        <v xml:space="preserve">Plan Provider Directory Review; 
</v>
      </c>
      <c r="CM77" s="251" t="str">
        <f>IF(ISNUMBER(FIND(analysismethod2,'III_Plan comp 438.68 {Plan 6}'!AF$15)),"",'III_Plan comp 438.68 {Plan 6}'!AF$15&amp;analysismethod2)</f>
        <v xml:space="preserve">Plan Provider Directory Review; 
</v>
      </c>
      <c r="CN77" s="251" t="str">
        <f>IF(ISNUMBER(FIND(analysismethod2,'III_Plan comp 438.68 {Plan 6}'!AG$15)),"",'III_Plan comp 438.68 {Plan 6}'!AG$15&amp;analysismethod2)</f>
        <v xml:space="preserve">Plan Provider Directory Review; 
</v>
      </c>
      <c r="CO77" s="251" t="str">
        <f>IF(ISNUMBER(FIND(analysismethod2,'III_Plan comp 438.68 {Plan 6}'!AH$15)),"",'III_Plan comp 438.68 {Plan 6}'!AH$15&amp;analysismethod2)</f>
        <v xml:space="preserve">Plan Provider Directory Review; 
</v>
      </c>
      <c r="CP77" s="251" t="str">
        <f>IF(ISNUMBER(FIND(analysismethod2,'III_Plan comp 438.68 {Plan 6}'!AI$15)),"",'III_Plan comp 438.68 {Plan 6}'!AI$15&amp;analysismethod2)</f>
        <v xml:space="preserve">Plan Provider Directory Review; 
</v>
      </c>
      <c r="CQ77" s="251" t="str">
        <f>IF(ISNUMBER(FIND(analysismethod2,'III_Plan comp 438.68 {Plan 6}'!AJ$15)),"",'III_Plan comp 438.68 {Plan 6}'!AJ$15&amp;analysismethod2)</f>
        <v xml:space="preserve">Plan Provider Directory Review; 
</v>
      </c>
      <c r="CR77" s="251" t="str">
        <f>IF(ISNUMBER(FIND(analysismethod2,'III_Plan comp 438.68 {Plan 6}'!AK$15)),"",'III_Plan comp 438.68 {Plan 6}'!AK$15&amp;analysismethod2)</f>
        <v xml:space="preserve">Plan Provider Directory Review; 
</v>
      </c>
      <c r="CS77" s="251" t="str">
        <f>IF(ISNUMBER(FIND(analysismethod2,'III_Plan comp 438.68 {Plan 6}'!AL$15)),"",'III_Plan comp 438.68 {Plan 6}'!AL$15&amp;analysismethod2)</f>
        <v xml:space="preserve">Plan Provider Directory Review; 
</v>
      </c>
      <c r="CT77" s="251" t="str">
        <f>IF(ISNUMBER(FIND(analysismethod2,'III_Plan comp 438.68 {Plan 6}'!AM$15)),"",'III_Plan comp 438.68 {Plan 6}'!AM$15&amp;analysismethod2)</f>
        <v xml:space="preserve">Plan Provider Directory Review; 
</v>
      </c>
      <c r="CU77" s="251" t="str">
        <f>IF(ISNUMBER(FIND(analysismethod2,'III_Plan comp 438.68 {Plan 6}'!AN$15)),"",'III_Plan comp 438.68 {Plan 6}'!AN$15&amp;analysismethod2)</f>
        <v xml:space="preserve">Plan Provider Directory Review; 
</v>
      </c>
      <c r="CV77" s="251" t="str">
        <f>IF(ISNUMBER(FIND(analysismethod2,'III_Plan comp 438.68 {Plan 6}'!AO$15)),"",'III_Plan comp 438.68 {Plan 6}'!AO$15&amp;analysismethod2)</f>
        <v xml:space="preserve">Plan Provider Directory Review; 
</v>
      </c>
      <c r="CW77" s="251" t="str">
        <f>IF(ISNUMBER(FIND(analysismethod2,'III_Plan comp 438.68 {Plan 6}'!AP$15)),"",'III_Plan comp 438.68 {Plan 6}'!AP$15&amp;analysismethod2)</f>
        <v xml:space="preserve">Plan Provider Directory Review; 
</v>
      </c>
      <c r="CX77" s="251" t="str">
        <f>IF(ISNUMBER(FIND(analysismethod2,'III_Plan comp 438.68 {Plan 6}'!AQ$15)),"",'III_Plan comp 438.68 {Plan 6}'!AQ$15&amp;analysismethod2)</f>
        <v xml:space="preserve">Plan Provider Directory Review; 
</v>
      </c>
      <c r="CY77" s="251" t="str">
        <f>IF(ISNUMBER(FIND(analysismethod2,'III_Plan comp 438.68 {Plan 6}'!AR$15)),"",'III_Plan comp 438.68 {Plan 6}'!AR$15&amp;analysismethod2)</f>
        <v xml:space="preserve">Plan Provider Directory Review; 
</v>
      </c>
      <c r="CZ77" s="251" t="str">
        <f>IF(ISNUMBER(FIND(analysismethod2,'III_Plan comp 438.68 {Plan 6}'!AS$15)),"",'III_Plan comp 438.68 {Plan 6}'!AS$15&amp;analysismethod2)</f>
        <v xml:space="preserve">Plan Provider Directory Review; 
</v>
      </c>
      <c r="DA77" s="251" t="str">
        <f>IF(ISNUMBER(FIND(analysismethod2,'III_Plan comp 438.68 {Plan 6}'!AT$15)),"",'III_Plan comp 438.68 {Plan 6}'!AT$15&amp;analysismethod2)</f>
        <v xml:space="preserve">Plan Provider Directory Review; 
</v>
      </c>
      <c r="DB77" s="251" t="str">
        <f>IF(ISNUMBER(FIND(analysismethod2,'III_Plan comp 438.68 {Plan 6}'!AU$15)),"",'III_Plan comp 438.68 {Plan 6}'!AU$15&amp;analysismethod2)</f>
        <v xml:space="preserve">Plan Provider Directory Review; 
</v>
      </c>
      <c r="DC77" s="251" t="str">
        <f>IF(ISNUMBER(FIND(analysismethod2,'III_Plan comp 438.68 {Plan 6}'!AV$15)),"",'III_Plan comp 438.68 {Plan 6}'!AV$15&amp;analysismethod2)</f>
        <v xml:space="preserve">Plan Provider Directory Review; 
</v>
      </c>
      <c r="DD77" s="251" t="str">
        <f>IF(ISNUMBER(FIND(analysismethod2,'III_Plan comp 438.68 {Plan 6}'!AW$15)),"",'III_Plan comp 438.68 {Plan 6}'!AW$15&amp;analysismethod2)</f>
        <v xml:space="preserve">Plan Provider Directory Review; 
</v>
      </c>
      <c r="DE77" s="251" t="str">
        <f>IF(ISNUMBER(FIND(analysismethod2,'III_Plan comp 438.68 {Plan 6}'!AX$15)),"",'III_Plan comp 438.68 {Plan 6}'!AX$15&amp;analysismethod2)</f>
        <v xml:space="preserve">Plan Provider Directory Review; 
</v>
      </c>
      <c r="DF77" s="251" t="str">
        <f>IF(ISNUMBER(FIND(analysismethod2,'III_Plan comp 438.68 {Plan 6}'!AY$15)),"",'III_Plan comp 438.68 {Plan 6}'!AY$15&amp;analysismethod2)</f>
        <v xml:space="preserve">Plan Provider Directory Review; 
</v>
      </c>
      <c r="DG77" s="251" t="str">
        <f>IF(ISNUMBER(FIND(analysismethod2,'III_Plan comp 438.68 {Plan 6}'!AZ$15)),"",'III_Plan comp 438.68 {Plan 6}'!AZ$15&amp;analysismethod2)</f>
        <v xml:space="preserve">Plan Provider Directory Review; 
</v>
      </c>
      <c r="DH77" s="251" t="str">
        <f>IF(ISNUMBER(FIND(analysismethod2,'III_Plan comp 438.68 {Plan 6}'!BA$15)),"",'III_Plan comp 438.68 {Plan 6}'!BA$15&amp;analysismethod2)</f>
        <v xml:space="preserve">Plan Provider Directory Review; 
</v>
      </c>
      <c r="DI77" s="251" t="str">
        <f>IF(ISNUMBER(FIND(analysismethod2,'III_Plan comp 438.68 {Plan 6}'!BB$15)),"",'III_Plan comp 438.68 {Plan 6}'!BB$15&amp;analysismethod2)</f>
        <v xml:space="preserve">Plan Provider Directory Review; 
</v>
      </c>
      <c r="DJ77" s="251" t="str">
        <f>IF(ISNUMBER(FIND(analysismethod2,'III_Plan comp 438.68 {Plan 6}'!BC$15)),"",'III_Plan comp 438.68 {Plan 6}'!BC$15&amp;analysismethod2)</f>
        <v xml:space="preserve">Plan Provider Directory Review; 
</v>
      </c>
      <c r="DK77" s="251" t="str">
        <f>IF(ISNUMBER(FIND(analysismethod2,'III_Plan comp 438.68 {Plan 6}'!BD$15)),"",'III_Plan comp 438.68 {Plan 6}'!BD$15&amp;analysismethod2)</f>
        <v xml:space="preserve">Plan Provider Directory Review; 
</v>
      </c>
      <c r="DL77" s="251" t="str">
        <f>IF(ISNUMBER(FIND(analysismethod2,'III_Plan comp 438.68 {Plan 6}'!BE$15)),"",'III_Plan comp 438.68 {Plan 6}'!BE$15&amp;analysismethod2)</f>
        <v xml:space="preserve">Plan Provider Directory Review; 
</v>
      </c>
      <c r="DM77" s="251" t="str">
        <f>IF(ISNUMBER(FIND(analysismethod2,'III_Plan comp 438.68 {Plan 6}'!BF$15)),"",'III_Plan comp 438.68 {Plan 6}'!BF$15&amp;analysismethod2)</f>
        <v xml:space="preserve">Plan Provider Directory Review; 
</v>
      </c>
      <c r="DN77" s="251" t="str">
        <f>IF(ISNUMBER(FIND(analysismethod2,'III_Plan comp 438.68 {Plan 6}'!BG$15)),"",'III_Plan comp 438.68 {Plan 6}'!BG$15&amp;analysismethod2)</f>
        <v xml:space="preserve">Plan Provider Directory Review; 
</v>
      </c>
      <c r="DO77" s="251" t="str">
        <f>IF(ISNUMBER(FIND(analysismethod2,'III_Plan comp 438.68 {Plan 6}'!BH$15)),"",'III_Plan comp 438.68 {Plan 6}'!BH$15&amp;analysismethod2)</f>
        <v xml:space="preserve">Plan Provider Directory Review; 
</v>
      </c>
      <c r="DP77" s="251" t="str">
        <f>IF(ISNUMBER(FIND(analysismethod2,'III_Plan comp 438.68 {Plan 6}'!BI$15)),"",'III_Plan comp 438.68 {Plan 6}'!BI$15&amp;analysismethod2)</f>
        <v xml:space="preserve">Plan Provider Directory Review; 
</v>
      </c>
      <c r="DQ77" s="251" t="str">
        <f>IF(ISNUMBER(FIND(analysismethod2,'III_Plan comp 438.68 {Plan 6}'!BJ$15)),"",'III_Plan comp 438.68 {Plan 6}'!BJ$15&amp;analysismethod2)</f>
        <v xml:space="preserve">Plan Provider Directory Review; 
</v>
      </c>
      <c r="DR77" s="251" t="str">
        <f>IF(ISNUMBER(FIND(analysismethod2,'III_Plan comp 438.68 {Plan 6}'!BK$15)),"",'III_Plan comp 438.68 {Plan 6}'!BK$15&amp;analysismethod2)</f>
        <v xml:space="preserve">Plan Provider Directory Review; 
</v>
      </c>
      <c r="DS77" s="251" t="str">
        <f>IF(ISNUMBER(FIND(analysismethod2,'III_Plan comp 438.68 {Plan 6}'!BL$15)),"",'III_Plan comp 438.68 {Plan 6}'!BL$15&amp;analysismethod2)</f>
        <v xml:space="preserve">Plan Provider Directory Review; 
</v>
      </c>
      <c r="DT77" s="251" t="str">
        <f>IF(ISNUMBER(FIND(analysismethod2,'III_Plan comp 438.68 {Plan 6}'!BM$15)),"",'III_Plan comp 438.68 {Plan 6}'!BM$15&amp;analysismethod2)</f>
        <v xml:space="preserve">Plan Provider Directory Review; 
</v>
      </c>
      <c r="DU77" s="251" t="str">
        <f>IF(ISNUMBER(FIND(analysismethod2,'III_Plan comp 438.68 {Plan 6}'!BN$15)),"",'III_Plan comp 438.68 {Plan 6}'!BN$15&amp;analysismethod2)</f>
        <v xml:space="preserve">Plan Provider Directory Review; 
</v>
      </c>
      <c r="DV77" s="251" t="str">
        <f>IF(ISNUMBER(FIND(analysismethod2,'III_Plan comp 438.68 {Plan 6}'!BO$15)),"",'III_Plan comp 438.68 {Plan 6}'!BO$15&amp;analysismethod2)</f>
        <v xml:space="preserve">Plan Provider Directory Review; 
</v>
      </c>
      <c r="DW77" s="251" t="str">
        <f>IF(ISNUMBER(FIND(analysismethod2,'III_Plan comp 438.68 {Plan 6}'!BP$15)),"",'III_Plan comp 438.68 {Plan 6}'!BP$15&amp;analysismethod2)</f>
        <v xml:space="preserve">Plan Provider Directory Review; 
</v>
      </c>
      <c r="DX77" s="251" t="str">
        <f>IF(ISNUMBER(FIND(analysismethod2,'III_Plan comp 438.68 {Plan 6}'!BQ$15)),"",'III_Plan comp 438.68 {Plan 6}'!BQ$15&amp;analysismethod2)</f>
        <v xml:space="preserve">Plan Provider Directory Review; 
</v>
      </c>
      <c r="DY77" s="251" t="str">
        <f>IF(ISNUMBER(FIND(analysismethod2,'III_Plan comp 438.68 {Plan 6}'!BR$15)),"",'III_Plan comp 438.68 {Plan 6}'!BR$15&amp;analysismethod2)</f>
        <v xml:space="preserve">Plan Provider Directory Review; 
</v>
      </c>
      <c r="DZ77" s="251" t="str">
        <f>IF(ISNUMBER(FIND(analysismethod2,'III_Plan comp 438.68 {Plan 6}'!BS$15)),"",'III_Plan comp 438.68 {Plan 6}'!BS$15&amp;analysismethod2)</f>
        <v xml:space="preserve">Plan Provider Directory Review; 
</v>
      </c>
      <c r="EA77" s="251" t="str">
        <f>IF(ISNUMBER(FIND(analysismethod2,'III_Plan comp 438.68 {Plan 6}'!BT$15)),"",'III_Plan comp 438.68 {Plan 6}'!BT$15&amp;analysismethod2)</f>
        <v xml:space="preserve">Plan Provider Directory Review; 
</v>
      </c>
      <c r="EB77" s="251" t="str">
        <f>IF(ISNUMBER(FIND(analysismethod2,'III_Plan comp 438.68 {Plan 6}'!BU$15)),"",'III_Plan comp 438.68 {Plan 6}'!BU$15&amp;analysismethod2)</f>
        <v xml:space="preserve">Plan Provider Directory Review; 
</v>
      </c>
      <c r="EC77" s="251" t="str">
        <f>IF(ISNUMBER(FIND(analysismethod2,'III_Plan comp 438.68 {Plan 6}'!BV$15)),"",'III_Plan comp 438.68 {Plan 6}'!BV$15&amp;analysismethod2)</f>
        <v xml:space="preserve">Plan Provider Directory Review; 
</v>
      </c>
      <c r="ED77" s="251" t="str">
        <f>IF(ISNUMBER(FIND(analysismethod2,'III_Plan comp 438.68 {Plan 6}'!BW$15)),"",'III_Plan comp 438.68 {Plan 6}'!BW$15&amp;analysismethod2)</f>
        <v xml:space="preserve">Plan Provider Directory Review; 
</v>
      </c>
      <c r="EE77" s="251" t="str">
        <f>IF(ISNUMBER(FIND(analysismethod2,'III_Plan comp 438.68 {Plan 6}'!BX$15)),"",'III_Plan comp 438.68 {Plan 6}'!BX$15&amp;analysismethod2)</f>
        <v xml:space="preserve">Plan Provider Directory Review; 
</v>
      </c>
      <c r="EF77" s="251" t="str">
        <f>IF(ISNUMBER(FIND(analysismethod2,'III_Plan comp 438.68 {Plan 6}'!BY$15)),"",'III_Plan comp 438.68 {Plan 6}'!BY$15&amp;analysismethod2)</f>
        <v xml:space="preserve">Plan Provider Directory Review; 
</v>
      </c>
      <c r="EG77" s="251" t="str">
        <f>IF(ISNUMBER(FIND(analysismethod2,'III_Plan comp 438.68 {Plan 6}'!BZ$15)),"",'III_Plan comp 438.68 {Plan 6}'!BZ$15&amp;analysismethod2)</f>
        <v xml:space="preserve">Plan Provider Directory Review; 
</v>
      </c>
      <c r="EH77" s="251" t="str">
        <f>IF(ISNUMBER(FIND(analysismethod2,'III_Plan comp 438.68 {Plan 6}'!CA$15)),"",'III_Plan comp 438.68 {Plan 6}'!CA$15&amp;analysismethod2)</f>
        <v xml:space="preserve">Plan Provider Directory Review; 
</v>
      </c>
      <c r="EI77" s="251" t="str">
        <f>IF(ISNUMBER(FIND(analysismethod2,'III_Plan comp 438.68 {Plan 6}'!CB$15)),"",'III_Plan comp 438.68 {Plan 6}'!CB$15&amp;analysismethod2)</f>
        <v xml:space="preserve">Plan Provider Directory Review; 
</v>
      </c>
      <c r="EJ77" s="251" t="str">
        <f>IF(ISNUMBER(FIND(analysismethod2,'III_Plan comp 438.68 {Plan 6}'!CC$15)),"",'III_Plan comp 438.68 {Plan 6}'!CC$15&amp;analysismethod2)</f>
        <v xml:space="preserve">Plan Provider Directory Review; 
</v>
      </c>
      <c r="EK77" s="251" t="str">
        <f>IF(ISNUMBER(FIND(analysismethod2,'III_Plan comp 438.68 {Plan 6}'!CD$15)),"",'III_Plan comp 438.68 {Plan 6}'!CD$15&amp;analysismethod2)</f>
        <v xml:space="preserve">Plan Provider Directory Review; 
</v>
      </c>
      <c r="EL77" s="251" t="str">
        <f>IF(ISNUMBER(FIND(analysismethod2,'III_Plan comp 438.68 {Plan 6}'!CE$15)),"",'III_Plan comp 438.68 {Plan 6}'!CE$15&amp;analysismethod2)</f>
        <v xml:space="preserve">Plan Provider Directory Review; 
</v>
      </c>
      <c r="EM77" s="251" t="str">
        <f>IF(ISNUMBER(FIND(analysismethod2,'III_Plan comp 438.68 {Plan 6}'!CF$15)),"",'III_Plan comp 438.68 {Plan 6}'!CF$15&amp;analysismethod2)</f>
        <v xml:space="preserve">Plan Provider Directory Review; 
</v>
      </c>
      <c r="EN77" s="251" t="str">
        <f>IF(ISNUMBER(FIND(analysismethod2,'III_Plan comp 438.68 {Plan 6}'!CG$15)),"",'III_Plan comp 438.68 {Plan 6}'!CG$15&amp;analysismethod2)</f>
        <v xml:space="preserve">Plan Provider Directory Review; 
</v>
      </c>
      <c r="EO77" s="251" t="str">
        <f>IF(ISNUMBER(FIND(analysismethod2,'III_Plan comp 438.68 {Plan 6}'!CH$15)),"",'III_Plan comp 438.68 {Plan 6}'!CH$15&amp;analysismethod2)</f>
        <v xml:space="preserve">Plan Provider Directory Review; 
</v>
      </c>
      <c r="EP77" s="251" t="str">
        <f>IF(ISNUMBER(FIND(analysismethod2,'III_Plan comp 438.68 {Plan 6}'!CI$15)),"",'III_Plan comp 438.68 {Plan 6}'!CI$15&amp;analysismethod2)</f>
        <v xml:space="preserve">Plan Provider Directory Review; 
</v>
      </c>
      <c r="EQ77" s="251" t="str">
        <f>IF(ISNUMBER(FIND(analysismethod2,'III_Plan comp 438.68 {Plan 6}'!CJ$15)),"",'III_Plan comp 438.68 {Plan 6}'!CJ$15&amp;analysismethod2)</f>
        <v xml:space="preserve">Plan Provider Directory Review; 
</v>
      </c>
      <c r="ER77" s="251" t="str">
        <f>IF(ISNUMBER(FIND(analysismethod2,'III_Plan comp 438.68 {Plan 6}'!CK$15)),"",'III_Plan comp 438.68 {Plan 6}'!CK$15&amp;analysismethod2)</f>
        <v xml:space="preserve">Plan Provider Directory Review; 
</v>
      </c>
      <c r="ES77" s="251" t="str">
        <f>IF(ISNUMBER(FIND(analysismethod2,'III_Plan comp 438.68 {Plan 6}'!CL$15)),"",'III_Plan comp 438.68 {Plan 6}'!CL$15&amp;analysismethod2)</f>
        <v xml:space="preserve">Plan Provider Directory Review; 
</v>
      </c>
      <c r="ET77" s="251" t="str">
        <f>IF(ISNUMBER(FIND(analysismethod2,'III_Plan comp 438.68 {Plan 6}'!CM$15)),"",'III_Plan comp 438.68 {Plan 6}'!CM$15&amp;analysismethod2)</f>
        <v xml:space="preserve">Plan Provider Directory Review; 
</v>
      </c>
      <c r="EU77" s="251" t="str">
        <f>IF(ISNUMBER(FIND(analysismethod2,'III_Plan comp 438.68 {Plan 6}'!CN$15)),"",'III_Plan comp 438.68 {Plan 6}'!CN$15&amp;analysismethod2)</f>
        <v xml:space="preserve">Plan Provider Directory Review; 
</v>
      </c>
      <c r="EV77" s="251" t="str">
        <f>IF(ISNUMBER(FIND(analysismethod2,'III_Plan comp 438.68 {Plan 6}'!CO$15)),"",'III_Plan comp 438.68 {Plan 6}'!CO$15&amp;analysismethod2)</f>
        <v xml:space="preserve">Plan Provider Directory Review; 
</v>
      </c>
      <c r="EW77" s="251" t="str">
        <f>IF(ISNUMBER(FIND(analysismethod2,'III_Plan comp 438.68 {Plan 6}'!CP$15)),"",'III_Plan comp 438.68 {Plan 6}'!CP$15&amp;analysismethod2)</f>
        <v xml:space="preserve">Plan Provider Directory Review; 
</v>
      </c>
      <c r="EX77" s="251" t="str">
        <f>IF(ISNUMBER(FIND(analysismethod2,'III_Plan comp 438.68 {Plan 6}'!CQ$15)),"",'III_Plan comp 438.68 {Plan 6}'!CQ$15&amp;analysismethod2)</f>
        <v xml:space="preserve">Plan Provider Directory Review; 
</v>
      </c>
      <c r="EY77" s="251" t="str">
        <f>IF(ISNUMBER(FIND(analysismethod2,'III_Plan comp 438.68 {Plan 6}'!CR$15)),"",'III_Plan comp 438.68 {Plan 6}'!CR$15&amp;analysismethod2)</f>
        <v xml:space="preserve">Plan Provider Directory Review; 
</v>
      </c>
      <c r="EZ77" s="251" t="str">
        <f>IF(ISNUMBER(FIND(analysismethod2,'III_Plan comp 438.68 {Plan 6}'!CS$15)),"",'III_Plan comp 438.68 {Plan 6}'!CS$15&amp;analysismethod2)</f>
        <v xml:space="preserve">Plan Provider Directory Review; 
</v>
      </c>
      <c r="FA77" s="251" t="str">
        <f>IF(ISNUMBER(FIND(analysismethod2,'III_Plan comp 438.68 {Plan 6}'!CT$15)),"",'III_Plan comp 438.68 {Plan 6}'!CT$15&amp;analysismethod2)</f>
        <v xml:space="preserve">Plan Provider Directory Review; 
</v>
      </c>
      <c r="FB77" s="251" t="str">
        <f>IF(ISNUMBER(FIND(analysismethod2,'III_Plan comp 438.68 {Plan 6}'!CU$15)),"",'III_Plan comp 438.68 {Plan 6}'!CU$15&amp;analysismethod2)</f>
        <v xml:space="preserve">Plan Provider Directory Review; 
</v>
      </c>
      <c r="FC77" s="251" t="str">
        <f>IF(ISNUMBER(FIND(analysismethod2,'III_Plan comp 438.68 {Plan 6}'!CV$15)),"",'III_Plan comp 438.68 {Plan 6}'!CV$15&amp;analysismethod2)</f>
        <v xml:space="preserve">Plan Provider Directory Review; 
</v>
      </c>
      <c r="FD77" s="251" t="str">
        <f>IF(ISNUMBER(FIND(analysismethod2,'III_Plan comp 438.68 {Plan 6}'!CW$15)),"",'III_Plan comp 438.68 {Plan 6}'!CW$15&amp;analysismethod2)</f>
        <v xml:space="preserve">Plan Provider Directory Review; 
</v>
      </c>
      <c r="FE77" s="251" t="str">
        <f>IF(ISNUMBER(FIND(analysismethod2,'III_Plan comp 438.68 {Plan 6}'!CX$15)),"",'III_Plan comp 438.68 {Plan 6}'!CX$15&amp;analysismethod2)</f>
        <v xml:space="preserve">Plan Provider Directory Review; 
</v>
      </c>
      <c r="FF77" s="251" t="str">
        <f>IF(ISNUMBER(FIND(analysismethod2,'III_Plan comp 438.68 {Plan 6}'!CY$15)),"",'III_Plan comp 438.68 {Plan 6}'!CY$15&amp;analysismethod2)</f>
        <v xml:space="preserve">Plan Provider Directory Review; 
</v>
      </c>
      <c r="FG77" s="251" t="str">
        <f>IF(ISNUMBER(FIND(analysismethod2,'III_Plan comp 438.68 {Plan 6}'!CZ$15)),"",'III_Plan comp 438.68 {Plan 6}'!CZ$15&amp;analysismethod2)</f>
        <v xml:space="preserve">Plan Provider Directory Review; 
</v>
      </c>
    </row>
    <row r="78" spans="62:163" x14ac:dyDescent="0.2">
      <c r="BK78" s="250" t="str">
        <f>IF('I_State and program information'!$E$58="Yes","Secret Shopper: Network Participation"&amp;"; "&amp;CHAR(10)&amp;CHAR(10),"")</f>
        <v xml:space="preserve">Secret Shopper: Network Participation; 
</v>
      </c>
      <c r="BL78" s="251" t="str">
        <f>IF(ISNUMBER(FIND(analysismethod3,'III_Plan comp 438.68 {Plan 6}'!E$15)),"",'III_Plan comp 438.68 {Plan 6}'!E$15&amp;analysismethod3)</f>
        <v xml:space="preserve">Secret Shopper: Network Participation; 
</v>
      </c>
      <c r="BM78" s="251" t="str">
        <f>IF(ISNUMBER(FIND(analysismethod3,'III_Plan comp 438.68 {Plan 6}'!F$15)),"",'III_Plan comp 438.68 {Plan 6}'!F$15&amp;analysismethod3)</f>
        <v xml:space="preserve">Secret Shopper: Network Participation; 
</v>
      </c>
      <c r="BN78" s="251" t="str">
        <f>IF(ISNUMBER(FIND(analysismethod3,'III_Plan comp 438.68 {Plan 6}'!G$15)),"",'III_Plan comp 438.68 {Plan 6}'!G$15&amp;analysismethod3)</f>
        <v xml:space="preserve">Secret Shopper: Network Participation; 
</v>
      </c>
      <c r="BO78" s="251" t="str">
        <f>IF(ISNUMBER(FIND(analysismethod3,'III_Plan comp 438.68 {Plan 6}'!H$15)),"",'III_Plan comp 438.68 {Plan 6}'!H$15&amp;analysismethod3)</f>
        <v xml:space="preserve">Secret Shopper: Network Participation; 
</v>
      </c>
      <c r="BP78" s="251" t="str">
        <f>IF(ISNUMBER(FIND(analysismethod3,'III_Plan comp 438.68 {Plan 6}'!I$15)),"",'III_Plan comp 438.68 {Plan 6}'!I$15&amp;analysismethod3)</f>
        <v xml:space="preserve">Secret Shopper: Network Participation; 
</v>
      </c>
      <c r="BQ78" s="251" t="str">
        <f>IF(ISNUMBER(FIND(analysismethod3,'III_Plan comp 438.68 {Plan 6}'!J$15)),"",'III_Plan comp 438.68 {Plan 6}'!J$15&amp;analysismethod3)</f>
        <v xml:space="preserve">Secret Shopper: Network Participation; 
</v>
      </c>
      <c r="BR78" s="251" t="str">
        <f>IF(ISNUMBER(FIND(analysismethod3,'III_Plan comp 438.68 {Plan 6}'!K$15)),"",'III_Plan comp 438.68 {Plan 6}'!K$15&amp;analysismethod3)</f>
        <v xml:space="preserve">Secret Shopper: Network Participation; 
</v>
      </c>
      <c r="BS78" s="251" t="str">
        <f>IF(ISNUMBER(FIND(analysismethod3,'III_Plan comp 438.68 {Plan 6}'!L$15)),"",'III_Plan comp 438.68 {Plan 6}'!L$15&amp;analysismethod3)</f>
        <v xml:space="preserve">Secret Shopper: Network Participation; 
</v>
      </c>
      <c r="BT78" s="251" t="str">
        <f>IF(ISNUMBER(FIND(analysismethod3,'III_Plan comp 438.68 {Plan 6}'!M$15)),"",'III_Plan comp 438.68 {Plan 6}'!M$15&amp;analysismethod3)</f>
        <v xml:space="preserve">Secret Shopper: Network Participation; 
</v>
      </c>
      <c r="BU78" s="251" t="str">
        <f>IF(ISNUMBER(FIND(analysismethod3,'III_Plan comp 438.68 {Plan 6}'!N$15)),"",'III_Plan comp 438.68 {Plan 6}'!N$15&amp;analysismethod3)</f>
        <v xml:space="preserve">Secret Shopper: Network Participation; 
</v>
      </c>
      <c r="BV78" s="251" t="str">
        <f>IF(ISNUMBER(FIND(analysismethod3,'III_Plan comp 438.68 {Plan 6}'!O$15)),"",'III_Plan comp 438.68 {Plan 6}'!O$15&amp;analysismethod3)</f>
        <v xml:space="preserve">Secret Shopper: Network Participation; 
</v>
      </c>
      <c r="BW78" s="251" t="str">
        <f>IF(ISNUMBER(FIND(analysismethod3,'III_Plan comp 438.68 {Plan 6}'!P$15)),"",'III_Plan comp 438.68 {Plan 6}'!P$15&amp;analysismethod3)</f>
        <v xml:space="preserve">Secret Shopper: Network Participation; 
</v>
      </c>
      <c r="BX78" s="251" t="str">
        <f>IF(ISNUMBER(FIND(analysismethod3,'III_Plan comp 438.68 {Plan 6}'!Q$15)),"",'III_Plan comp 438.68 {Plan 6}'!Q$15&amp;analysismethod3)</f>
        <v xml:space="preserve">Secret Shopper: Network Participation; 
</v>
      </c>
      <c r="BY78" s="251" t="str">
        <f>IF(ISNUMBER(FIND(analysismethod3,'III_Plan comp 438.68 {Plan 6}'!R$15)),"",'III_Plan comp 438.68 {Plan 6}'!R$15&amp;analysismethod3)</f>
        <v xml:space="preserve">Secret Shopper: Network Participation; 
</v>
      </c>
      <c r="BZ78" s="251" t="str">
        <f>IF(ISNUMBER(FIND(analysismethod3,'III_Plan comp 438.68 {Plan 6}'!S$15)),"",'III_Plan comp 438.68 {Plan 6}'!S$15&amp;analysismethod3)</f>
        <v xml:space="preserve">Secret Shopper: Network Participation; 
</v>
      </c>
      <c r="CA78" s="251" t="str">
        <f>IF(ISNUMBER(FIND(analysismethod3,'III_Plan comp 438.68 {Plan 6}'!T$15)),"",'III_Plan comp 438.68 {Plan 6}'!T$15&amp;analysismethod3)</f>
        <v xml:space="preserve">Secret Shopper: Network Participation; 
</v>
      </c>
      <c r="CB78" s="251" t="str">
        <f>IF(ISNUMBER(FIND(analysismethod3,'III_Plan comp 438.68 {Plan 6}'!U$15)),"",'III_Plan comp 438.68 {Plan 6}'!U$15&amp;analysismethod3)</f>
        <v xml:space="preserve">Secret Shopper: Network Participation; 
</v>
      </c>
      <c r="CC78" s="251" t="str">
        <f>IF(ISNUMBER(FIND(analysismethod3,'III_Plan comp 438.68 {Plan 6}'!V$15)),"",'III_Plan comp 438.68 {Plan 6}'!V$15&amp;analysismethod3)</f>
        <v xml:space="preserve">Secret Shopper: Network Participation; 
</v>
      </c>
      <c r="CD78" s="251" t="str">
        <f>IF(ISNUMBER(FIND(analysismethod3,'III_Plan comp 438.68 {Plan 6}'!W$15)),"",'III_Plan comp 438.68 {Plan 6}'!W$15&amp;analysismethod3)</f>
        <v xml:space="preserve">Secret Shopper: Network Participation; 
</v>
      </c>
      <c r="CE78" s="251" t="str">
        <f>IF(ISNUMBER(FIND(analysismethod3,'III_Plan comp 438.68 {Plan 6}'!X$15)),"",'III_Plan comp 438.68 {Plan 6}'!X$15&amp;analysismethod3)</f>
        <v xml:space="preserve">Secret Shopper: Network Participation; 
</v>
      </c>
      <c r="CF78" s="251" t="str">
        <f>IF(ISNUMBER(FIND(analysismethod3,'III_Plan comp 438.68 {Plan 6}'!Y$15)),"",'III_Plan comp 438.68 {Plan 6}'!Y$15&amp;analysismethod3)</f>
        <v xml:space="preserve">Secret Shopper: Network Participation; 
</v>
      </c>
      <c r="CG78" s="251" t="str">
        <f>IF(ISNUMBER(FIND(analysismethod3,'III_Plan comp 438.68 {Plan 6}'!Z$15)),"",'III_Plan comp 438.68 {Plan 6}'!Z$15&amp;analysismethod3)</f>
        <v xml:space="preserve">Secret Shopper: Network Participation; 
</v>
      </c>
      <c r="CH78" s="251" t="str">
        <f>IF(ISNUMBER(FIND(analysismethod3,'III_Plan comp 438.68 {Plan 6}'!AA$15)),"",'III_Plan comp 438.68 {Plan 6}'!AA$15&amp;analysismethod3)</f>
        <v xml:space="preserve">Secret Shopper: Network Participation; 
</v>
      </c>
      <c r="CI78" s="251" t="str">
        <f>IF(ISNUMBER(FIND(analysismethod3,'III_Plan comp 438.68 {Plan 6}'!AB$15)),"",'III_Plan comp 438.68 {Plan 6}'!AB$15&amp;analysismethod3)</f>
        <v xml:space="preserve">Secret Shopper: Network Participation; 
</v>
      </c>
      <c r="CJ78" s="251" t="str">
        <f>IF(ISNUMBER(FIND(analysismethod3,'III_Plan comp 438.68 {Plan 6}'!AC$15)),"",'III_Plan comp 438.68 {Plan 6}'!AC$15&amp;analysismethod3)</f>
        <v xml:space="preserve">Secret Shopper: Network Participation; 
</v>
      </c>
      <c r="CK78" s="251" t="str">
        <f>IF(ISNUMBER(FIND(analysismethod3,'III_Plan comp 438.68 {Plan 6}'!AD$15)),"",'III_Plan comp 438.68 {Plan 6}'!AD$15&amp;analysismethod3)</f>
        <v xml:space="preserve">Secret Shopper: Network Participation; 
</v>
      </c>
      <c r="CL78" s="251" t="str">
        <f>IF(ISNUMBER(FIND(analysismethod3,'III_Plan comp 438.68 {Plan 6}'!AE$15)),"",'III_Plan comp 438.68 {Plan 6}'!AE$15&amp;analysismethod3)</f>
        <v xml:space="preserve">Secret Shopper: Network Participation; 
</v>
      </c>
      <c r="CM78" s="251" t="str">
        <f>IF(ISNUMBER(FIND(analysismethod3,'III_Plan comp 438.68 {Plan 6}'!AF$15)),"",'III_Plan comp 438.68 {Plan 6}'!AF$15&amp;analysismethod3)</f>
        <v xml:space="preserve">Secret Shopper: Network Participation; 
</v>
      </c>
      <c r="CN78" s="251" t="str">
        <f>IF(ISNUMBER(FIND(analysismethod3,'III_Plan comp 438.68 {Plan 6}'!AG$15)),"",'III_Plan comp 438.68 {Plan 6}'!AG$15&amp;analysismethod3)</f>
        <v xml:space="preserve">Secret Shopper: Network Participation; 
</v>
      </c>
      <c r="CO78" s="251" t="str">
        <f>IF(ISNUMBER(FIND(analysismethod3,'III_Plan comp 438.68 {Plan 6}'!AH$15)),"",'III_Plan comp 438.68 {Plan 6}'!AH$15&amp;analysismethod3)</f>
        <v xml:space="preserve">Secret Shopper: Network Participation; 
</v>
      </c>
      <c r="CP78" s="251" t="str">
        <f>IF(ISNUMBER(FIND(analysismethod3,'III_Plan comp 438.68 {Plan 6}'!AI$15)),"",'III_Plan comp 438.68 {Plan 6}'!AI$15&amp;analysismethod3)</f>
        <v xml:space="preserve">Secret Shopper: Network Participation; 
</v>
      </c>
      <c r="CQ78" s="251" t="str">
        <f>IF(ISNUMBER(FIND(analysismethod3,'III_Plan comp 438.68 {Plan 6}'!AJ$15)),"",'III_Plan comp 438.68 {Plan 6}'!AJ$15&amp;analysismethod3)</f>
        <v xml:space="preserve">Secret Shopper: Network Participation; 
</v>
      </c>
      <c r="CR78" s="251" t="str">
        <f>IF(ISNUMBER(FIND(analysismethod3,'III_Plan comp 438.68 {Plan 6}'!AK$15)),"",'III_Plan comp 438.68 {Plan 6}'!AK$15&amp;analysismethod3)</f>
        <v xml:space="preserve">Secret Shopper: Network Participation; 
</v>
      </c>
      <c r="CS78" s="251" t="str">
        <f>IF(ISNUMBER(FIND(analysismethod3,'III_Plan comp 438.68 {Plan 6}'!AL$15)),"",'III_Plan comp 438.68 {Plan 6}'!AL$15&amp;analysismethod3)</f>
        <v xml:space="preserve">Secret Shopper: Network Participation; 
</v>
      </c>
      <c r="CT78" s="251" t="str">
        <f>IF(ISNUMBER(FIND(analysismethod3,'III_Plan comp 438.68 {Plan 6}'!AM$15)),"",'III_Plan comp 438.68 {Plan 6}'!AM$15&amp;analysismethod3)</f>
        <v xml:space="preserve">Secret Shopper: Network Participation; 
</v>
      </c>
      <c r="CU78" s="251" t="str">
        <f>IF(ISNUMBER(FIND(analysismethod3,'III_Plan comp 438.68 {Plan 6}'!AN$15)),"",'III_Plan comp 438.68 {Plan 6}'!AN$15&amp;analysismethod3)</f>
        <v xml:space="preserve">Secret Shopper: Network Participation; 
</v>
      </c>
      <c r="CV78" s="251" t="str">
        <f>IF(ISNUMBER(FIND(analysismethod3,'III_Plan comp 438.68 {Plan 6}'!AO$15)),"",'III_Plan comp 438.68 {Plan 6}'!AO$15&amp;analysismethod3)</f>
        <v xml:space="preserve">Secret Shopper: Network Participation; 
</v>
      </c>
      <c r="CW78" s="251" t="str">
        <f>IF(ISNUMBER(FIND(analysismethod3,'III_Plan comp 438.68 {Plan 6}'!AP$15)),"",'III_Plan comp 438.68 {Plan 6}'!AP$15&amp;analysismethod3)</f>
        <v xml:space="preserve">Secret Shopper: Network Participation; 
</v>
      </c>
      <c r="CX78" s="251" t="str">
        <f>IF(ISNUMBER(FIND(analysismethod3,'III_Plan comp 438.68 {Plan 6}'!AQ$15)),"",'III_Plan comp 438.68 {Plan 6}'!AQ$15&amp;analysismethod3)</f>
        <v xml:space="preserve">Secret Shopper: Network Participation; 
</v>
      </c>
      <c r="CY78" s="251" t="str">
        <f>IF(ISNUMBER(FIND(analysismethod3,'III_Plan comp 438.68 {Plan 6}'!AR$15)),"",'III_Plan comp 438.68 {Plan 6}'!AR$15&amp;analysismethod3)</f>
        <v xml:space="preserve">Secret Shopper: Network Participation; 
</v>
      </c>
      <c r="CZ78" s="251" t="str">
        <f>IF(ISNUMBER(FIND(analysismethod3,'III_Plan comp 438.68 {Plan 6}'!AS$15)),"",'III_Plan comp 438.68 {Plan 6}'!AS$15&amp;analysismethod3)</f>
        <v xml:space="preserve">Secret Shopper: Network Participation; 
</v>
      </c>
      <c r="DA78" s="251" t="str">
        <f>IF(ISNUMBER(FIND(analysismethod3,'III_Plan comp 438.68 {Plan 6}'!AT$15)),"",'III_Plan comp 438.68 {Plan 6}'!AT$15&amp;analysismethod3)</f>
        <v xml:space="preserve">Secret Shopper: Network Participation; 
</v>
      </c>
      <c r="DB78" s="251" t="str">
        <f>IF(ISNUMBER(FIND(analysismethod3,'III_Plan comp 438.68 {Plan 6}'!AU$15)),"",'III_Plan comp 438.68 {Plan 6}'!AU$15&amp;analysismethod3)</f>
        <v xml:space="preserve">Secret Shopper: Network Participation; 
</v>
      </c>
      <c r="DC78" s="251" t="str">
        <f>IF(ISNUMBER(FIND(analysismethod3,'III_Plan comp 438.68 {Plan 6}'!AV$15)),"",'III_Plan comp 438.68 {Plan 6}'!AV$15&amp;analysismethod3)</f>
        <v xml:space="preserve">Secret Shopper: Network Participation; 
</v>
      </c>
      <c r="DD78" s="251" t="str">
        <f>IF(ISNUMBER(FIND(analysismethod3,'III_Plan comp 438.68 {Plan 6}'!AW$15)),"",'III_Plan comp 438.68 {Plan 6}'!AW$15&amp;analysismethod3)</f>
        <v xml:space="preserve">Secret Shopper: Network Participation; 
</v>
      </c>
      <c r="DE78" s="251" t="str">
        <f>IF(ISNUMBER(FIND(analysismethod3,'III_Plan comp 438.68 {Plan 6}'!AX$15)),"",'III_Plan comp 438.68 {Plan 6}'!AX$15&amp;analysismethod3)</f>
        <v xml:space="preserve">Secret Shopper: Network Participation; 
</v>
      </c>
      <c r="DF78" s="251" t="str">
        <f>IF(ISNUMBER(FIND(analysismethod3,'III_Plan comp 438.68 {Plan 6}'!AY$15)),"",'III_Plan comp 438.68 {Plan 6}'!AY$15&amp;analysismethod3)</f>
        <v xml:space="preserve">Secret Shopper: Network Participation; 
</v>
      </c>
      <c r="DG78" s="251" t="str">
        <f>IF(ISNUMBER(FIND(analysismethod3,'III_Plan comp 438.68 {Plan 6}'!AZ$15)),"",'III_Plan comp 438.68 {Plan 6}'!AZ$15&amp;analysismethod3)</f>
        <v xml:space="preserve">Secret Shopper: Network Participation; 
</v>
      </c>
      <c r="DH78" s="251" t="str">
        <f>IF(ISNUMBER(FIND(analysismethod3,'III_Plan comp 438.68 {Plan 6}'!BA$15)),"",'III_Plan comp 438.68 {Plan 6}'!BA$15&amp;analysismethod3)</f>
        <v xml:space="preserve">Secret Shopper: Network Participation; 
</v>
      </c>
      <c r="DI78" s="251" t="str">
        <f>IF(ISNUMBER(FIND(analysismethod3,'III_Plan comp 438.68 {Plan 6}'!BB$15)),"",'III_Plan comp 438.68 {Plan 6}'!BB$15&amp;analysismethod3)</f>
        <v xml:space="preserve">Secret Shopper: Network Participation; 
</v>
      </c>
      <c r="DJ78" s="251" t="str">
        <f>IF(ISNUMBER(FIND(analysismethod3,'III_Plan comp 438.68 {Plan 6}'!BC$15)),"",'III_Plan comp 438.68 {Plan 6}'!BC$15&amp;analysismethod3)</f>
        <v xml:space="preserve">Secret Shopper: Network Participation; 
</v>
      </c>
      <c r="DK78" s="251" t="str">
        <f>IF(ISNUMBER(FIND(analysismethod3,'III_Plan comp 438.68 {Plan 6}'!BD$15)),"",'III_Plan comp 438.68 {Plan 6}'!BD$15&amp;analysismethod3)</f>
        <v xml:space="preserve">Secret Shopper: Network Participation; 
</v>
      </c>
      <c r="DL78" s="251" t="str">
        <f>IF(ISNUMBER(FIND(analysismethod3,'III_Plan comp 438.68 {Plan 6}'!BE$15)),"",'III_Plan comp 438.68 {Plan 6}'!BE$15&amp;analysismethod3)</f>
        <v xml:space="preserve">Secret Shopper: Network Participation; 
</v>
      </c>
      <c r="DM78" s="251" t="str">
        <f>IF(ISNUMBER(FIND(analysismethod3,'III_Plan comp 438.68 {Plan 6}'!BF$15)),"",'III_Plan comp 438.68 {Plan 6}'!BF$15&amp;analysismethod3)</f>
        <v xml:space="preserve">Secret Shopper: Network Participation; 
</v>
      </c>
      <c r="DN78" s="251" t="str">
        <f>IF(ISNUMBER(FIND(analysismethod3,'III_Plan comp 438.68 {Plan 6}'!BG$15)),"",'III_Plan comp 438.68 {Plan 6}'!BG$15&amp;analysismethod3)</f>
        <v xml:space="preserve">Secret Shopper: Network Participation; 
</v>
      </c>
      <c r="DO78" s="251" t="str">
        <f>IF(ISNUMBER(FIND(analysismethod3,'III_Plan comp 438.68 {Plan 6}'!BH$15)),"",'III_Plan comp 438.68 {Plan 6}'!BH$15&amp;analysismethod3)</f>
        <v xml:space="preserve">Secret Shopper: Network Participation; 
</v>
      </c>
      <c r="DP78" s="251" t="str">
        <f>IF(ISNUMBER(FIND(analysismethod3,'III_Plan comp 438.68 {Plan 6}'!BI$15)),"",'III_Plan comp 438.68 {Plan 6}'!BI$15&amp;analysismethod3)</f>
        <v xml:space="preserve">Secret Shopper: Network Participation; 
</v>
      </c>
      <c r="DQ78" s="251" t="str">
        <f>IF(ISNUMBER(FIND(analysismethod3,'III_Plan comp 438.68 {Plan 6}'!BJ$15)),"",'III_Plan comp 438.68 {Plan 6}'!BJ$15&amp;analysismethod3)</f>
        <v xml:space="preserve">Secret Shopper: Network Participation; 
</v>
      </c>
      <c r="DR78" s="251" t="str">
        <f>IF(ISNUMBER(FIND(analysismethod3,'III_Plan comp 438.68 {Plan 6}'!BK$15)),"",'III_Plan comp 438.68 {Plan 6}'!BK$15&amp;analysismethod3)</f>
        <v xml:space="preserve">Secret Shopper: Network Participation; 
</v>
      </c>
      <c r="DS78" s="251" t="str">
        <f>IF(ISNUMBER(FIND(analysismethod3,'III_Plan comp 438.68 {Plan 6}'!BL$15)),"",'III_Plan comp 438.68 {Plan 6}'!BL$15&amp;analysismethod3)</f>
        <v xml:space="preserve">Secret Shopper: Network Participation; 
</v>
      </c>
      <c r="DT78" s="251" t="str">
        <f>IF(ISNUMBER(FIND(analysismethod3,'III_Plan comp 438.68 {Plan 6}'!BM$15)),"",'III_Plan comp 438.68 {Plan 6}'!BM$15&amp;analysismethod3)</f>
        <v xml:space="preserve">Secret Shopper: Network Participation; 
</v>
      </c>
      <c r="DU78" s="251" t="str">
        <f>IF(ISNUMBER(FIND(analysismethod3,'III_Plan comp 438.68 {Plan 6}'!BN$15)),"",'III_Plan comp 438.68 {Plan 6}'!BN$15&amp;analysismethod3)</f>
        <v xml:space="preserve">Secret Shopper: Network Participation; 
</v>
      </c>
      <c r="DV78" s="251" t="str">
        <f>IF(ISNUMBER(FIND(analysismethod3,'III_Plan comp 438.68 {Plan 6}'!BO$15)),"",'III_Plan comp 438.68 {Plan 6}'!BO$15&amp;analysismethod3)</f>
        <v xml:space="preserve">Secret Shopper: Network Participation; 
</v>
      </c>
      <c r="DW78" s="251" t="str">
        <f>IF(ISNUMBER(FIND(analysismethod3,'III_Plan comp 438.68 {Plan 6}'!BP$15)),"",'III_Plan comp 438.68 {Plan 6}'!BP$15&amp;analysismethod3)</f>
        <v xml:space="preserve">Secret Shopper: Network Participation; 
</v>
      </c>
      <c r="DX78" s="251" t="str">
        <f>IF(ISNUMBER(FIND(analysismethod3,'III_Plan comp 438.68 {Plan 6}'!BQ$15)),"",'III_Plan comp 438.68 {Plan 6}'!BQ$15&amp;analysismethod3)</f>
        <v xml:space="preserve">Secret Shopper: Network Participation; 
</v>
      </c>
      <c r="DY78" s="251" t="str">
        <f>IF(ISNUMBER(FIND(analysismethod3,'III_Plan comp 438.68 {Plan 6}'!BR$15)),"",'III_Plan comp 438.68 {Plan 6}'!BR$15&amp;analysismethod3)</f>
        <v xml:space="preserve">Secret Shopper: Network Participation; 
</v>
      </c>
      <c r="DZ78" s="251" t="str">
        <f>IF(ISNUMBER(FIND(analysismethod3,'III_Plan comp 438.68 {Plan 6}'!BS$15)),"",'III_Plan comp 438.68 {Plan 6}'!BS$15&amp;analysismethod3)</f>
        <v xml:space="preserve">Secret Shopper: Network Participation; 
</v>
      </c>
      <c r="EA78" s="251" t="str">
        <f>IF(ISNUMBER(FIND(analysismethod3,'III_Plan comp 438.68 {Plan 6}'!BT$15)),"",'III_Plan comp 438.68 {Plan 6}'!BT$15&amp;analysismethod3)</f>
        <v xml:space="preserve">Secret Shopper: Network Participation; 
</v>
      </c>
      <c r="EB78" s="251" t="str">
        <f>IF(ISNUMBER(FIND(analysismethod3,'III_Plan comp 438.68 {Plan 6}'!BU$15)),"",'III_Plan comp 438.68 {Plan 6}'!BU$15&amp;analysismethod3)</f>
        <v xml:space="preserve">Secret Shopper: Network Participation; 
</v>
      </c>
      <c r="EC78" s="251" t="str">
        <f>IF(ISNUMBER(FIND(analysismethod3,'III_Plan comp 438.68 {Plan 6}'!BV$15)),"",'III_Plan comp 438.68 {Plan 6}'!BV$15&amp;analysismethod3)</f>
        <v xml:space="preserve">Secret Shopper: Network Participation; 
</v>
      </c>
      <c r="ED78" s="251" t="str">
        <f>IF(ISNUMBER(FIND(analysismethod3,'III_Plan comp 438.68 {Plan 6}'!BW$15)),"",'III_Plan comp 438.68 {Plan 6}'!BW$15&amp;analysismethod3)</f>
        <v xml:space="preserve">Secret Shopper: Network Participation; 
</v>
      </c>
      <c r="EE78" s="251" t="str">
        <f>IF(ISNUMBER(FIND(analysismethod3,'III_Plan comp 438.68 {Plan 6}'!BX$15)),"",'III_Plan comp 438.68 {Plan 6}'!BX$15&amp;analysismethod3)</f>
        <v xml:space="preserve">Secret Shopper: Network Participation; 
</v>
      </c>
      <c r="EF78" s="251" t="str">
        <f>IF(ISNUMBER(FIND(analysismethod3,'III_Plan comp 438.68 {Plan 6}'!BY$15)),"",'III_Plan comp 438.68 {Plan 6}'!BY$15&amp;analysismethod3)</f>
        <v xml:space="preserve">Secret Shopper: Network Participation; 
</v>
      </c>
      <c r="EG78" s="251" t="str">
        <f>IF(ISNUMBER(FIND(analysismethod3,'III_Plan comp 438.68 {Plan 6}'!BZ$15)),"",'III_Plan comp 438.68 {Plan 6}'!BZ$15&amp;analysismethod3)</f>
        <v xml:space="preserve">Secret Shopper: Network Participation; 
</v>
      </c>
      <c r="EH78" s="251" t="str">
        <f>IF(ISNUMBER(FIND(analysismethod3,'III_Plan comp 438.68 {Plan 6}'!CA$15)),"",'III_Plan comp 438.68 {Plan 6}'!CA$15&amp;analysismethod3)</f>
        <v xml:space="preserve">Secret Shopper: Network Participation; 
</v>
      </c>
      <c r="EI78" s="251" t="str">
        <f>IF(ISNUMBER(FIND(analysismethod3,'III_Plan comp 438.68 {Plan 6}'!CB$15)),"",'III_Plan comp 438.68 {Plan 6}'!CB$15&amp;analysismethod3)</f>
        <v xml:space="preserve">Secret Shopper: Network Participation; 
</v>
      </c>
      <c r="EJ78" s="251" t="str">
        <f>IF(ISNUMBER(FIND(analysismethod3,'III_Plan comp 438.68 {Plan 6}'!CC$15)),"",'III_Plan comp 438.68 {Plan 6}'!CC$15&amp;analysismethod3)</f>
        <v xml:space="preserve">Secret Shopper: Network Participation; 
</v>
      </c>
      <c r="EK78" s="251" t="str">
        <f>IF(ISNUMBER(FIND(analysismethod3,'III_Plan comp 438.68 {Plan 6}'!CD$15)),"",'III_Plan comp 438.68 {Plan 6}'!CD$15&amp;analysismethod3)</f>
        <v xml:space="preserve">Secret Shopper: Network Participation; 
</v>
      </c>
      <c r="EL78" s="251" t="str">
        <f>IF(ISNUMBER(FIND(analysismethod3,'III_Plan comp 438.68 {Plan 6}'!CE$15)),"",'III_Plan comp 438.68 {Plan 6}'!CE$15&amp;analysismethod3)</f>
        <v xml:space="preserve">Secret Shopper: Network Participation; 
</v>
      </c>
      <c r="EM78" s="251" t="str">
        <f>IF(ISNUMBER(FIND(analysismethod3,'III_Plan comp 438.68 {Plan 6}'!CF$15)),"",'III_Plan comp 438.68 {Plan 6}'!CF$15&amp;analysismethod3)</f>
        <v xml:space="preserve">Secret Shopper: Network Participation; 
</v>
      </c>
      <c r="EN78" s="251" t="str">
        <f>IF(ISNUMBER(FIND(analysismethod3,'III_Plan comp 438.68 {Plan 6}'!CG$15)),"",'III_Plan comp 438.68 {Plan 6}'!CG$15&amp;analysismethod3)</f>
        <v xml:space="preserve">Secret Shopper: Network Participation; 
</v>
      </c>
      <c r="EO78" s="251" t="str">
        <f>IF(ISNUMBER(FIND(analysismethod3,'III_Plan comp 438.68 {Plan 6}'!CH$15)),"",'III_Plan comp 438.68 {Plan 6}'!CH$15&amp;analysismethod3)</f>
        <v xml:space="preserve">Secret Shopper: Network Participation; 
</v>
      </c>
      <c r="EP78" s="251" t="str">
        <f>IF(ISNUMBER(FIND(analysismethod3,'III_Plan comp 438.68 {Plan 6}'!CI$15)),"",'III_Plan comp 438.68 {Plan 6}'!CI$15&amp;analysismethod3)</f>
        <v xml:space="preserve">Secret Shopper: Network Participation; 
</v>
      </c>
      <c r="EQ78" s="251" t="str">
        <f>IF(ISNUMBER(FIND(analysismethod3,'III_Plan comp 438.68 {Plan 6}'!CJ$15)),"",'III_Plan comp 438.68 {Plan 6}'!CJ$15&amp;analysismethod3)</f>
        <v xml:space="preserve">Secret Shopper: Network Participation; 
</v>
      </c>
      <c r="ER78" s="251" t="str">
        <f>IF(ISNUMBER(FIND(analysismethod3,'III_Plan comp 438.68 {Plan 6}'!CK$15)),"",'III_Plan comp 438.68 {Plan 6}'!CK$15&amp;analysismethod3)</f>
        <v xml:space="preserve">Secret Shopper: Network Participation; 
</v>
      </c>
      <c r="ES78" s="251" t="str">
        <f>IF(ISNUMBER(FIND(analysismethod3,'III_Plan comp 438.68 {Plan 6}'!CL$15)),"",'III_Plan comp 438.68 {Plan 6}'!CL$15&amp;analysismethod3)</f>
        <v xml:space="preserve">Secret Shopper: Network Participation; 
</v>
      </c>
      <c r="ET78" s="251" t="str">
        <f>IF(ISNUMBER(FIND(analysismethod3,'III_Plan comp 438.68 {Plan 6}'!CM$15)),"",'III_Plan comp 438.68 {Plan 6}'!CM$15&amp;analysismethod3)</f>
        <v xml:space="preserve">Secret Shopper: Network Participation; 
</v>
      </c>
      <c r="EU78" s="251" t="str">
        <f>IF(ISNUMBER(FIND(analysismethod3,'III_Plan comp 438.68 {Plan 6}'!CN$15)),"",'III_Plan comp 438.68 {Plan 6}'!CN$15&amp;analysismethod3)</f>
        <v xml:space="preserve">Secret Shopper: Network Participation; 
</v>
      </c>
      <c r="EV78" s="251" t="str">
        <f>IF(ISNUMBER(FIND(analysismethod3,'III_Plan comp 438.68 {Plan 6}'!CO$15)),"",'III_Plan comp 438.68 {Plan 6}'!CO$15&amp;analysismethod3)</f>
        <v xml:space="preserve">Secret Shopper: Network Participation; 
</v>
      </c>
      <c r="EW78" s="251" t="str">
        <f>IF(ISNUMBER(FIND(analysismethod3,'III_Plan comp 438.68 {Plan 6}'!CP$15)),"",'III_Plan comp 438.68 {Plan 6}'!CP$15&amp;analysismethod3)</f>
        <v xml:space="preserve">Secret Shopper: Network Participation; 
</v>
      </c>
      <c r="EX78" s="251" t="str">
        <f>IF(ISNUMBER(FIND(analysismethod3,'III_Plan comp 438.68 {Plan 6}'!CQ$15)),"",'III_Plan comp 438.68 {Plan 6}'!CQ$15&amp;analysismethod3)</f>
        <v xml:space="preserve">Secret Shopper: Network Participation; 
</v>
      </c>
      <c r="EY78" s="251" t="str">
        <f>IF(ISNUMBER(FIND(analysismethod3,'III_Plan comp 438.68 {Plan 6}'!CR$15)),"",'III_Plan comp 438.68 {Plan 6}'!CR$15&amp;analysismethod3)</f>
        <v xml:space="preserve">Secret Shopper: Network Participation; 
</v>
      </c>
      <c r="EZ78" s="251" t="str">
        <f>IF(ISNUMBER(FIND(analysismethod3,'III_Plan comp 438.68 {Plan 6}'!CS$15)),"",'III_Plan comp 438.68 {Plan 6}'!CS$15&amp;analysismethod3)</f>
        <v xml:space="preserve">Secret Shopper: Network Participation; 
</v>
      </c>
      <c r="FA78" s="251" t="str">
        <f>IF(ISNUMBER(FIND(analysismethod3,'III_Plan comp 438.68 {Plan 6}'!CT$15)),"",'III_Plan comp 438.68 {Plan 6}'!CT$15&amp;analysismethod3)</f>
        <v xml:space="preserve">Secret Shopper: Network Participation; 
</v>
      </c>
      <c r="FB78" s="251" t="str">
        <f>IF(ISNUMBER(FIND(analysismethod3,'III_Plan comp 438.68 {Plan 6}'!CU$15)),"",'III_Plan comp 438.68 {Plan 6}'!CU$15&amp;analysismethod3)</f>
        <v xml:space="preserve">Secret Shopper: Network Participation; 
</v>
      </c>
      <c r="FC78" s="251" t="str">
        <f>IF(ISNUMBER(FIND(analysismethod3,'III_Plan comp 438.68 {Plan 6}'!CV$15)),"",'III_Plan comp 438.68 {Plan 6}'!CV$15&amp;analysismethod3)</f>
        <v xml:space="preserve">Secret Shopper: Network Participation; 
</v>
      </c>
      <c r="FD78" s="251" t="str">
        <f>IF(ISNUMBER(FIND(analysismethod3,'III_Plan comp 438.68 {Plan 6}'!CW$15)),"",'III_Plan comp 438.68 {Plan 6}'!CW$15&amp;analysismethod3)</f>
        <v xml:space="preserve">Secret Shopper: Network Participation; 
</v>
      </c>
      <c r="FE78" s="251" t="str">
        <f>IF(ISNUMBER(FIND(analysismethod3,'III_Plan comp 438.68 {Plan 6}'!CX$15)),"",'III_Plan comp 438.68 {Plan 6}'!CX$15&amp;analysismethod3)</f>
        <v xml:space="preserve">Secret Shopper: Network Participation; 
</v>
      </c>
      <c r="FF78" s="251" t="str">
        <f>IF(ISNUMBER(FIND(analysismethod3,'III_Plan comp 438.68 {Plan 6}'!CY$15)),"",'III_Plan comp 438.68 {Plan 6}'!CY$15&amp;analysismethod3)</f>
        <v xml:space="preserve">Secret Shopper: Network Participation; 
</v>
      </c>
      <c r="FG78" s="251" t="str">
        <f>IF(ISNUMBER(FIND(analysismethod3,'III_Plan comp 438.68 {Plan 6}'!CZ$15)),"",'III_Plan comp 438.68 {Plan 6}'!CZ$15&amp;analysismethod3)</f>
        <v xml:space="preserve">Secret Shopper: Network Participation; 
</v>
      </c>
    </row>
    <row r="79" spans="62:163" x14ac:dyDescent="0.2">
      <c r="BK79" s="250" t="str">
        <f>IF('I_State and program information'!$E$62="Yes","Secret Shopper: Appointment Availability"&amp;"; "&amp;CHAR(10)&amp;CHAR(10),"")</f>
        <v xml:space="preserve">Secret Shopper: Appointment Availability; 
</v>
      </c>
      <c r="BL79" s="251" t="str">
        <f>IF(ISNUMBER(FIND(analysismethod4,'III_Plan comp 438.68 {Plan 6}'!E$15)),"",'III_Plan comp 438.68 {Plan 6}'!E$15&amp;analysismethod4)</f>
        <v xml:space="preserve">Secret Shopper: Appointment Availability; 
</v>
      </c>
      <c r="BM79" s="251" t="str">
        <f>IF(ISNUMBER(FIND(analysismethod4,'III_Plan comp 438.68 {Plan 6}'!F$15)),"",'III_Plan comp 438.68 {Plan 6}'!F$15&amp;analysismethod4)</f>
        <v xml:space="preserve">Secret Shopper: Appointment Availability; 
</v>
      </c>
      <c r="BN79" s="251" t="str">
        <f>IF(ISNUMBER(FIND(analysismethod4,'III_Plan comp 438.68 {Plan 6}'!G$15)),"",'III_Plan comp 438.68 {Plan 6}'!G$15&amp;analysismethod4)</f>
        <v xml:space="preserve">Secret Shopper: Appointment Availability; 
</v>
      </c>
      <c r="BO79" s="251" t="str">
        <f>IF(ISNUMBER(FIND(analysismethod4,'III_Plan comp 438.68 {Plan 6}'!H$15)),"",'III_Plan comp 438.68 {Plan 6}'!H$15&amp;analysismethod4)</f>
        <v xml:space="preserve">Secret Shopper: Appointment Availability; 
</v>
      </c>
      <c r="BP79" s="251" t="str">
        <f>IF(ISNUMBER(FIND(analysismethod4,'III_Plan comp 438.68 {Plan 6}'!I$15)),"",'III_Plan comp 438.68 {Plan 6}'!I$15&amp;analysismethod4)</f>
        <v xml:space="preserve">Secret Shopper: Appointment Availability; 
</v>
      </c>
      <c r="BQ79" s="251" t="str">
        <f>IF(ISNUMBER(FIND(analysismethod4,'III_Plan comp 438.68 {Plan 6}'!J$15)),"",'III_Plan comp 438.68 {Plan 6}'!J$15&amp;analysismethod4)</f>
        <v xml:space="preserve">Secret Shopper: Appointment Availability; 
</v>
      </c>
      <c r="BR79" s="251" t="str">
        <f>IF(ISNUMBER(FIND(analysismethod4,'III_Plan comp 438.68 {Plan 6}'!K$15)),"",'III_Plan comp 438.68 {Plan 6}'!K$15&amp;analysismethod4)</f>
        <v xml:space="preserve">Secret Shopper: Appointment Availability; 
</v>
      </c>
      <c r="BS79" s="251" t="str">
        <f>IF(ISNUMBER(FIND(analysismethod4,'III_Plan comp 438.68 {Plan 6}'!L$15)),"",'III_Plan comp 438.68 {Plan 6}'!L$15&amp;analysismethod4)</f>
        <v xml:space="preserve">Secret Shopper: Appointment Availability; 
</v>
      </c>
      <c r="BT79" s="251" t="str">
        <f>IF(ISNUMBER(FIND(analysismethod4,'III_Plan comp 438.68 {Plan 6}'!M$15)),"",'III_Plan comp 438.68 {Plan 6}'!M$15&amp;analysismethod4)</f>
        <v xml:space="preserve">Secret Shopper: Appointment Availability; 
</v>
      </c>
      <c r="BU79" s="251" t="str">
        <f>IF(ISNUMBER(FIND(analysismethod4,'III_Plan comp 438.68 {Plan 6}'!N$15)),"",'III_Plan comp 438.68 {Plan 6}'!N$15&amp;analysismethod4)</f>
        <v xml:space="preserve">Secret Shopper: Appointment Availability; 
</v>
      </c>
      <c r="BV79" s="251" t="str">
        <f>IF(ISNUMBER(FIND(analysismethod4,'III_Plan comp 438.68 {Plan 6}'!O$15)),"",'III_Plan comp 438.68 {Plan 6}'!O$15&amp;analysismethod4)</f>
        <v xml:space="preserve">Secret Shopper: Appointment Availability; 
</v>
      </c>
      <c r="BW79" s="251" t="str">
        <f>IF(ISNUMBER(FIND(analysismethod4,'III_Plan comp 438.68 {Plan 6}'!P$15)),"",'III_Plan comp 438.68 {Plan 6}'!P$15&amp;analysismethod4)</f>
        <v xml:space="preserve">Secret Shopper: Appointment Availability; 
</v>
      </c>
      <c r="BX79" s="251" t="str">
        <f>IF(ISNUMBER(FIND(analysismethod4,'III_Plan comp 438.68 {Plan 6}'!Q$15)),"",'III_Plan comp 438.68 {Plan 6}'!Q$15&amp;analysismethod4)</f>
        <v xml:space="preserve">Secret Shopper: Appointment Availability; 
</v>
      </c>
      <c r="BY79" s="251" t="str">
        <f>IF(ISNUMBER(FIND(analysismethod4,'III_Plan comp 438.68 {Plan 6}'!R$15)),"",'III_Plan comp 438.68 {Plan 6}'!R$15&amp;analysismethod4)</f>
        <v xml:space="preserve">Secret Shopper: Appointment Availability; 
</v>
      </c>
      <c r="BZ79" s="251" t="str">
        <f>IF(ISNUMBER(FIND(analysismethod4,'III_Plan comp 438.68 {Plan 6}'!S$15)),"",'III_Plan comp 438.68 {Plan 6}'!S$15&amp;analysismethod4)</f>
        <v xml:space="preserve">Secret Shopper: Appointment Availability; 
</v>
      </c>
      <c r="CA79" s="251" t="str">
        <f>IF(ISNUMBER(FIND(analysismethod4,'III_Plan comp 438.68 {Plan 6}'!T$15)),"",'III_Plan comp 438.68 {Plan 6}'!T$15&amp;analysismethod4)</f>
        <v xml:space="preserve">Secret Shopper: Appointment Availability; 
</v>
      </c>
      <c r="CB79" s="251" t="str">
        <f>IF(ISNUMBER(FIND(analysismethod4,'III_Plan comp 438.68 {Plan 6}'!U$15)),"",'III_Plan comp 438.68 {Plan 6}'!U$15&amp;analysismethod4)</f>
        <v xml:space="preserve">Secret Shopper: Appointment Availability; 
</v>
      </c>
      <c r="CC79" s="251" t="str">
        <f>IF(ISNUMBER(FIND(analysismethod4,'III_Plan comp 438.68 {Plan 6}'!V$15)),"",'III_Plan comp 438.68 {Plan 6}'!V$15&amp;analysismethod4)</f>
        <v xml:space="preserve">Secret Shopper: Appointment Availability; 
</v>
      </c>
      <c r="CD79" s="251" t="str">
        <f>IF(ISNUMBER(FIND(analysismethod4,'III_Plan comp 438.68 {Plan 6}'!W$15)),"",'III_Plan comp 438.68 {Plan 6}'!W$15&amp;analysismethod4)</f>
        <v xml:space="preserve">Secret Shopper: Appointment Availability; 
</v>
      </c>
      <c r="CE79" s="251" t="str">
        <f>IF(ISNUMBER(FIND(analysismethod4,'III_Plan comp 438.68 {Plan 6}'!X$15)),"",'III_Plan comp 438.68 {Plan 6}'!X$15&amp;analysismethod4)</f>
        <v xml:space="preserve">Secret Shopper: Appointment Availability; 
</v>
      </c>
      <c r="CF79" s="251" t="str">
        <f>IF(ISNUMBER(FIND(analysismethod4,'III_Plan comp 438.68 {Plan 6}'!Y$15)),"",'III_Plan comp 438.68 {Plan 6}'!Y$15&amp;analysismethod4)</f>
        <v xml:space="preserve">Secret Shopper: Appointment Availability; 
</v>
      </c>
      <c r="CG79" s="251" t="str">
        <f>IF(ISNUMBER(FIND(analysismethod4,'III_Plan comp 438.68 {Plan 6}'!Z$15)),"",'III_Plan comp 438.68 {Plan 6}'!Z$15&amp;analysismethod4)</f>
        <v xml:space="preserve">Secret Shopper: Appointment Availability; 
</v>
      </c>
      <c r="CH79" s="251" t="str">
        <f>IF(ISNUMBER(FIND(analysismethod4,'III_Plan comp 438.68 {Plan 6}'!AA$15)),"",'III_Plan comp 438.68 {Plan 6}'!AA$15&amp;analysismethod4)</f>
        <v xml:space="preserve">Secret Shopper: Appointment Availability; 
</v>
      </c>
      <c r="CI79" s="251" t="str">
        <f>IF(ISNUMBER(FIND(analysismethod4,'III_Plan comp 438.68 {Plan 6}'!AB$15)),"",'III_Plan comp 438.68 {Plan 6}'!AB$15&amp;analysismethod4)</f>
        <v xml:space="preserve">Secret Shopper: Appointment Availability; 
</v>
      </c>
      <c r="CJ79" s="251" t="str">
        <f>IF(ISNUMBER(FIND(analysismethod4,'III_Plan comp 438.68 {Plan 6}'!AC$15)),"",'III_Plan comp 438.68 {Plan 6}'!AC$15&amp;analysismethod4)</f>
        <v xml:space="preserve">Secret Shopper: Appointment Availability; 
</v>
      </c>
      <c r="CK79" s="251" t="str">
        <f>IF(ISNUMBER(FIND(analysismethod4,'III_Plan comp 438.68 {Plan 6}'!AD$15)),"",'III_Plan comp 438.68 {Plan 6}'!AD$15&amp;analysismethod4)</f>
        <v xml:space="preserve">Secret Shopper: Appointment Availability; 
</v>
      </c>
      <c r="CL79" s="251" t="str">
        <f>IF(ISNUMBER(FIND(analysismethod4,'III_Plan comp 438.68 {Plan 6}'!AE$15)),"",'III_Plan comp 438.68 {Plan 6}'!AE$15&amp;analysismethod4)</f>
        <v xml:space="preserve">Secret Shopper: Appointment Availability; 
</v>
      </c>
      <c r="CM79" s="251" t="str">
        <f>IF(ISNUMBER(FIND(analysismethod4,'III_Plan comp 438.68 {Plan 6}'!AF$15)),"",'III_Plan comp 438.68 {Plan 6}'!AF$15&amp;analysismethod4)</f>
        <v xml:space="preserve">Secret Shopper: Appointment Availability; 
</v>
      </c>
      <c r="CN79" s="251" t="str">
        <f>IF(ISNUMBER(FIND(analysismethod4,'III_Plan comp 438.68 {Plan 6}'!AG$15)),"",'III_Plan comp 438.68 {Plan 6}'!AG$15&amp;analysismethod4)</f>
        <v xml:space="preserve">Secret Shopper: Appointment Availability; 
</v>
      </c>
      <c r="CO79" s="251" t="str">
        <f>IF(ISNUMBER(FIND(analysismethod4,'III_Plan comp 438.68 {Plan 6}'!AH$15)),"",'III_Plan comp 438.68 {Plan 6}'!AH$15&amp;analysismethod4)</f>
        <v xml:space="preserve">Secret Shopper: Appointment Availability; 
</v>
      </c>
      <c r="CP79" s="251" t="str">
        <f>IF(ISNUMBER(FIND(analysismethod4,'III_Plan comp 438.68 {Plan 6}'!AI$15)),"",'III_Plan comp 438.68 {Plan 6}'!AI$15&amp;analysismethod4)</f>
        <v xml:space="preserve">Secret Shopper: Appointment Availability; 
</v>
      </c>
      <c r="CQ79" s="251" t="str">
        <f>IF(ISNUMBER(FIND(analysismethod4,'III_Plan comp 438.68 {Plan 6}'!AJ$15)),"",'III_Plan comp 438.68 {Plan 6}'!AJ$15&amp;analysismethod4)</f>
        <v xml:space="preserve">Secret Shopper: Appointment Availability; 
</v>
      </c>
      <c r="CR79" s="251" t="str">
        <f>IF(ISNUMBER(FIND(analysismethod4,'III_Plan comp 438.68 {Plan 6}'!AK$15)),"",'III_Plan comp 438.68 {Plan 6}'!AK$15&amp;analysismethod4)</f>
        <v xml:space="preserve">Secret Shopper: Appointment Availability; 
</v>
      </c>
      <c r="CS79" s="251" t="str">
        <f>IF(ISNUMBER(FIND(analysismethod4,'III_Plan comp 438.68 {Plan 6}'!AL$15)),"",'III_Plan comp 438.68 {Plan 6}'!AL$15&amp;analysismethod4)</f>
        <v xml:space="preserve">Secret Shopper: Appointment Availability; 
</v>
      </c>
      <c r="CT79" s="251" t="str">
        <f>IF(ISNUMBER(FIND(analysismethod4,'III_Plan comp 438.68 {Plan 6}'!AM$15)),"",'III_Plan comp 438.68 {Plan 6}'!AM$15&amp;analysismethod4)</f>
        <v xml:space="preserve">Secret Shopper: Appointment Availability; 
</v>
      </c>
      <c r="CU79" s="251" t="str">
        <f>IF(ISNUMBER(FIND(analysismethod4,'III_Plan comp 438.68 {Plan 6}'!AN$15)),"",'III_Plan comp 438.68 {Plan 6}'!AN$15&amp;analysismethod4)</f>
        <v xml:space="preserve">Secret Shopper: Appointment Availability; 
</v>
      </c>
      <c r="CV79" s="251" t="str">
        <f>IF(ISNUMBER(FIND(analysismethod4,'III_Plan comp 438.68 {Plan 6}'!AO$15)),"",'III_Plan comp 438.68 {Plan 6}'!AO$15&amp;analysismethod4)</f>
        <v xml:space="preserve">Secret Shopper: Appointment Availability; 
</v>
      </c>
      <c r="CW79" s="251" t="str">
        <f>IF(ISNUMBER(FIND(analysismethod4,'III_Plan comp 438.68 {Plan 6}'!AP$15)),"",'III_Plan comp 438.68 {Plan 6}'!AP$15&amp;analysismethod4)</f>
        <v xml:space="preserve">Secret Shopper: Appointment Availability; 
</v>
      </c>
      <c r="CX79" s="251" t="str">
        <f>IF(ISNUMBER(FIND(analysismethod4,'III_Plan comp 438.68 {Plan 6}'!AQ$15)),"",'III_Plan comp 438.68 {Plan 6}'!AQ$15&amp;analysismethod4)</f>
        <v xml:space="preserve">Secret Shopper: Appointment Availability; 
</v>
      </c>
      <c r="CY79" s="251" t="str">
        <f>IF(ISNUMBER(FIND(analysismethod4,'III_Plan comp 438.68 {Plan 6}'!AR$15)),"",'III_Plan comp 438.68 {Plan 6}'!AR$15&amp;analysismethod4)</f>
        <v xml:space="preserve">Secret Shopper: Appointment Availability; 
</v>
      </c>
      <c r="CZ79" s="251" t="str">
        <f>IF(ISNUMBER(FIND(analysismethod4,'III_Plan comp 438.68 {Plan 6}'!AS$15)),"",'III_Plan comp 438.68 {Plan 6}'!AS$15&amp;analysismethod4)</f>
        <v xml:space="preserve">Secret Shopper: Appointment Availability; 
</v>
      </c>
      <c r="DA79" s="251" t="str">
        <f>IF(ISNUMBER(FIND(analysismethod4,'III_Plan comp 438.68 {Plan 6}'!AT$15)),"",'III_Plan comp 438.68 {Plan 6}'!AT$15&amp;analysismethod4)</f>
        <v xml:space="preserve">Secret Shopper: Appointment Availability; 
</v>
      </c>
      <c r="DB79" s="251" t="str">
        <f>IF(ISNUMBER(FIND(analysismethod4,'III_Plan comp 438.68 {Plan 6}'!AU$15)),"",'III_Plan comp 438.68 {Plan 6}'!AU$15&amp;analysismethod4)</f>
        <v xml:space="preserve">Secret Shopper: Appointment Availability; 
</v>
      </c>
      <c r="DC79" s="251" t="str">
        <f>IF(ISNUMBER(FIND(analysismethod4,'III_Plan comp 438.68 {Plan 6}'!AV$15)),"",'III_Plan comp 438.68 {Plan 6}'!AV$15&amp;analysismethod4)</f>
        <v xml:space="preserve">Secret Shopper: Appointment Availability; 
</v>
      </c>
      <c r="DD79" s="251" t="str">
        <f>IF(ISNUMBER(FIND(analysismethod4,'III_Plan comp 438.68 {Plan 6}'!AW$15)),"",'III_Plan comp 438.68 {Plan 6}'!AW$15&amp;analysismethod4)</f>
        <v xml:space="preserve">Secret Shopper: Appointment Availability; 
</v>
      </c>
      <c r="DE79" s="251" t="str">
        <f>IF(ISNUMBER(FIND(analysismethod4,'III_Plan comp 438.68 {Plan 6}'!AX$15)),"",'III_Plan comp 438.68 {Plan 6}'!AX$15&amp;analysismethod4)</f>
        <v xml:space="preserve">Secret Shopper: Appointment Availability; 
</v>
      </c>
      <c r="DF79" s="251" t="str">
        <f>IF(ISNUMBER(FIND(analysismethod4,'III_Plan comp 438.68 {Plan 6}'!AY$15)),"",'III_Plan comp 438.68 {Plan 6}'!AY$15&amp;analysismethod4)</f>
        <v xml:space="preserve">Secret Shopper: Appointment Availability; 
</v>
      </c>
      <c r="DG79" s="251" t="str">
        <f>IF(ISNUMBER(FIND(analysismethod4,'III_Plan comp 438.68 {Plan 6}'!AZ$15)),"",'III_Plan comp 438.68 {Plan 6}'!AZ$15&amp;analysismethod4)</f>
        <v xml:space="preserve">Secret Shopper: Appointment Availability; 
</v>
      </c>
      <c r="DH79" s="251" t="str">
        <f>IF(ISNUMBER(FIND(analysismethod4,'III_Plan comp 438.68 {Plan 6}'!BA$15)),"",'III_Plan comp 438.68 {Plan 6}'!BA$15&amp;analysismethod4)</f>
        <v xml:space="preserve">Secret Shopper: Appointment Availability; 
</v>
      </c>
      <c r="DI79" s="251" t="str">
        <f>IF(ISNUMBER(FIND(analysismethod4,'III_Plan comp 438.68 {Plan 6}'!BB$15)),"",'III_Plan comp 438.68 {Plan 6}'!BB$15&amp;analysismethod4)</f>
        <v xml:space="preserve">Secret Shopper: Appointment Availability; 
</v>
      </c>
      <c r="DJ79" s="251" t="str">
        <f>IF(ISNUMBER(FIND(analysismethod4,'III_Plan comp 438.68 {Plan 6}'!BC$15)),"",'III_Plan comp 438.68 {Plan 6}'!BC$15&amp;analysismethod4)</f>
        <v xml:space="preserve">Secret Shopper: Appointment Availability; 
</v>
      </c>
      <c r="DK79" s="251" t="str">
        <f>IF(ISNUMBER(FIND(analysismethod4,'III_Plan comp 438.68 {Plan 6}'!BD$15)),"",'III_Plan comp 438.68 {Plan 6}'!BD$15&amp;analysismethod4)</f>
        <v xml:space="preserve">Secret Shopper: Appointment Availability; 
</v>
      </c>
      <c r="DL79" s="251" t="str">
        <f>IF(ISNUMBER(FIND(analysismethod4,'III_Plan comp 438.68 {Plan 6}'!BE$15)),"",'III_Plan comp 438.68 {Plan 6}'!BE$15&amp;analysismethod4)</f>
        <v xml:space="preserve">Secret Shopper: Appointment Availability; 
</v>
      </c>
      <c r="DM79" s="251" t="str">
        <f>IF(ISNUMBER(FIND(analysismethod4,'III_Plan comp 438.68 {Plan 6}'!BF$15)),"",'III_Plan comp 438.68 {Plan 6}'!BF$15&amp;analysismethod4)</f>
        <v xml:space="preserve">Secret Shopper: Appointment Availability; 
</v>
      </c>
      <c r="DN79" s="251" t="str">
        <f>IF(ISNUMBER(FIND(analysismethod4,'III_Plan comp 438.68 {Plan 6}'!BG$15)),"",'III_Plan comp 438.68 {Plan 6}'!BG$15&amp;analysismethod4)</f>
        <v xml:space="preserve">Secret Shopper: Appointment Availability; 
</v>
      </c>
      <c r="DO79" s="251" t="str">
        <f>IF(ISNUMBER(FIND(analysismethod4,'III_Plan comp 438.68 {Plan 6}'!BH$15)),"",'III_Plan comp 438.68 {Plan 6}'!BH$15&amp;analysismethod4)</f>
        <v xml:space="preserve">Secret Shopper: Appointment Availability; 
</v>
      </c>
      <c r="DP79" s="251" t="str">
        <f>IF(ISNUMBER(FIND(analysismethod4,'III_Plan comp 438.68 {Plan 6}'!BI$15)),"",'III_Plan comp 438.68 {Plan 6}'!BI$15&amp;analysismethod4)</f>
        <v xml:space="preserve">Secret Shopper: Appointment Availability; 
</v>
      </c>
      <c r="DQ79" s="251" t="str">
        <f>IF(ISNUMBER(FIND(analysismethod4,'III_Plan comp 438.68 {Plan 6}'!BJ$15)),"",'III_Plan comp 438.68 {Plan 6}'!BJ$15&amp;analysismethod4)</f>
        <v xml:space="preserve">Secret Shopper: Appointment Availability; 
</v>
      </c>
      <c r="DR79" s="251" t="str">
        <f>IF(ISNUMBER(FIND(analysismethod4,'III_Plan comp 438.68 {Plan 6}'!BK$15)),"",'III_Plan comp 438.68 {Plan 6}'!BK$15&amp;analysismethod4)</f>
        <v xml:space="preserve">Secret Shopper: Appointment Availability; 
</v>
      </c>
      <c r="DS79" s="251" t="str">
        <f>IF(ISNUMBER(FIND(analysismethod4,'III_Plan comp 438.68 {Plan 6}'!BL$15)),"",'III_Plan comp 438.68 {Plan 6}'!BL$15&amp;analysismethod4)</f>
        <v xml:space="preserve">Secret Shopper: Appointment Availability; 
</v>
      </c>
      <c r="DT79" s="251" t="str">
        <f>IF(ISNUMBER(FIND(analysismethod4,'III_Plan comp 438.68 {Plan 6}'!BM$15)),"",'III_Plan comp 438.68 {Plan 6}'!BM$15&amp;analysismethod4)</f>
        <v xml:space="preserve">Secret Shopper: Appointment Availability; 
</v>
      </c>
      <c r="DU79" s="251" t="str">
        <f>IF(ISNUMBER(FIND(analysismethod4,'III_Plan comp 438.68 {Plan 6}'!BN$15)),"",'III_Plan comp 438.68 {Plan 6}'!BN$15&amp;analysismethod4)</f>
        <v xml:space="preserve">Secret Shopper: Appointment Availability; 
</v>
      </c>
      <c r="DV79" s="251" t="str">
        <f>IF(ISNUMBER(FIND(analysismethod4,'III_Plan comp 438.68 {Plan 6}'!BO$15)),"",'III_Plan comp 438.68 {Plan 6}'!BO$15&amp;analysismethod4)</f>
        <v xml:space="preserve">Secret Shopper: Appointment Availability; 
</v>
      </c>
      <c r="DW79" s="251" t="str">
        <f>IF(ISNUMBER(FIND(analysismethod4,'III_Plan comp 438.68 {Plan 6}'!BP$15)),"",'III_Plan comp 438.68 {Plan 6}'!BP$15&amp;analysismethod4)</f>
        <v xml:space="preserve">Secret Shopper: Appointment Availability; 
</v>
      </c>
      <c r="DX79" s="251" t="str">
        <f>IF(ISNUMBER(FIND(analysismethod4,'III_Plan comp 438.68 {Plan 6}'!BQ$15)),"",'III_Plan comp 438.68 {Plan 6}'!BQ$15&amp;analysismethod4)</f>
        <v xml:space="preserve">Secret Shopper: Appointment Availability; 
</v>
      </c>
      <c r="DY79" s="251" t="str">
        <f>IF(ISNUMBER(FIND(analysismethod4,'III_Plan comp 438.68 {Plan 6}'!BR$15)),"",'III_Plan comp 438.68 {Plan 6}'!BR$15&amp;analysismethod4)</f>
        <v xml:space="preserve">Secret Shopper: Appointment Availability; 
</v>
      </c>
      <c r="DZ79" s="251" t="str">
        <f>IF(ISNUMBER(FIND(analysismethod4,'III_Plan comp 438.68 {Plan 6}'!BS$15)),"",'III_Plan comp 438.68 {Plan 6}'!BS$15&amp;analysismethod4)</f>
        <v xml:space="preserve">Secret Shopper: Appointment Availability; 
</v>
      </c>
      <c r="EA79" s="251" t="str">
        <f>IF(ISNUMBER(FIND(analysismethod4,'III_Plan comp 438.68 {Plan 6}'!BT$15)),"",'III_Plan comp 438.68 {Plan 6}'!BT$15&amp;analysismethod4)</f>
        <v xml:space="preserve">Secret Shopper: Appointment Availability; 
</v>
      </c>
      <c r="EB79" s="251" t="str">
        <f>IF(ISNUMBER(FIND(analysismethod4,'III_Plan comp 438.68 {Plan 6}'!BU$15)),"",'III_Plan comp 438.68 {Plan 6}'!BU$15&amp;analysismethod4)</f>
        <v xml:space="preserve">Secret Shopper: Appointment Availability; 
</v>
      </c>
      <c r="EC79" s="251" t="str">
        <f>IF(ISNUMBER(FIND(analysismethod4,'III_Plan comp 438.68 {Plan 6}'!BV$15)),"",'III_Plan comp 438.68 {Plan 6}'!BV$15&amp;analysismethod4)</f>
        <v xml:space="preserve">Secret Shopper: Appointment Availability; 
</v>
      </c>
      <c r="ED79" s="251" t="str">
        <f>IF(ISNUMBER(FIND(analysismethod4,'III_Plan comp 438.68 {Plan 6}'!BW$15)),"",'III_Plan comp 438.68 {Plan 6}'!BW$15&amp;analysismethod4)</f>
        <v xml:space="preserve">Secret Shopper: Appointment Availability; 
</v>
      </c>
      <c r="EE79" s="251" t="str">
        <f>IF(ISNUMBER(FIND(analysismethod4,'III_Plan comp 438.68 {Plan 6}'!BX$15)),"",'III_Plan comp 438.68 {Plan 6}'!BX$15&amp;analysismethod4)</f>
        <v xml:space="preserve">Secret Shopper: Appointment Availability; 
</v>
      </c>
      <c r="EF79" s="251" t="str">
        <f>IF(ISNUMBER(FIND(analysismethod4,'III_Plan comp 438.68 {Plan 6}'!BY$15)),"",'III_Plan comp 438.68 {Plan 6}'!BY$15&amp;analysismethod4)</f>
        <v xml:space="preserve">Secret Shopper: Appointment Availability; 
</v>
      </c>
      <c r="EG79" s="251" t="str">
        <f>IF(ISNUMBER(FIND(analysismethod4,'III_Plan comp 438.68 {Plan 6}'!BZ$15)),"",'III_Plan comp 438.68 {Plan 6}'!BZ$15&amp;analysismethod4)</f>
        <v xml:space="preserve">Secret Shopper: Appointment Availability; 
</v>
      </c>
      <c r="EH79" s="251" t="str">
        <f>IF(ISNUMBER(FIND(analysismethod4,'III_Plan comp 438.68 {Plan 6}'!CA$15)),"",'III_Plan comp 438.68 {Plan 6}'!CA$15&amp;analysismethod4)</f>
        <v xml:space="preserve">Secret Shopper: Appointment Availability; 
</v>
      </c>
      <c r="EI79" s="251" t="str">
        <f>IF(ISNUMBER(FIND(analysismethod4,'III_Plan comp 438.68 {Plan 6}'!CB$15)),"",'III_Plan comp 438.68 {Plan 6}'!CB$15&amp;analysismethod4)</f>
        <v xml:space="preserve">Secret Shopper: Appointment Availability; 
</v>
      </c>
      <c r="EJ79" s="251" t="str">
        <f>IF(ISNUMBER(FIND(analysismethod4,'III_Plan comp 438.68 {Plan 6}'!CC$15)),"",'III_Plan comp 438.68 {Plan 6}'!CC$15&amp;analysismethod4)</f>
        <v xml:space="preserve">Secret Shopper: Appointment Availability; 
</v>
      </c>
      <c r="EK79" s="251" t="str">
        <f>IF(ISNUMBER(FIND(analysismethod4,'III_Plan comp 438.68 {Plan 6}'!CD$15)),"",'III_Plan comp 438.68 {Plan 6}'!CD$15&amp;analysismethod4)</f>
        <v xml:space="preserve">Secret Shopper: Appointment Availability; 
</v>
      </c>
      <c r="EL79" s="251" t="str">
        <f>IF(ISNUMBER(FIND(analysismethod4,'III_Plan comp 438.68 {Plan 6}'!CE$15)),"",'III_Plan comp 438.68 {Plan 6}'!CE$15&amp;analysismethod4)</f>
        <v xml:space="preserve">Secret Shopper: Appointment Availability; 
</v>
      </c>
      <c r="EM79" s="251" t="str">
        <f>IF(ISNUMBER(FIND(analysismethod4,'III_Plan comp 438.68 {Plan 6}'!CF$15)),"",'III_Plan comp 438.68 {Plan 6}'!CF$15&amp;analysismethod4)</f>
        <v xml:space="preserve">Secret Shopper: Appointment Availability; 
</v>
      </c>
      <c r="EN79" s="251" t="str">
        <f>IF(ISNUMBER(FIND(analysismethod4,'III_Plan comp 438.68 {Plan 6}'!CG$15)),"",'III_Plan comp 438.68 {Plan 6}'!CG$15&amp;analysismethod4)</f>
        <v xml:space="preserve">Secret Shopper: Appointment Availability; 
</v>
      </c>
      <c r="EO79" s="251" t="str">
        <f>IF(ISNUMBER(FIND(analysismethod4,'III_Plan comp 438.68 {Plan 6}'!CH$15)),"",'III_Plan comp 438.68 {Plan 6}'!CH$15&amp;analysismethod4)</f>
        <v xml:space="preserve">Secret Shopper: Appointment Availability; 
</v>
      </c>
      <c r="EP79" s="251" t="str">
        <f>IF(ISNUMBER(FIND(analysismethod4,'III_Plan comp 438.68 {Plan 6}'!CI$15)),"",'III_Plan comp 438.68 {Plan 6}'!CI$15&amp;analysismethod4)</f>
        <v xml:space="preserve">Secret Shopper: Appointment Availability; 
</v>
      </c>
      <c r="EQ79" s="251" t="str">
        <f>IF(ISNUMBER(FIND(analysismethod4,'III_Plan comp 438.68 {Plan 6}'!CJ$15)),"",'III_Plan comp 438.68 {Plan 6}'!CJ$15&amp;analysismethod4)</f>
        <v xml:space="preserve">Secret Shopper: Appointment Availability; 
</v>
      </c>
      <c r="ER79" s="251" t="str">
        <f>IF(ISNUMBER(FIND(analysismethod4,'III_Plan comp 438.68 {Plan 6}'!CK$15)),"",'III_Plan comp 438.68 {Plan 6}'!CK$15&amp;analysismethod4)</f>
        <v xml:space="preserve">Secret Shopper: Appointment Availability; 
</v>
      </c>
      <c r="ES79" s="251" t="str">
        <f>IF(ISNUMBER(FIND(analysismethod4,'III_Plan comp 438.68 {Plan 6}'!CL$15)),"",'III_Plan comp 438.68 {Plan 6}'!CL$15&amp;analysismethod4)</f>
        <v xml:space="preserve">Secret Shopper: Appointment Availability; 
</v>
      </c>
      <c r="ET79" s="251" t="str">
        <f>IF(ISNUMBER(FIND(analysismethod4,'III_Plan comp 438.68 {Plan 6}'!CM$15)),"",'III_Plan comp 438.68 {Plan 6}'!CM$15&amp;analysismethod4)</f>
        <v xml:space="preserve">Secret Shopper: Appointment Availability; 
</v>
      </c>
      <c r="EU79" s="251" t="str">
        <f>IF(ISNUMBER(FIND(analysismethod4,'III_Plan comp 438.68 {Plan 6}'!CN$15)),"",'III_Plan comp 438.68 {Plan 6}'!CN$15&amp;analysismethod4)</f>
        <v xml:space="preserve">Secret Shopper: Appointment Availability; 
</v>
      </c>
      <c r="EV79" s="251" t="str">
        <f>IF(ISNUMBER(FIND(analysismethod4,'III_Plan comp 438.68 {Plan 6}'!CO$15)),"",'III_Plan comp 438.68 {Plan 6}'!CO$15&amp;analysismethod4)</f>
        <v xml:space="preserve">Secret Shopper: Appointment Availability; 
</v>
      </c>
      <c r="EW79" s="251" t="str">
        <f>IF(ISNUMBER(FIND(analysismethod4,'III_Plan comp 438.68 {Plan 6}'!CP$15)),"",'III_Plan comp 438.68 {Plan 6}'!CP$15&amp;analysismethod4)</f>
        <v xml:space="preserve">Secret Shopper: Appointment Availability; 
</v>
      </c>
      <c r="EX79" s="251" t="str">
        <f>IF(ISNUMBER(FIND(analysismethod4,'III_Plan comp 438.68 {Plan 6}'!CQ$15)),"",'III_Plan comp 438.68 {Plan 6}'!CQ$15&amp;analysismethod4)</f>
        <v xml:space="preserve">Secret Shopper: Appointment Availability; 
</v>
      </c>
      <c r="EY79" s="251" t="str">
        <f>IF(ISNUMBER(FIND(analysismethod4,'III_Plan comp 438.68 {Plan 6}'!CR$15)),"",'III_Plan comp 438.68 {Plan 6}'!CR$15&amp;analysismethod4)</f>
        <v xml:space="preserve">Secret Shopper: Appointment Availability; 
</v>
      </c>
      <c r="EZ79" s="251" t="str">
        <f>IF(ISNUMBER(FIND(analysismethod4,'III_Plan comp 438.68 {Plan 6}'!CS$15)),"",'III_Plan comp 438.68 {Plan 6}'!CS$15&amp;analysismethod4)</f>
        <v xml:space="preserve">Secret Shopper: Appointment Availability; 
</v>
      </c>
      <c r="FA79" s="251" t="str">
        <f>IF(ISNUMBER(FIND(analysismethod4,'III_Plan comp 438.68 {Plan 6}'!CT$15)),"",'III_Plan comp 438.68 {Plan 6}'!CT$15&amp;analysismethod4)</f>
        <v xml:space="preserve">Secret Shopper: Appointment Availability; 
</v>
      </c>
      <c r="FB79" s="251" t="str">
        <f>IF(ISNUMBER(FIND(analysismethod4,'III_Plan comp 438.68 {Plan 6}'!CU$15)),"",'III_Plan comp 438.68 {Plan 6}'!CU$15&amp;analysismethod4)</f>
        <v xml:space="preserve">Secret Shopper: Appointment Availability; 
</v>
      </c>
      <c r="FC79" s="251" t="str">
        <f>IF(ISNUMBER(FIND(analysismethod4,'III_Plan comp 438.68 {Plan 6}'!CV$15)),"",'III_Plan comp 438.68 {Plan 6}'!CV$15&amp;analysismethod4)</f>
        <v xml:space="preserve">Secret Shopper: Appointment Availability; 
</v>
      </c>
      <c r="FD79" s="251" t="str">
        <f>IF(ISNUMBER(FIND(analysismethod4,'III_Plan comp 438.68 {Plan 6}'!CW$15)),"",'III_Plan comp 438.68 {Plan 6}'!CW$15&amp;analysismethod4)</f>
        <v xml:space="preserve">Secret Shopper: Appointment Availability; 
</v>
      </c>
      <c r="FE79" s="251" t="str">
        <f>IF(ISNUMBER(FIND(analysismethod4,'III_Plan comp 438.68 {Plan 6}'!CX$15)),"",'III_Plan comp 438.68 {Plan 6}'!CX$15&amp;analysismethod4)</f>
        <v xml:space="preserve">Secret Shopper: Appointment Availability; 
</v>
      </c>
      <c r="FF79" s="251" t="str">
        <f>IF(ISNUMBER(FIND(analysismethod4,'III_Plan comp 438.68 {Plan 6}'!CY$15)),"",'III_Plan comp 438.68 {Plan 6}'!CY$15&amp;analysismethod4)</f>
        <v xml:space="preserve">Secret Shopper: Appointment Availability; 
</v>
      </c>
      <c r="FG79" s="251" t="str">
        <f>IF(ISNUMBER(FIND(analysismethod4,'III_Plan comp 438.68 {Plan 6}'!CZ$15)),"",'III_Plan comp 438.68 {Plan 6}'!CZ$15&amp;analysismethod4)</f>
        <v xml:space="preserve">Secret Shopper: Appointment Availability; 
</v>
      </c>
    </row>
    <row r="80" spans="62:163" x14ac:dyDescent="0.2">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x14ac:dyDescent="0.2">
      <c r="BK81" s="250" t="str">
        <f>IF('I_State and program information'!$E$70="Yes","Review of Grievances Related to Access"&amp;"; "&amp;CHAR(10)&amp;CHAR(10),"")</f>
        <v xml:space="preserve">Review of Grievances Related to Access; 
</v>
      </c>
      <c r="BL81" s="251" t="str">
        <f>IF(ISNUMBER(FIND(analysismethod6,'III_Plan comp 438.68 {Plan 6}'!E$15)),"",'III_Plan comp 438.68 {Plan 6}'!E$15&amp;analysismethod6)</f>
        <v xml:space="preserve">Review of Grievances Related to Access; 
</v>
      </c>
      <c r="BM81" s="251" t="str">
        <f>IF(ISNUMBER(FIND(analysismethod6,'III_Plan comp 438.68 {Plan 6}'!F$15)),"",'III_Plan comp 438.68 {Plan 6}'!F$15&amp;analysismethod6)</f>
        <v xml:space="preserve">Review of Grievances Related to Access; 
</v>
      </c>
      <c r="BN81" s="251" t="str">
        <f>IF(ISNUMBER(FIND(analysismethod6,'III_Plan comp 438.68 {Plan 6}'!G$15)),"",'III_Plan comp 438.68 {Plan 6}'!G$15&amp;analysismethod6)</f>
        <v xml:space="preserve">Review of Grievances Related to Access; 
</v>
      </c>
      <c r="BO81" s="251" t="str">
        <f>IF(ISNUMBER(FIND(analysismethod6,'III_Plan comp 438.68 {Plan 6}'!H$15)),"",'III_Plan comp 438.68 {Plan 6}'!H$15&amp;analysismethod6)</f>
        <v xml:space="preserve">Review of Grievances Related to Access; 
</v>
      </c>
      <c r="BP81" s="251" t="str">
        <f>IF(ISNUMBER(FIND(analysismethod6,'III_Plan comp 438.68 {Plan 6}'!I$15)),"",'III_Plan comp 438.68 {Plan 6}'!I$15&amp;analysismethod6)</f>
        <v xml:space="preserve">Review of Grievances Related to Access; 
</v>
      </c>
      <c r="BQ81" s="251" t="str">
        <f>IF(ISNUMBER(FIND(analysismethod6,'III_Plan comp 438.68 {Plan 6}'!J$15)),"",'III_Plan comp 438.68 {Plan 6}'!J$15&amp;analysismethod6)</f>
        <v xml:space="preserve">Review of Grievances Related to Access; 
</v>
      </c>
      <c r="BR81" s="251" t="str">
        <f>IF(ISNUMBER(FIND(analysismethod6,'III_Plan comp 438.68 {Plan 6}'!K$15)),"",'III_Plan comp 438.68 {Plan 6}'!K$15&amp;analysismethod6)</f>
        <v xml:space="preserve">Review of Grievances Related to Access; 
</v>
      </c>
      <c r="BS81" s="251" t="str">
        <f>IF(ISNUMBER(FIND(analysismethod6,'III_Plan comp 438.68 {Plan 6}'!L$15)),"",'III_Plan comp 438.68 {Plan 6}'!L$15&amp;analysismethod6)</f>
        <v xml:space="preserve">Review of Grievances Related to Access; 
</v>
      </c>
      <c r="BT81" s="251" t="str">
        <f>IF(ISNUMBER(FIND(analysismethod6,'III_Plan comp 438.68 {Plan 6}'!M$15)),"",'III_Plan comp 438.68 {Plan 6}'!M$15&amp;analysismethod6)</f>
        <v xml:space="preserve">Review of Grievances Related to Access; 
</v>
      </c>
      <c r="BU81" s="251" t="str">
        <f>IF(ISNUMBER(FIND(analysismethod6,'III_Plan comp 438.68 {Plan 6}'!N$15)),"",'III_Plan comp 438.68 {Plan 6}'!N$15&amp;analysismethod6)</f>
        <v xml:space="preserve">Review of Grievances Related to Access; 
</v>
      </c>
      <c r="BV81" s="251" t="str">
        <f>IF(ISNUMBER(FIND(analysismethod6,'III_Plan comp 438.68 {Plan 6}'!O$15)),"",'III_Plan comp 438.68 {Plan 6}'!O$15&amp;analysismethod6)</f>
        <v xml:space="preserve">Review of Grievances Related to Access; 
</v>
      </c>
      <c r="BW81" s="251" t="str">
        <f>IF(ISNUMBER(FIND(analysismethod6,'III_Plan comp 438.68 {Plan 6}'!P$15)),"",'III_Plan comp 438.68 {Plan 6}'!P$15&amp;analysismethod6)</f>
        <v xml:space="preserve">Review of Grievances Related to Access; 
</v>
      </c>
      <c r="BX81" s="251" t="str">
        <f>IF(ISNUMBER(FIND(analysismethod6,'III_Plan comp 438.68 {Plan 6}'!Q$15)),"",'III_Plan comp 438.68 {Plan 6}'!Q$15&amp;analysismethod6)</f>
        <v xml:space="preserve">Review of Grievances Related to Access; 
</v>
      </c>
      <c r="BY81" s="251" t="str">
        <f>IF(ISNUMBER(FIND(analysismethod6,'III_Plan comp 438.68 {Plan 6}'!R$15)),"",'III_Plan comp 438.68 {Plan 6}'!R$15&amp;analysismethod6)</f>
        <v xml:space="preserve">Review of Grievances Related to Access; 
</v>
      </c>
      <c r="BZ81" s="251" t="str">
        <f>IF(ISNUMBER(FIND(analysismethod6,'III_Plan comp 438.68 {Plan 6}'!S$15)),"",'III_Plan comp 438.68 {Plan 6}'!S$15&amp;analysismethod6)</f>
        <v xml:space="preserve">Review of Grievances Related to Access; 
</v>
      </c>
      <c r="CA81" s="251" t="str">
        <f>IF(ISNUMBER(FIND(analysismethod6,'III_Plan comp 438.68 {Plan 6}'!T$15)),"",'III_Plan comp 438.68 {Plan 6}'!T$15&amp;analysismethod6)</f>
        <v xml:space="preserve">Review of Grievances Related to Access; 
</v>
      </c>
      <c r="CB81" s="251" t="str">
        <f>IF(ISNUMBER(FIND(analysismethod6,'III_Plan comp 438.68 {Plan 6}'!U$15)),"",'III_Plan comp 438.68 {Plan 6}'!U$15&amp;analysismethod6)</f>
        <v xml:space="preserve">Review of Grievances Related to Access; 
</v>
      </c>
      <c r="CC81" s="251" t="str">
        <f>IF(ISNUMBER(FIND(analysismethod6,'III_Plan comp 438.68 {Plan 6}'!V$15)),"",'III_Plan comp 438.68 {Plan 6}'!V$15&amp;analysismethod6)</f>
        <v xml:space="preserve">Review of Grievances Related to Access; 
</v>
      </c>
      <c r="CD81" s="251" t="str">
        <f>IF(ISNUMBER(FIND(analysismethod6,'III_Plan comp 438.68 {Plan 6}'!W$15)),"",'III_Plan comp 438.68 {Plan 6}'!W$15&amp;analysismethod6)</f>
        <v xml:space="preserve">Review of Grievances Related to Access; 
</v>
      </c>
      <c r="CE81" s="251" t="str">
        <f>IF(ISNUMBER(FIND(analysismethod6,'III_Plan comp 438.68 {Plan 6}'!X$15)),"",'III_Plan comp 438.68 {Plan 6}'!X$15&amp;analysismethod6)</f>
        <v xml:space="preserve">Review of Grievances Related to Access; 
</v>
      </c>
      <c r="CF81" s="251" t="str">
        <f>IF(ISNUMBER(FIND(analysismethod6,'III_Plan comp 438.68 {Plan 6}'!Y$15)),"",'III_Plan comp 438.68 {Plan 6}'!Y$15&amp;analysismethod6)</f>
        <v xml:space="preserve">Review of Grievances Related to Access; 
</v>
      </c>
      <c r="CG81" s="251" t="str">
        <f>IF(ISNUMBER(FIND(analysismethod6,'III_Plan comp 438.68 {Plan 6}'!Z$15)),"",'III_Plan comp 438.68 {Plan 6}'!Z$15&amp;analysismethod6)</f>
        <v xml:space="preserve">Review of Grievances Related to Access; 
</v>
      </c>
      <c r="CH81" s="251" t="str">
        <f>IF(ISNUMBER(FIND(analysismethod6,'III_Plan comp 438.68 {Plan 6}'!AA$15)),"",'III_Plan comp 438.68 {Plan 6}'!AA$15&amp;analysismethod6)</f>
        <v xml:space="preserve">Review of Grievances Related to Access; 
</v>
      </c>
      <c r="CI81" s="251" t="str">
        <f>IF(ISNUMBER(FIND(analysismethod6,'III_Plan comp 438.68 {Plan 6}'!AB$15)),"",'III_Plan comp 438.68 {Plan 6}'!AB$15&amp;analysismethod6)</f>
        <v xml:space="preserve">Review of Grievances Related to Access; 
</v>
      </c>
      <c r="CJ81" s="251" t="str">
        <f>IF(ISNUMBER(FIND(analysismethod6,'III_Plan comp 438.68 {Plan 6}'!AC$15)),"",'III_Plan comp 438.68 {Plan 6}'!AC$15&amp;analysismethod6)</f>
        <v xml:space="preserve">Review of Grievances Related to Access; 
</v>
      </c>
      <c r="CK81" s="251" t="str">
        <f>IF(ISNUMBER(FIND(analysismethod6,'III_Plan comp 438.68 {Plan 6}'!AD$15)),"",'III_Plan comp 438.68 {Plan 6}'!AD$15&amp;analysismethod6)</f>
        <v xml:space="preserve">Review of Grievances Related to Access; 
</v>
      </c>
      <c r="CL81" s="251" t="str">
        <f>IF(ISNUMBER(FIND(analysismethod6,'III_Plan comp 438.68 {Plan 6}'!AE$15)),"",'III_Plan comp 438.68 {Plan 6}'!AE$15&amp;analysismethod6)</f>
        <v xml:space="preserve">Review of Grievances Related to Access; 
</v>
      </c>
      <c r="CM81" s="251" t="str">
        <f>IF(ISNUMBER(FIND(analysismethod6,'III_Plan comp 438.68 {Plan 6}'!AF$15)),"",'III_Plan comp 438.68 {Plan 6}'!AF$15&amp;analysismethod6)</f>
        <v xml:space="preserve">Review of Grievances Related to Access; 
</v>
      </c>
      <c r="CN81" s="251" t="str">
        <f>IF(ISNUMBER(FIND(analysismethod6,'III_Plan comp 438.68 {Plan 6}'!AG$15)),"",'III_Plan comp 438.68 {Plan 6}'!AG$15&amp;analysismethod6)</f>
        <v xml:space="preserve">Review of Grievances Related to Access; 
</v>
      </c>
      <c r="CO81" s="251" t="str">
        <f>IF(ISNUMBER(FIND(analysismethod6,'III_Plan comp 438.68 {Plan 6}'!AH$15)),"",'III_Plan comp 438.68 {Plan 6}'!AH$15&amp;analysismethod6)</f>
        <v xml:space="preserve">Review of Grievances Related to Access; 
</v>
      </c>
      <c r="CP81" s="251" t="str">
        <f>IF(ISNUMBER(FIND(analysismethod6,'III_Plan comp 438.68 {Plan 6}'!AI$15)),"",'III_Plan comp 438.68 {Plan 6}'!AI$15&amp;analysismethod6)</f>
        <v xml:space="preserve">Review of Grievances Related to Access; 
</v>
      </c>
      <c r="CQ81" s="251" t="str">
        <f>IF(ISNUMBER(FIND(analysismethod6,'III_Plan comp 438.68 {Plan 6}'!AJ$15)),"",'III_Plan comp 438.68 {Plan 6}'!AJ$15&amp;analysismethod6)</f>
        <v xml:space="preserve">Review of Grievances Related to Access; 
</v>
      </c>
      <c r="CR81" s="251" t="str">
        <f>IF(ISNUMBER(FIND(analysismethod6,'III_Plan comp 438.68 {Plan 6}'!AK$15)),"",'III_Plan comp 438.68 {Plan 6}'!AK$15&amp;analysismethod6)</f>
        <v xml:space="preserve">Review of Grievances Related to Access; 
</v>
      </c>
      <c r="CS81" s="251" t="str">
        <f>IF(ISNUMBER(FIND(analysismethod6,'III_Plan comp 438.68 {Plan 6}'!AL$15)),"",'III_Plan comp 438.68 {Plan 6}'!AL$15&amp;analysismethod6)</f>
        <v xml:space="preserve">Review of Grievances Related to Access; 
</v>
      </c>
      <c r="CT81" s="251" t="str">
        <f>IF(ISNUMBER(FIND(analysismethod6,'III_Plan comp 438.68 {Plan 6}'!AM$15)),"",'III_Plan comp 438.68 {Plan 6}'!AM$15&amp;analysismethod6)</f>
        <v xml:space="preserve">Review of Grievances Related to Access; 
</v>
      </c>
      <c r="CU81" s="251" t="str">
        <f>IF(ISNUMBER(FIND(analysismethod6,'III_Plan comp 438.68 {Plan 6}'!AN$15)),"",'III_Plan comp 438.68 {Plan 6}'!AN$15&amp;analysismethod6)</f>
        <v xml:space="preserve">Review of Grievances Related to Access; 
</v>
      </c>
      <c r="CV81" s="251" t="str">
        <f>IF(ISNUMBER(FIND(analysismethod6,'III_Plan comp 438.68 {Plan 6}'!AO$15)),"",'III_Plan comp 438.68 {Plan 6}'!AO$15&amp;analysismethod6)</f>
        <v xml:space="preserve">Review of Grievances Related to Access; 
</v>
      </c>
      <c r="CW81" s="251" t="str">
        <f>IF(ISNUMBER(FIND(analysismethod6,'III_Plan comp 438.68 {Plan 6}'!AP$15)),"",'III_Plan comp 438.68 {Plan 6}'!AP$15&amp;analysismethod6)</f>
        <v xml:space="preserve">Review of Grievances Related to Access; 
</v>
      </c>
      <c r="CX81" s="251" t="str">
        <f>IF(ISNUMBER(FIND(analysismethod6,'III_Plan comp 438.68 {Plan 6}'!AQ$15)),"",'III_Plan comp 438.68 {Plan 6}'!AQ$15&amp;analysismethod6)</f>
        <v xml:space="preserve">Review of Grievances Related to Access; 
</v>
      </c>
      <c r="CY81" s="251" t="str">
        <f>IF(ISNUMBER(FIND(analysismethod6,'III_Plan comp 438.68 {Plan 6}'!AR$15)),"",'III_Plan comp 438.68 {Plan 6}'!AR$15&amp;analysismethod6)</f>
        <v xml:space="preserve">Review of Grievances Related to Access; 
</v>
      </c>
      <c r="CZ81" s="251" t="str">
        <f>IF(ISNUMBER(FIND(analysismethod6,'III_Plan comp 438.68 {Plan 6}'!AS$15)),"",'III_Plan comp 438.68 {Plan 6}'!AS$15&amp;analysismethod6)</f>
        <v xml:space="preserve">Review of Grievances Related to Access; 
</v>
      </c>
      <c r="DA81" s="251" t="str">
        <f>IF(ISNUMBER(FIND(analysismethod6,'III_Plan comp 438.68 {Plan 6}'!AT$15)),"",'III_Plan comp 438.68 {Plan 6}'!AT$15&amp;analysismethod6)</f>
        <v xml:space="preserve">Review of Grievances Related to Access; 
</v>
      </c>
      <c r="DB81" s="251" t="str">
        <f>IF(ISNUMBER(FIND(analysismethod6,'III_Plan comp 438.68 {Plan 6}'!AU$15)),"",'III_Plan comp 438.68 {Plan 6}'!AU$15&amp;analysismethod6)</f>
        <v xml:space="preserve">Review of Grievances Related to Access; 
</v>
      </c>
      <c r="DC81" s="251" t="str">
        <f>IF(ISNUMBER(FIND(analysismethod6,'III_Plan comp 438.68 {Plan 6}'!AV$15)),"",'III_Plan comp 438.68 {Plan 6}'!AV$15&amp;analysismethod6)</f>
        <v xml:space="preserve">Review of Grievances Related to Access; 
</v>
      </c>
      <c r="DD81" s="251" t="str">
        <f>IF(ISNUMBER(FIND(analysismethod6,'III_Plan comp 438.68 {Plan 6}'!AW$15)),"",'III_Plan comp 438.68 {Plan 6}'!AW$15&amp;analysismethod6)</f>
        <v xml:space="preserve">Review of Grievances Related to Access; 
</v>
      </c>
      <c r="DE81" s="251" t="str">
        <f>IF(ISNUMBER(FIND(analysismethod6,'III_Plan comp 438.68 {Plan 6}'!AX$15)),"",'III_Plan comp 438.68 {Plan 6}'!AX$15&amp;analysismethod6)</f>
        <v xml:space="preserve">Review of Grievances Related to Access; 
</v>
      </c>
      <c r="DF81" s="251" t="str">
        <f>IF(ISNUMBER(FIND(analysismethod6,'III_Plan comp 438.68 {Plan 6}'!AY$15)),"",'III_Plan comp 438.68 {Plan 6}'!AY$15&amp;analysismethod6)</f>
        <v xml:space="preserve">Review of Grievances Related to Access; 
</v>
      </c>
      <c r="DG81" s="251" t="str">
        <f>IF(ISNUMBER(FIND(analysismethod6,'III_Plan comp 438.68 {Plan 6}'!AZ$15)),"",'III_Plan comp 438.68 {Plan 6}'!AZ$15&amp;analysismethod6)</f>
        <v xml:space="preserve">Review of Grievances Related to Access; 
</v>
      </c>
      <c r="DH81" s="251" t="str">
        <f>IF(ISNUMBER(FIND(analysismethod6,'III_Plan comp 438.68 {Plan 6}'!BA$15)),"",'III_Plan comp 438.68 {Plan 6}'!BA$15&amp;analysismethod6)</f>
        <v xml:space="preserve">Review of Grievances Related to Access; 
</v>
      </c>
      <c r="DI81" s="251" t="str">
        <f>IF(ISNUMBER(FIND(analysismethod6,'III_Plan comp 438.68 {Plan 6}'!BB$15)),"",'III_Plan comp 438.68 {Plan 6}'!BB$15&amp;analysismethod6)</f>
        <v xml:space="preserve">Review of Grievances Related to Access; 
</v>
      </c>
      <c r="DJ81" s="251" t="str">
        <f>IF(ISNUMBER(FIND(analysismethod6,'III_Plan comp 438.68 {Plan 6}'!BC$15)),"",'III_Plan comp 438.68 {Plan 6}'!BC$15&amp;analysismethod6)</f>
        <v xml:space="preserve">Review of Grievances Related to Access; 
</v>
      </c>
      <c r="DK81" s="251" t="str">
        <f>IF(ISNUMBER(FIND(analysismethod6,'III_Plan comp 438.68 {Plan 6}'!BD$15)),"",'III_Plan comp 438.68 {Plan 6}'!BD$15&amp;analysismethod6)</f>
        <v xml:space="preserve">Review of Grievances Related to Access; 
</v>
      </c>
      <c r="DL81" s="251" t="str">
        <f>IF(ISNUMBER(FIND(analysismethod6,'III_Plan comp 438.68 {Plan 6}'!BE$15)),"",'III_Plan comp 438.68 {Plan 6}'!BE$15&amp;analysismethod6)</f>
        <v xml:space="preserve">Review of Grievances Related to Access; 
</v>
      </c>
      <c r="DM81" s="251" t="str">
        <f>IF(ISNUMBER(FIND(analysismethod6,'III_Plan comp 438.68 {Plan 6}'!BF$15)),"",'III_Plan comp 438.68 {Plan 6}'!BF$15&amp;analysismethod6)</f>
        <v xml:space="preserve">Review of Grievances Related to Access; 
</v>
      </c>
      <c r="DN81" s="251" t="str">
        <f>IF(ISNUMBER(FIND(analysismethod6,'III_Plan comp 438.68 {Plan 6}'!BG$15)),"",'III_Plan comp 438.68 {Plan 6}'!BG$15&amp;analysismethod6)</f>
        <v xml:space="preserve">Review of Grievances Related to Access; 
</v>
      </c>
      <c r="DO81" s="251" t="str">
        <f>IF(ISNUMBER(FIND(analysismethod6,'III_Plan comp 438.68 {Plan 6}'!BH$15)),"",'III_Plan comp 438.68 {Plan 6}'!BH$15&amp;analysismethod6)</f>
        <v xml:space="preserve">Review of Grievances Related to Access; 
</v>
      </c>
      <c r="DP81" s="251" t="str">
        <f>IF(ISNUMBER(FIND(analysismethod6,'III_Plan comp 438.68 {Plan 6}'!BI$15)),"",'III_Plan comp 438.68 {Plan 6}'!BI$15&amp;analysismethod6)</f>
        <v xml:space="preserve">Review of Grievances Related to Access; 
</v>
      </c>
      <c r="DQ81" s="251" t="str">
        <f>IF(ISNUMBER(FIND(analysismethod6,'III_Plan comp 438.68 {Plan 6}'!BJ$15)),"",'III_Plan comp 438.68 {Plan 6}'!BJ$15&amp;analysismethod6)</f>
        <v xml:space="preserve">Review of Grievances Related to Access; 
</v>
      </c>
      <c r="DR81" s="251" t="str">
        <f>IF(ISNUMBER(FIND(analysismethod6,'III_Plan comp 438.68 {Plan 6}'!BK$15)),"",'III_Plan comp 438.68 {Plan 6}'!BK$15&amp;analysismethod6)</f>
        <v xml:space="preserve">Review of Grievances Related to Access; 
</v>
      </c>
      <c r="DS81" s="251" t="str">
        <f>IF(ISNUMBER(FIND(analysismethod6,'III_Plan comp 438.68 {Plan 6}'!BL$15)),"",'III_Plan comp 438.68 {Plan 6}'!BL$15&amp;analysismethod6)</f>
        <v xml:space="preserve">Review of Grievances Related to Access; 
</v>
      </c>
      <c r="DT81" s="251" t="str">
        <f>IF(ISNUMBER(FIND(analysismethod6,'III_Plan comp 438.68 {Plan 6}'!BM$15)),"",'III_Plan comp 438.68 {Plan 6}'!BM$15&amp;analysismethod6)</f>
        <v xml:space="preserve">Review of Grievances Related to Access; 
</v>
      </c>
      <c r="DU81" s="251" t="str">
        <f>IF(ISNUMBER(FIND(analysismethod6,'III_Plan comp 438.68 {Plan 6}'!BN$15)),"",'III_Plan comp 438.68 {Plan 6}'!BN$15&amp;analysismethod6)</f>
        <v xml:space="preserve">Review of Grievances Related to Access; 
</v>
      </c>
      <c r="DV81" s="251" t="str">
        <f>IF(ISNUMBER(FIND(analysismethod6,'III_Plan comp 438.68 {Plan 6}'!BO$15)),"",'III_Plan comp 438.68 {Plan 6}'!BO$15&amp;analysismethod6)</f>
        <v xml:space="preserve">Review of Grievances Related to Access; 
</v>
      </c>
      <c r="DW81" s="251" t="str">
        <f>IF(ISNUMBER(FIND(analysismethod6,'III_Plan comp 438.68 {Plan 6}'!BP$15)),"",'III_Plan comp 438.68 {Plan 6}'!BP$15&amp;analysismethod6)</f>
        <v xml:space="preserve">Review of Grievances Related to Access; 
</v>
      </c>
      <c r="DX81" s="251" t="str">
        <f>IF(ISNUMBER(FIND(analysismethod6,'III_Plan comp 438.68 {Plan 6}'!BQ$15)),"",'III_Plan comp 438.68 {Plan 6}'!BQ$15&amp;analysismethod6)</f>
        <v xml:space="preserve">Review of Grievances Related to Access; 
</v>
      </c>
      <c r="DY81" s="251" t="str">
        <f>IF(ISNUMBER(FIND(analysismethod6,'III_Plan comp 438.68 {Plan 6}'!BR$15)),"",'III_Plan comp 438.68 {Plan 6}'!BR$15&amp;analysismethod6)</f>
        <v xml:space="preserve">Review of Grievances Related to Access; 
</v>
      </c>
      <c r="DZ81" s="251" t="str">
        <f>IF(ISNUMBER(FIND(analysismethod6,'III_Plan comp 438.68 {Plan 6}'!BS$15)),"",'III_Plan comp 438.68 {Plan 6}'!BS$15&amp;analysismethod6)</f>
        <v xml:space="preserve">Review of Grievances Related to Access; 
</v>
      </c>
      <c r="EA81" s="251" t="str">
        <f>IF(ISNUMBER(FIND(analysismethod6,'III_Plan comp 438.68 {Plan 6}'!BT$15)),"",'III_Plan comp 438.68 {Plan 6}'!BT$15&amp;analysismethod6)</f>
        <v xml:space="preserve">Review of Grievances Related to Access; 
</v>
      </c>
      <c r="EB81" s="251" t="str">
        <f>IF(ISNUMBER(FIND(analysismethod6,'III_Plan comp 438.68 {Plan 6}'!BU$15)),"",'III_Plan comp 438.68 {Plan 6}'!BU$15&amp;analysismethod6)</f>
        <v xml:space="preserve">Review of Grievances Related to Access; 
</v>
      </c>
      <c r="EC81" s="251" t="str">
        <f>IF(ISNUMBER(FIND(analysismethod6,'III_Plan comp 438.68 {Plan 6}'!BV$15)),"",'III_Plan comp 438.68 {Plan 6}'!BV$15&amp;analysismethod6)</f>
        <v xml:space="preserve">Review of Grievances Related to Access; 
</v>
      </c>
      <c r="ED81" s="251" t="str">
        <f>IF(ISNUMBER(FIND(analysismethod6,'III_Plan comp 438.68 {Plan 6}'!BW$15)),"",'III_Plan comp 438.68 {Plan 6}'!BW$15&amp;analysismethod6)</f>
        <v xml:space="preserve">Review of Grievances Related to Access; 
</v>
      </c>
      <c r="EE81" s="251" t="str">
        <f>IF(ISNUMBER(FIND(analysismethod6,'III_Plan comp 438.68 {Plan 6}'!BX$15)),"",'III_Plan comp 438.68 {Plan 6}'!BX$15&amp;analysismethod6)</f>
        <v xml:space="preserve">Review of Grievances Related to Access; 
</v>
      </c>
      <c r="EF81" s="251" t="str">
        <f>IF(ISNUMBER(FIND(analysismethod6,'III_Plan comp 438.68 {Plan 6}'!BY$15)),"",'III_Plan comp 438.68 {Plan 6}'!BY$15&amp;analysismethod6)</f>
        <v xml:space="preserve">Review of Grievances Related to Access; 
</v>
      </c>
      <c r="EG81" s="251" t="str">
        <f>IF(ISNUMBER(FIND(analysismethod6,'III_Plan comp 438.68 {Plan 6}'!BZ$15)),"",'III_Plan comp 438.68 {Plan 6}'!BZ$15&amp;analysismethod6)</f>
        <v xml:space="preserve">Review of Grievances Related to Access; 
</v>
      </c>
      <c r="EH81" s="251" t="str">
        <f>IF(ISNUMBER(FIND(analysismethod6,'III_Plan comp 438.68 {Plan 6}'!CA$15)),"",'III_Plan comp 438.68 {Plan 6}'!CA$15&amp;analysismethod6)</f>
        <v xml:space="preserve">Review of Grievances Related to Access; 
</v>
      </c>
      <c r="EI81" s="251" t="str">
        <f>IF(ISNUMBER(FIND(analysismethod6,'III_Plan comp 438.68 {Plan 6}'!CB$15)),"",'III_Plan comp 438.68 {Plan 6}'!CB$15&amp;analysismethod6)</f>
        <v xml:space="preserve">Review of Grievances Related to Access; 
</v>
      </c>
      <c r="EJ81" s="251" t="str">
        <f>IF(ISNUMBER(FIND(analysismethod6,'III_Plan comp 438.68 {Plan 6}'!CC$15)),"",'III_Plan comp 438.68 {Plan 6}'!CC$15&amp;analysismethod6)</f>
        <v xml:space="preserve">Review of Grievances Related to Access; 
</v>
      </c>
      <c r="EK81" s="251" t="str">
        <f>IF(ISNUMBER(FIND(analysismethod6,'III_Plan comp 438.68 {Plan 6}'!CD$15)),"",'III_Plan comp 438.68 {Plan 6}'!CD$15&amp;analysismethod6)</f>
        <v xml:space="preserve">Review of Grievances Related to Access; 
</v>
      </c>
      <c r="EL81" s="251" t="str">
        <f>IF(ISNUMBER(FIND(analysismethod6,'III_Plan comp 438.68 {Plan 6}'!CE$15)),"",'III_Plan comp 438.68 {Plan 6}'!CE$15&amp;analysismethod6)</f>
        <v xml:space="preserve">Review of Grievances Related to Access; 
</v>
      </c>
      <c r="EM81" s="251" t="str">
        <f>IF(ISNUMBER(FIND(analysismethod6,'III_Plan comp 438.68 {Plan 6}'!CF$15)),"",'III_Plan comp 438.68 {Plan 6}'!CF$15&amp;analysismethod6)</f>
        <v xml:space="preserve">Review of Grievances Related to Access; 
</v>
      </c>
      <c r="EN81" s="251" t="str">
        <f>IF(ISNUMBER(FIND(analysismethod6,'III_Plan comp 438.68 {Plan 6}'!CG$15)),"",'III_Plan comp 438.68 {Plan 6}'!CG$15&amp;analysismethod6)</f>
        <v xml:space="preserve">Review of Grievances Related to Access; 
</v>
      </c>
      <c r="EO81" s="251" t="str">
        <f>IF(ISNUMBER(FIND(analysismethod6,'III_Plan comp 438.68 {Plan 6}'!CH$15)),"",'III_Plan comp 438.68 {Plan 6}'!CH$15&amp;analysismethod6)</f>
        <v xml:space="preserve">Review of Grievances Related to Access; 
</v>
      </c>
      <c r="EP81" s="251" t="str">
        <f>IF(ISNUMBER(FIND(analysismethod6,'III_Plan comp 438.68 {Plan 6}'!CI$15)),"",'III_Plan comp 438.68 {Plan 6}'!CI$15&amp;analysismethod6)</f>
        <v xml:space="preserve">Review of Grievances Related to Access; 
</v>
      </c>
      <c r="EQ81" s="251" t="str">
        <f>IF(ISNUMBER(FIND(analysismethod6,'III_Plan comp 438.68 {Plan 6}'!CJ$15)),"",'III_Plan comp 438.68 {Plan 6}'!CJ$15&amp;analysismethod6)</f>
        <v xml:space="preserve">Review of Grievances Related to Access; 
</v>
      </c>
      <c r="ER81" s="251" t="str">
        <f>IF(ISNUMBER(FIND(analysismethod6,'III_Plan comp 438.68 {Plan 6}'!CK$15)),"",'III_Plan comp 438.68 {Plan 6}'!CK$15&amp;analysismethod6)</f>
        <v xml:space="preserve">Review of Grievances Related to Access; 
</v>
      </c>
      <c r="ES81" s="251" t="str">
        <f>IF(ISNUMBER(FIND(analysismethod6,'III_Plan comp 438.68 {Plan 6}'!CL$15)),"",'III_Plan comp 438.68 {Plan 6}'!CL$15&amp;analysismethod6)</f>
        <v xml:space="preserve">Review of Grievances Related to Access; 
</v>
      </c>
      <c r="ET81" s="251" t="str">
        <f>IF(ISNUMBER(FIND(analysismethod6,'III_Plan comp 438.68 {Plan 6}'!CM$15)),"",'III_Plan comp 438.68 {Plan 6}'!CM$15&amp;analysismethod6)</f>
        <v xml:space="preserve">Review of Grievances Related to Access; 
</v>
      </c>
      <c r="EU81" s="251" t="str">
        <f>IF(ISNUMBER(FIND(analysismethod6,'III_Plan comp 438.68 {Plan 6}'!CN$15)),"",'III_Plan comp 438.68 {Plan 6}'!CN$15&amp;analysismethod6)</f>
        <v xml:space="preserve">Review of Grievances Related to Access; 
</v>
      </c>
      <c r="EV81" s="251" t="str">
        <f>IF(ISNUMBER(FIND(analysismethod6,'III_Plan comp 438.68 {Plan 6}'!CO$15)),"",'III_Plan comp 438.68 {Plan 6}'!CO$15&amp;analysismethod6)</f>
        <v xml:space="preserve">Review of Grievances Related to Access; 
</v>
      </c>
      <c r="EW81" s="251" t="str">
        <f>IF(ISNUMBER(FIND(analysismethod6,'III_Plan comp 438.68 {Plan 6}'!CP$15)),"",'III_Plan comp 438.68 {Plan 6}'!CP$15&amp;analysismethod6)</f>
        <v xml:space="preserve">Review of Grievances Related to Access; 
</v>
      </c>
      <c r="EX81" s="251" t="str">
        <f>IF(ISNUMBER(FIND(analysismethod6,'III_Plan comp 438.68 {Plan 6}'!CQ$15)),"",'III_Plan comp 438.68 {Plan 6}'!CQ$15&amp;analysismethod6)</f>
        <v xml:space="preserve">Review of Grievances Related to Access; 
</v>
      </c>
      <c r="EY81" s="251" t="str">
        <f>IF(ISNUMBER(FIND(analysismethod6,'III_Plan comp 438.68 {Plan 6}'!CR$15)),"",'III_Plan comp 438.68 {Plan 6}'!CR$15&amp;analysismethod6)</f>
        <v xml:space="preserve">Review of Grievances Related to Access; 
</v>
      </c>
      <c r="EZ81" s="251" t="str">
        <f>IF(ISNUMBER(FIND(analysismethod6,'III_Plan comp 438.68 {Plan 6}'!CS$15)),"",'III_Plan comp 438.68 {Plan 6}'!CS$15&amp;analysismethod6)</f>
        <v xml:space="preserve">Review of Grievances Related to Access; 
</v>
      </c>
      <c r="FA81" s="251" t="str">
        <f>IF(ISNUMBER(FIND(analysismethod6,'III_Plan comp 438.68 {Plan 6}'!CT$15)),"",'III_Plan comp 438.68 {Plan 6}'!CT$15&amp;analysismethod6)</f>
        <v xml:space="preserve">Review of Grievances Related to Access; 
</v>
      </c>
      <c r="FB81" s="251" t="str">
        <f>IF(ISNUMBER(FIND(analysismethod6,'III_Plan comp 438.68 {Plan 6}'!CU$15)),"",'III_Plan comp 438.68 {Plan 6}'!CU$15&amp;analysismethod6)</f>
        <v xml:space="preserve">Review of Grievances Related to Access; 
</v>
      </c>
      <c r="FC81" s="251" t="str">
        <f>IF(ISNUMBER(FIND(analysismethod6,'III_Plan comp 438.68 {Plan 6}'!CV$15)),"",'III_Plan comp 438.68 {Plan 6}'!CV$15&amp;analysismethod6)</f>
        <v xml:space="preserve">Review of Grievances Related to Access; 
</v>
      </c>
      <c r="FD81" s="251" t="str">
        <f>IF(ISNUMBER(FIND(analysismethod6,'III_Plan comp 438.68 {Plan 6}'!CW$15)),"",'III_Plan comp 438.68 {Plan 6}'!CW$15&amp;analysismethod6)</f>
        <v xml:space="preserve">Review of Grievances Related to Access; 
</v>
      </c>
      <c r="FE81" s="251" t="str">
        <f>IF(ISNUMBER(FIND(analysismethod6,'III_Plan comp 438.68 {Plan 6}'!CX$15)),"",'III_Plan comp 438.68 {Plan 6}'!CX$15&amp;analysismethod6)</f>
        <v xml:space="preserve">Review of Grievances Related to Access; 
</v>
      </c>
      <c r="FF81" s="251" t="str">
        <f>IF(ISNUMBER(FIND(analysismethod6,'III_Plan comp 438.68 {Plan 6}'!CY$15)),"",'III_Plan comp 438.68 {Plan 6}'!CY$15&amp;analysismethod6)</f>
        <v xml:space="preserve">Review of Grievances Related to Access; 
</v>
      </c>
      <c r="FG81" s="251" t="str">
        <f>IF(ISNUMBER(FIND(analysismethod6,'III_Plan comp 438.68 {Plan 6}'!CZ$15)),"",'III_Plan comp 438.68 {Plan 6}'!CZ$15&amp;analysismethod6)</f>
        <v xml:space="preserve">Review of Grievances Related to Access; 
</v>
      </c>
    </row>
    <row r="82" spans="62:163" x14ac:dyDescent="0.2">
      <c r="BK82" s="250" t="str">
        <f>IF('I_State and program information'!$E$74="Yes","Encounter Data Analysis"&amp;"; "&amp;CHAR(10)&amp;CHAR(10),"")</f>
        <v xml:space="preserve">Encounter Data Analysis; 
</v>
      </c>
      <c r="BL82" s="251" t="str">
        <f>IF(ISNUMBER(FIND(analysismethod7,'III_Plan comp 438.68 {Plan 6}'!E$15)),"",'III_Plan comp 438.68 {Plan 6}'!E$15&amp;analysismethod7)</f>
        <v xml:space="preserve">Encounter Data Analysis; 
</v>
      </c>
      <c r="BM82" s="251" t="str">
        <f>IF(ISNUMBER(FIND(analysismethod7,'III_Plan comp 438.68 {Plan 6}'!F$15)),"",'III_Plan comp 438.68 {Plan 6}'!F$15&amp;analysismethod7)</f>
        <v xml:space="preserve">Encounter Data Analysis; 
</v>
      </c>
      <c r="BN82" s="251" t="str">
        <f>IF(ISNUMBER(FIND(analysismethod7,'III_Plan comp 438.68 {Plan 6}'!G$15)),"",'III_Plan comp 438.68 {Plan 6}'!G$15&amp;analysismethod7)</f>
        <v xml:space="preserve">Encounter Data Analysis; 
</v>
      </c>
      <c r="BO82" s="251" t="str">
        <f>IF(ISNUMBER(FIND(analysismethod7,'III_Plan comp 438.68 {Plan 6}'!H$15)),"",'III_Plan comp 438.68 {Plan 6}'!H$15&amp;analysismethod7)</f>
        <v xml:space="preserve">Encounter Data Analysis; 
</v>
      </c>
      <c r="BP82" s="251" t="str">
        <f>IF(ISNUMBER(FIND(analysismethod7,'III_Plan comp 438.68 {Plan 6}'!I$15)),"",'III_Plan comp 438.68 {Plan 6}'!I$15&amp;analysismethod7)</f>
        <v xml:space="preserve">Encounter Data Analysis; 
</v>
      </c>
      <c r="BQ82" s="251" t="str">
        <f>IF(ISNUMBER(FIND(analysismethod7,'III_Plan comp 438.68 {Plan 6}'!J$15)),"",'III_Plan comp 438.68 {Plan 6}'!J$15&amp;analysismethod7)</f>
        <v xml:space="preserve">Encounter Data Analysis; 
</v>
      </c>
      <c r="BR82" s="251" t="str">
        <f>IF(ISNUMBER(FIND(analysismethod7,'III_Plan comp 438.68 {Plan 6}'!K$15)),"",'III_Plan comp 438.68 {Plan 6}'!K$15&amp;analysismethod7)</f>
        <v xml:space="preserve">Encounter Data Analysis; 
</v>
      </c>
      <c r="BS82" s="251" t="str">
        <f>IF(ISNUMBER(FIND(analysismethod7,'III_Plan comp 438.68 {Plan 6}'!L$15)),"",'III_Plan comp 438.68 {Plan 6}'!L$15&amp;analysismethod7)</f>
        <v xml:space="preserve">Encounter Data Analysis; 
</v>
      </c>
      <c r="BT82" s="251" t="str">
        <f>IF(ISNUMBER(FIND(analysismethod7,'III_Plan comp 438.68 {Plan 6}'!M$15)),"",'III_Plan comp 438.68 {Plan 6}'!M$15&amp;analysismethod7)</f>
        <v xml:space="preserve">Encounter Data Analysis; 
</v>
      </c>
      <c r="BU82" s="251" t="str">
        <f>IF(ISNUMBER(FIND(analysismethod7,'III_Plan comp 438.68 {Plan 6}'!N$15)),"",'III_Plan comp 438.68 {Plan 6}'!N$15&amp;analysismethod7)</f>
        <v xml:space="preserve">Encounter Data Analysis; 
</v>
      </c>
      <c r="BV82" s="251" t="str">
        <f>IF(ISNUMBER(FIND(analysismethod7,'III_Plan comp 438.68 {Plan 6}'!O$15)),"",'III_Plan comp 438.68 {Plan 6}'!O$15&amp;analysismethod7)</f>
        <v xml:space="preserve">Encounter Data Analysis; 
</v>
      </c>
      <c r="BW82" s="251" t="str">
        <f>IF(ISNUMBER(FIND(analysismethod7,'III_Plan comp 438.68 {Plan 6}'!P$15)),"",'III_Plan comp 438.68 {Plan 6}'!P$15&amp;analysismethod7)</f>
        <v xml:space="preserve">Encounter Data Analysis; 
</v>
      </c>
      <c r="BX82" s="251" t="str">
        <f>IF(ISNUMBER(FIND(analysismethod7,'III_Plan comp 438.68 {Plan 6}'!Q$15)),"",'III_Plan comp 438.68 {Plan 6}'!Q$15&amp;analysismethod7)</f>
        <v xml:space="preserve">Encounter Data Analysis; 
</v>
      </c>
      <c r="BY82" s="251" t="str">
        <f>IF(ISNUMBER(FIND(analysismethod7,'III_Plan comp 438.68 {Plan 6}'!R$15)),"",'III_Plan comp 438.68 {Plan 6}'!R$15&amp;analysismethod7)</f>
        <v xml:space="preserve">Encounter Data Analysis; 
</v>
      </c>
      <c r="BZ82" s="251" t="str">
        <f>IF(ISNUMBER(FIND(analysismethod7,'III_Plan comp 438.68 {Plan 6}'!S$15)),"",'III_Plan comp 438.68 {Plan 6}'!S$15&amp;analysismethod7)</f>
        <v xml:space="preserve">Encounter Data Analysis; 
</v>
      </c>
      <c r="CA82" s="251" t="str">
        <f>IF(ISNUMBER(FIND(analysismethod7,'III_Plan comp 438.68 {Plan 6}'!T$15)),"",'III_Plan comp 438.68 {Plan 6}'!T$15&amp;analysismethod7)</f>
        <v xml:space="preserve">Encounter Data Analysis; 
</v>
      </c>
      <c r="CB82" s="251" t="str">
        <f>IF(ISNUMBER(FIND(analysismethod7,'III_Plan comp 438.68 {Plan 6}'!U$15)),"",'III_Plan comp 438.68 {Plan 6}'!U$15&amp;analysismethod7)</f>
        <v xml:space="preserve">Encounter Data Analysis; 
</v>
      </c>
      <c r="CC82" s="251" t="str">
        <f>IF(ISNUMBER(FIND(analysismethod7,'III_Plan comp 438.68 {Plan 6}'!V$15)),"",'III_Plan comp 438.68 {Plan 6}'!V$15&amp;analysismethod7)</f>
        <v xml:space="preserve">Encounter Data Analysis; 
</v>
      </c>
      <c r="CD82" s="251" t="str">
        <f>IF(ISNUMBER(FIND(analysismethod7,'III_Plan comp 438.68 {Plan 6}'!W$15)),"",'III_Plan comp 438.68 {Plan 6}'!W$15&amp;analysismethod7)</f>
        <v xml:space="preserve">Encounter Data Analysis; 
</v>
      </c>
      <c r="CE82" s="251" t="str">
        <f>IF(ISNUMBER(FIND(analysismethod7,'III_Plan comp 438.68 {Plan 6}'!X$15)),"",'III_Plan comp 438.68 {Plan 6}'!X$15&amp;analysismethod7)</f>
        <v xml:space="preserve">Encounter Data Analysis; 
</v>
      </c>
      <c r="CF82" s="251" t="str">
        <f>IF(ISNUMBER(FIND(analysismethod7,'III_Plan comp 438.68 {Plan 6}'!Y$15)),"",'III_Plan comp 438.68 {Plan 6}'!Y$15&amp;analysismethod7)</f>
        <v xml:space="preserve">Encounter Data Analysis; 
</v>
      </c>
      <c r="CG82" s="251" t="str">
        <f>IF(ISNUMBER(FIND(analysismethod7,'III_Plan comp 438.68 {Plan 6}'!Z$15)),"",'III_Plan comp 438.68 {Plan 6}'!Z$15&amp;analysismethod7)</f>
        <v xml:space="preserve">Encounter Data Analysis; 
</v>
      </c>
      <c r="CH82" s="251" t="str">
        <f>IF(ISNUMBER(FIND(analysismethod7,'III_Plan comp 438.68 {Plan 6}'!AA$15)),"",'III_Plan comp 438.68 {Plan 6}'!AA$15&amp;analysismethod7)</f>
        <v xml:space="preserve">Encounter Data Analysis; 
</v>
      </c>
      <c r="CI82" s="251" t="str">
        <f>IF(ISNUMBER(FIND(analysismethod7,'III_Plan comp 438.68 {Plan 6}'!AB$15)),"",'III_Plan comp 438.68 {Plan 6}'!AB$15&amp;analysismethod7)</f>
        <v xml:space="preserve">Encounter Data Analysis; 
</v>
      </c>
      <c r="CJ82" s="251" t="str">
        <f>IF(ISNUMBER(FIND(analysismethod7,'III_Plan comp 438.68 {Plan 6}'!AC$15)),"",'III_Plan comp 438.68 {Plan 6}'!AC$15&amp;analysismethod7)</f>
        <v xml:space="preserve">Encounter Data Analysis; 
</v>
      </c>
      <c r="CK82" s="251" t="str">
        <f>IF(ISNUMBER(FIND(analysismethod7,'III_Plan comp 438.68 {Plan 6}'!AD$15)),"",'III_Plan comp 438.68 {Plan 6}'!AD$15&amp;analysismethod7)</f>
        <v xml:space="preserve">Encounter Data Analysis; 
</v>
      </c>
      <c r="CL82" s="251" t="str">
        <f>IF(ISNUMBER(FIND(analysismethod7,'III_Plan comp 438.68 {Plan 6}'!AE$15)),"",'III_Plan comp 438.68 {Plan 6}'!AE$15&amp;analysismethod7)</f>
        <v xml:space="preserve">Encounter Data Analysis; 
</v>
      </c>
      <c r="CM82" s="251" t="str">
        <f>IF(ISNUMBER(FIND(analysismethod7,'III_Plan comp 438.68 {Plan 6}'!AF$15)),"",'III_Plan comp 438.68 {Plan 6}'!AF$15&amp;analysismethod7)</f>
        <v xml:space="preserve">Encounter Data Analysis; 
</v>
      </c>
      <c r="CN82" s="251" t="str">
        <f>IF(ISNUMBER(FIND(analysismethod7,'III_Plan comp 438.68 {Plan 6}'!AG$15)),"",'III_Plan comp 438.68 {Plan 6}'!AG$15&amp;analysismethod7)</f>
        <v xml:space="preserve">Encounter Data Analysis; 
</v>
      </c>
      <c r="CO82" s="251" t="str">
        <f>IF(ISNUMBER(FIND(analysismethod7,'III_Plan comp 438.68 {Plan 6}'!AH$15)),"",'III_Plan comp 438.68 {Plan 6}'!AH$15&amp;analysismethod7)</f>
        <v xml:space="preserve">Encounter Data Analysis; 
</v>
      </c>
      <c r="CP82" s="251" t="str">
        <f>IF(ISNUMBER(FIND(analysismethod7,'III_Plan comp 438.68 {Plan 6}'!AI$15)),"",'III_Plan comp 438.68 {Plan 6}'!AI$15&amp;analysismethod7)</f>
        <v xml:space="preserve">Encounter Data Analysis; 
</v>
      </c>
      <c r="CQ82" s="251" t="str">
        <f>IF(ISNUMBER(FIND(analysismethod7,'III_Plan comp 438.68 {Plan 6}'!AJ$15)),"",'III_Plan comp 438.68 {Plan 6}'!AJ$15&amp;analysismethod7)</f>
        <v xml:space="preserve">Encounter Data Analysis; 
</v>
      </c>
      <c r="CR82" s="251" t="str">
        <f>IF(ISNUMBER(FIND(analysismethod7,'III_Plan comp 438.68 {Plan 6}'!AK$15)),"",'III_Plan comp 438.68 {Plan 6}'!AK$15&amp;analysismethod7)</f>
        <v xml:space="preserve">Encounter Data Analysis; 
</v>
      </c>
      <c r="CS82" s="251" t="str">
        <f>IF(ISNUMBER(FIND(analysismethod7,'III_Plan comp 438.68 {Plan 6}'!AL$15)),"",'III_Plan comp 438.68 {Plan 6}'!AL$15&amp;analysismethod7)</f>
        <v xml:space="preserve">Encounter Data Analysis; 
</v>
      </c>
      <c r="CT82" s="251" t="str">
        <f>IF(ISNUMBER(FIND(analysismethod7,'III_Plan comp 438.68 {Plan 6}'!AM$15)),"",'III_Plan comp 438.68 {Plan 6}'!AM$15&amp;analysismethod7)</f>
        <v xml:space="preserve">Encounter Data Analysis; 
</v>
      </c>
      <c r="CU82" s="251" t="str">
        <f>IF(ISNUMBER(FIND(analysismethod7,'III_Plan comp 438.68 {Plan 6}'!AN$15)),"",'III_Plan comp 438.68 {Plan 6}'!AN$15&amp;analysismethod7)</f>
        <v xml:space="preserve">Encounter Data Analysis; 
</v>
      </c>
      <c r="CV82" s="251" t="str">
        <f>IF(ISNUMBER(FIND(analysismethod7,'III_Plan comp 438.68 {Plan 6}'!AO$15)),"",'III_Plan comp 438.68 {Plan 6}'!AO$15&amp;analysismethod7)</f>
        <v xml:space="preserve">Encounter Data Analysis; 
</v>
      </c>
      <c r="CW82" s="251" t="str">
        <f>IF(ISNUMBER(FIND(analysismethod7,'III_Plan comp 438.68 {Plan 6}'!AP$15)),"",'III_Plan comp 438.68 {Plan 6}'!AP$15&amp;analysismethod7)</f>
        <v xml:space="preserve">Encounter Data Analysis; 
</v>
      </c>
      <c r="CX82" s="251" t="str">
        <f>IF(ISNUMBER(FIND(analysismethod7,'III_Plan comp 438.68 {Plan 6}'!AQ$15)),"",'III_Plan comp 438.68 {Plan 6}'!AQ$15&amp;analysismethod7)</f>
        <v xml:space="preserve">Encounter Data Analysis; 
</v>
      </c>
      <c r="CY82" s="251" t="str">
        <f>IF(ISNUMBER(FIND(analysismethod7,'III_Plan comp 438.68 {Plan 6}'!AR$15)),"",'III_Plan comp 438.68 {Plan 6}'!AR$15&amp;analysismethod7)</f>
        <v xml:space="preserve">Encounter Data Analysis; 
</v>
      </c>
      <c r="CZ82" s="251" t="str">
        <f>IF(ISNUMBER(FIND(analysismethod7,'III_Plan comp 438.68 {Plan 6}'!AS$15)),"",'III_Plan comp 438.68 {Plan 6}'!AS$15&amp;analysismethod7)</f>
        <v xml:space="preserve">Encounter Data Analysis; 
</v>
      </c>
      <c r="DA82" s="251" t="str">
        <f>IF(ISNUMBER(FIND(analysismethod7,'III_Plan comp 438.68 {Plan 6}'!AT$15)),"",'III_Plan comp 438.68 {Plan 6}'!AT$15&amp;analysismethod7)</f>
        <v xml:space="preserve">Encounter Data Analysis; 
</v>
      </c>
      <c r="DB82" s="251" t="str">
        <f>IF(ISNUMBER(FIND(analysismethod7,'III_Plan comp 438.68 {Plan 6}'!AU$15)),"",'III_Plan comp 438.68 {Plan 6}'!AU$15&amp;analysismethod7)</f>
        <v xml:space="preserve">Encounter Data Analysis; 
</v>
      </c>
      <c r="DC82" s="251" t="str">
        <f>IF(ISNUMBER(FIND(analysismethod7,'III_Plan comp 438.68 {Plan 6}'!AV$15)),"",'III_Plan comp 438.68 {Plan 6}'!AV$15&amp;analysismethod7)</f>
        <v xml:space="preserve">Encounter Data Analysis; 
</v>
      </c>
      <c r="DD82" s="251" t="str">
        <f>IF(ISNUMBER(FIND(analysismethod7,'III_Plan comp 438.68 {Plan 6}'!AW$15)),"",'III_Plan comp 438.68 {Plan 6}'!AW$15&amp;analysismethod7)</f>
        <v xml:space="preserve">Encounter Data Analysis; 
</v>
      </c>
      <c r="DE82" s="251" t="str">
        <f>IF(ISNUMBER(FIND(analysismethod7,'III_Plan comp 438.68 {Plan 6}'!AX$15)),"",'III_Plan comp 438.68 {Plan 6}'!AX$15&amp;analysismethod7)</f>
        <v xml:space="preserve">Encounter Data Analysis; 
</v>
      </c>
      <c r="DF82" s="251" t="str">
        <f>IF(ISNUMBER(FIND(analysismethod7,'III_Plan comp 438.68 {Plan 6}'!AY$15)),"",'III_Plan comp 438.68 {Plan 6}'!AY$15&amp;analysismethod7)</f>
        <v xml:space="preserve">Encounter Data Analysis; 
</v>
      </c>
      <c r="DG82" s="251" t="str">
        <f>IF(ISNUMBER(FIND(analysismethod7,'III_Plan comp 438.68 {Plan 6}'!AZ$15)),"",'III_Plan comp 438.68 {Plan 6}'!AZ$15&amp;analysismethod7)</f>
        <v xml:space="preserve">Encounter Data Analysis; 
</v>
      </c>
      <c r="DH82" s="251" t="str">
        <f>IF(ISNUMBER(FIND(analysismethod7,'III_Plan comp 438.68 {Plan 6}'!BA$15)),"",'III_Plan comp 438.68 {Plan 6}'!BA$15&amp;analysismethod7)</f>
        <v xml:space="preserve">Encounter Data Analysis; 
</v>
      </c>
      <c r="DI82" s="251" t="str">
        <f>IF(ISNUMBER(FIND(analysismethod7,'III_Plan comp 438.68 {Plan 6}'!BB$15)),"",'III_Plan comp 438.68 {Plan 6}'!BB$15&amp;analysismethod7)</f>
        <v xml:space="preserve">Encounter Data Analysis; 
</v>
      </c>
      <c r="DJ82" s="251" t="str">
        <f>IF(ISNUMBER(FIND(analysismethod7,'III_Plan comp 438.68 {Plan 6}'!BC$15)),"",'III_Plan comp 438.68 {Plan 6}'!BC$15&amp;analysismethod7)</f>
        <v xml:space="preserve">Encounter Data Analysis; 
</v>
      </c>
      <c r="DK82" s="251" t="str">
        <f>IF(ISNUMBER(FIND(analysismethod7,'III_Plan comp 438.68 {Plan 6}'!BD$15)),"",'III_Plan comp 438.68 {Plan 6}'!BD$15&amp;analysismethod7)</f>
        <v xml:space="preserve">Encounter Data Analysis; 
</v>
      </c>
      <c r="DL82" s="251" t="str">
        <f>IF(ISNUMBER(FIND(analysismethod7,'III_Plan comp 438.68 {Plan 6}'!BE$15)),"",'III_Plan comp 438.68 {Plan 6}'!BE$15&amp;analysismethod7)</f>
        <v xml:space="preserve">Encounter Data Analysis; 
</v>
      </c>
      <c r="DM82" s="251" t="str">
        <f>IF(ISNUMBER(FIND(analysismethod7,'III_Plan comp 438.68 {Plan 6}'!BF$15)),"",'III_Plan comp 438.68 {Plan 6}'!BF$15&amp;analysismethod7)</f>
        <v xml:space="preserve">Encounter Data Analysis; 
</v>
      </c>
      <c r="DN82" s="251" t="str">
        <f>IF(ISNUMBER(FIND(analysismethod7,'III_Plan comp 438.68 {Plan 6}'!BG$15)),"",'III_Plan comp 438.68 {Plan 6}'!BG$15&amp;analysismethod7)</f>
        <v xml:space="preserve">Encounter Data Analysis; 
</v>
      </c>
      <c r="DO82" s="251" t="str">
        <f>IF(ISNUMBER(FIND(analysismethod7,'III_Plan comp 438.68 {Plan 6}'!BH$15)),"",'III_Plan comp 438.68 {Plan 6}'!BH$15&amp;analysismethod7)</f>
        <v xml:space="preserve">Encounter Data Analysis; 
</v>
      </c>
      <c r="DP82" s="251" t="str">
        <f>IF(ISNUMBER(FIND(analysismethod7,'III_Plan comp 438.68 {Plan 6}'!BI$15)),"",'III_Plan comp 438.68 {Plan 6}'!BI$15&amp;analysismethod7)</f>
        <v xml:space="preserve">Encounter Data Analysis; 
</v>
      </c>
      <c r="DQ82" s="251" t="str">
        <f>IF(ISNUMBER(FIND(analysismethod7,'III_Plan comp 438.68 {Plan 6}'!BJ$15)),"",'III_Plan comp 438.68 {Plan 6}'!BJ$15&amp;analysismethod7)</f>
        <v xml:space="preserve">Encounter Data Analysis; 
</v>
      </c>
      <c r="DR82" s="251" t="str">
        <f>IF(ISNUMBER(FIND(analysismethod7,'III_Plan comp 438.68 {Plan 6}'!BK$15)),"",'III_Plan comp 438.68 {Plan 6}'!BK$15&amp;analysismethod7)</f>
        <v xml:space="preserve">Encounter Data Analysis; 
</v>
      </c>
      <c r="DS82" s="251" t="str">
        <f>IF(ISNUMBER(FIND(analysismethod7,'III_Plan comp 438.68 {Plan 6}'!BL$15)),"",'III_Plan comp 438.68 {Plan 6}'!BL$15&amp;analysismethod7)</f>
        <v xml:space="preserve">Encounter Data Analysis; 
</v>
      </c>
      <c r="DT82" s="251" t="str">
        <f>IF(ISNUMBER(FIND(analysismethod7,'III_Plan comp 438.68 {Plan 6}'!BM$15)),"",'III_Plan comp 438.68 {Plan 6}'!BM$15&amp;analysismethod7)</f>
        <v xml:space="preserve">Encounter Data Analysis; 
</v>
      </c>
      <c r="DU82" s="251" t="str">
        <f>IF(ISNUMBER(FIND(analysismethod7,'III_Plan comp 438.68 {Plan 6}'!BN$15)),"",'III_Plan comp 438.68 {Plan 6}'!BN$15&amp;analysismethod7)</f>
        <v xml:space="preserve">Encounter Data Analysis; 
</v>
      </c>
      <c r="DV82" s="251" t="str">
        <f>IF(ISNUMBER(FIND(analysismethod7,'III_Plan comp 438.68 {Plan 6}'!BO$15)),"",'III_Plan comp 438.68 {Plan 6}'!BO$15&amp;analysismethod7)</f>
        <v xml:space="preserve">Encounter Data Analysis; 
</v>
      </c>
      <c r="DW82" s="251" t="str">
        <f>IF(ISNUMBER(FIND(analysismethod7,'III_Plan comp 438.68 {Plan 6}'!BP$15)),"",'III_Plan comp 438.68 {Plan 6}'!BP$15&amp;analysismethod7)</f>
        <v xml:space="preserve">Encounter Data Analysis; 
</v>
      </c>
      <c r="DX82" s="251" t="str">
        <f>IF(ISNUMBER(FIND(analysismethod7,'III_Plan comp 438.68 {Plan 6}'!BQ$15)),"",'III_Plan comp 438.68 {Plan 6}'!BQ$15&amp;analysismethod7)</f>
        <v xml:space="preserve">Encounter Data Analysis; 
</v>
      </c>
      <c r="DY82" s="251" t="str">
        <f>IF(ISNUMBER(FIND(analysismethod7,'III_Plan comp 438.68 {Plan 6}'!BR$15)),"",'III_Plan comp 438.68 {Plan 6}'!BR$15&amp;analysismethod7)</f>
        <v xml:space="preserve">Encounter Data Analysis; 
</v>
      </c>
      <c r="DZ82" s="251" t="str">
        <f>IF(ISNUMBER(FIND(analysismethod7,'III_Plan comp 438.68 {Plan 6}'!BS$15)),"",'III_Plan comp 438.68 {Plan 6}'!BS$15&amp;analysismethod7)</f>
        <v xml:space="preserve">Encounter Data Analysis; 
</v>
      </c>
      <c r="EA82" s="251" t="str">
        <f>IF(ISNUMBER(FIND(analysismethod7,'III_Plan comp 438.68 {Plan 6}'!BT$15)),"",'III_Plan comp 438.68 {Plan 6}'!BT$15&amp;analysismethod7)</f>
        <v xml:space="preserve">Encounter Data Analysis; 
</v>
      </c>
      <c r="EB82" s="251" t="str">
        <f>IF(ISNUMBER(FIND(analysismethod7,'III_Plan comp 438.68 {Plan 6}'!BU$15)),"",'III_Plan comp 438.68 {Plan 6}'!BU$15&amp;analysismethod7)</f>
        <v xml:space="preserve">Encounter Data Analysis; 
</v>
      </c>
      <c r="EC82" s="251" t="str">
        <f>IF(ISNUMBER(FIND(analysismethod7,'III_Plan comp 438.68 {Plan 6}'!BV$15)),"",'III_Plan comp 438.68 {Plan 6}'!BV$15&amp;analysismethod7)</f>
        <v xml:space="preserve">Encounter Data Analysis; 
</v>
      </c>
      <c r="ED82" s="251" t="str">
        <f>IF(ISNUMBER(FIND(analysismethod7,'III_Plan comp 438.68 {Plan 6}'!BW$15)),"",'III_Plan comp 438.68 {Plan 6}'!BW$15&amp;analysismethod7)</f>
        <v xml:space="preserve">Encounter Data Analysis; 
</v>
      </c>
      <c r="EE82" s="251" t="str">
        <f>IF(ISNUMBER(FIND(analysismethod7,'III_Plan comp 438.68 {Plan 6}'!BX$15)),"",'III_Plan comp 438.68 {Plan 6}'!BX$15&amp;analysismethod7)</f>
        <v xml:space="preserve">Encounter Data Analysis; 
</v>
      </c>
      <c r="EF82" s="251" t="str">
        <f>IF(ISNUMBER(FIND(analysismethod7,'III_Plan comp 438.68 {Plan 6}'!BY$15)),"",'III_Plan comp 438.68 {Plan 6}'!BY$15&amp;analysismethod7)</f>
        <v xml:space="preserve">Encounter Data Analysis; 
</v>
      </c>
      <c r="EG82" s="251" t="str">
        <f>IF(ISNUMBER(FIND(analysismethod7,'III_Plan comp 438.68 {Plan 6}'!BZ$15)),"",'III_Plan comp 438.68 {Plan 6}'!BZ$15&amp;analysismethod7)</f>
        <v xml:space="preserve">Encounter Data Analysis; 
</v>
      </c>
      <c r="EH82" s="251" t="str">
        <f>IF(ISNUMBER(FIND(analysismethod7,'III_Plan comp 438.68 {Plan 6}'!CA$15)),"",'III_Plan comp 438.68 {Plan 6}'!CA$15&amp;analysismethod7)</f>
        <v xml:space="preserve">Encounter Data Analysis; 
</v>
      </c>
      <c r="EI82" s="251" t="str">
        <f>IF(ISNUMBER(FIND(analysismethod7,'III_Plan comp 438.68 {Plan 6}'!CB$15)),"",'III_Plan comp 438.68 {Plan 6}'!CB$15&amp;analysismethod7)</f>
        <v xml:space="preserve">Encounter Data Analysis; 
</v>
      </c>
      <c r="EJ82" s="251" t="str">
        <f>IF(ISNUMBER(FIND(analysismethod7,'III_Plan comp 438.68 {Plan 6}'!CC$15)),"",'III_Plan comp 438.68 {Plan 6}'!CC$15&amp;analysismethod7)</f>
        <v xml:space="preserve">Encounter Data Analysis; 
</v>
      </c>
      <c r="EK82" s="251" t="str">
        <f>IF(ISNUMBER(FIND(analysismethod7,'III_Plan comp 438.68 {Plan 6}'!CD$15)),"",'III_Plan comp 438.68 {Plan 6}'!CD$15&amp;analysismethod7)</f>
        <v xml:space="preserve">Encounter Data Analysis; 
</v>
      </c>
      <c r="EL82" s="251" t="str">
        <f>IF(ISNUMBER(FIND(analysismethod7,'III_Plan comp 438.68 {Plan 6}'!CE$15)),"",'III_Plan comp 438.68 {Plan 6}'!CE$15&amp;analysismethod7)</f>
        <v xml:space="preserve">Encounter Data Analysis; 
</v>
      </c>
      <c r="EM82" s="251" t="str">
        <f>IF(ISNUMBER(FIND(analysismethod7,'III_Plan comp 438.68 {Plan 6}'!CF$15)),"",'III_Plan comp 438.68 {Plan 6}'!CF$15&amp;analysismethod7)</f>
        <v xml:space="preserve">Encounter Data Analysis; 
</v>
      </c>
      <c r="EN82" s="251" t="str">
        <f>IF(ISNUMBER(FIND(analysismethod7,'III_Plan comp 438.68 {Plan 6}'!CG$15)),"",'III_Plan comp 438.68 {Plan 6}'!CG$15&amp;analysismethod7)</f>
        <v xml:space="preserve">Encounter Data Analysis; 
</v>
      </c>
      <c r="EO82" s="251" t="str">
        <f>IF(ISNUMBER(FIND(analysismethod7,'III_Plan comp 438.68 {Plan 6}'!CH$15)),"",'III_Plan comp 438.68 {Plan 6}'!CH$15&amp;analysismethod7)</f>
        <v xml:space="preserve">Encounter Data Analysis; 
</v>
      </c>
      <c r="EP82" s="251" t="str">
        <f>IF(ISNUMBER(FIND(analysismethod7,'III_Plan comp 438.68 {Plan 6}'!CI$15)),"",'III_Plan comp 438.68 {Plan 6}'!CI$15&amp;analysismethod7)</f>
        <v xml:space="preserve">Encounter Data Analysis; 
</v>
      </c>
      <c r="EQ82" s="251" t="str">
        <f>IF(ISNUMBER(FIND(analysismethod7,'III_Plan comp 438.68 {Plan 6}'!CJ$15)),"",'III_Plan comp 438.68 {Plan 6}'!CJ$15&amp;analysismethod7)</f>
        <v xml:space="preserve">Encounter Data Analysis; 
</v>
      </c>
      <c r="ER82" s="251" t="str">
        <f>IF(ISNUMBER(FIND(analysismethod7,'III_Plan comp 438.68 {Plan 6}'!CK$15)),"",'III_Plan comp 438.68 {Plan 6}'!CK$15&amp;analysismethod7)</f>
        <v xml:space="preserve">Encounter Data Analysis; 
</v>
      </c>
      <c r="ES82" s="251" t="str">
        <f>IF(ISNUMBER(FIND(analysismethod7,'III_Plan comp 438.68 {Plan 6}'!CL$15)),"",'III_Plan comp 438.68 {Plan 6}'!CL$15&amp;analysismethod7)</f>
        <v xml:space="preserve">Encounter Data Analysis; 
</v>
      </c>
      <c r="ET82" s="251" t="str">
        <f>IF(ISNUMBER(FIND(analysismethod7,'III_Plan comp 438.68 {Plan 6}'!CM$15)),"",'III_Plan comp 438.68 {Plan 6}'!CM$15&amp;analysismethod7)</f>
        <v xml:space="preserve">Encounter Data Analysis; 
</v>
      </c>
      <c r="EU82" s="251" t="str">
        <f>IF(ISNUMBER(FIND(analysismethod7,'III_Plan comp 438.68 {Plan 6}'!CN$15)),"",'III_Plan comp 438.68 {Plan 6}'!CN$15&amp;analysismethod7)</f>
        <v xml:space="preserve">Encounter Data Analysis; 
</v>
      </c>
      <c r="EV82" s="251" t="str">
        <f>IF(ISNUMBER(FIND(analysismethod7,'III_Plan comp 438.68 {Plan 6}'!CO$15)),"",'III_Plan comp 438.68 {Plan 6}'!CO$15&amp;analysismethod7)</f>
        <v xml:space="preserve">Encounter Data Analysis; 
</v>
      </c>
      <c r="EW82" s="251" t="str">
        <f>IF(ISNUMBER(FIND(analysismethod7,'III_Plan comp 438.68 {Plan 6}'!CP$15)),"",'III_Plan comp 438.68 {Plan 6}'!CP$15&amp;analysismethod7)</f>
        <v xml:space="preserve">Encounter Data Analysis; 
</v>
      </c>
      <c r="EX82" s="251" t="str">
        <f>IF(ISNUMBER(FIND(analysismethod7,'III_Plan comp 438.68 {Plan 6}'!CQ$15)),"",'III_Plan comp 438.68 {Plan 6}'!CQ$15&amp;analysismethod7)</f>
        <v xml:space="preserve">Encounter Data Analysis; 
</v>
      </c>
      <c r="EY82" s="251" t="str">
        <f>IF(ISNUMBER(FIND(analysismethod7,'III_Plan comp 438.68 {Plan 6}'!CR$15)),"",'III_Plan comp 438.68 {Plan 6}'!CR$15&amp;analysismethod7)</f>
        <v xml:space="preserve">Encounter Data Analysis; 
</v>
      </c>
      <c r="EZ82" s="251" t="str">
        <f>IF(ISNUMBER(FIND(analysismethod7,'III_Plan comp 438.68 {Plan 6}'!CS$15)),"",'III_Plan comp 438.68 {Plan 6}'!CS$15&amp;analysismethod7)</f>
        <v xml:space="preserve">Encounter Data Analysis; 
</v>
      </c>
      <c r="FA82" s="251" t="str">
        <f>IF(ISNUMBER(FIND(analysismethod7,'III_Plan comp 438.68 {Plan 6}'!CT$15)),"",'III_Plan comp 438.68 {Plan 6}'!CT$15&amp;analysismethod7)</f>
        <v xml:space="preserve">Encounter Data Analysis; 
</v>
      </c>
      <c r="FB82" s="251" t="str">
        <f>IF(ISNUMBER(FIND(analysismethod7,'III_Plan comp 438.68 {Plan 6}'!CU$15)),"",'III_Plan comp 438.68 {Plan 6}'!CU$15&amp;analysismethod7)</f>
        <v xml:space="preserve">Encounter Data Analysis; 
</v>
      </c>
      <c r="FC82" s="251" t="str">
        <f>IF(ISNUMBER(FIND(analysismethod7,'III_Plan comp 438.68 {Plan 6}'!CV$15)),"",'III_Plan comp 438.68 {Plan 6}'!CV$15&amp;analysismethod7)</f>
        <v xml:space="preserve">Encounter Data Analysis; 
</v>
      </c>
      <c r="FD82" s="251" t="str">
        <f>IF(ISNUMBER(FIND(analysismethod7,'III_Plan comp 438.68 {Plan 6}'!CW$15)),"",'III_Plan comp 438.68 {Plan 6}'!CW$15&amp;analysismethod7)</f>
        <v xml:space="preserve">Encounter Data Analysis; 
</v>
      </c>
      <c r="FE82" s="251" t="str">
        <f>IF(ISNUMBER(FIND(analysismethod7,'III_Plan comp 438.68 {Plan 6}'!CX$15)),"",'III_Plan comp 438.68 {Plan 6}'!CX$15&amp;analysismethod7)</f>
        <v xml:space="preserve">Encounter Data Analysis; 
</v>
      </c>
      <c r="FF82" s="251" t="str">
        <f>IF(ISNUMBER(FIND(analysismethod7,'III_Plan comp 438.68 {Plan 6}'!CY$15)),"",'III_Plan comp 438.68 {Plan 6}'!CY$15&amp;analysismethod7)</f>
        <v xml:space="preserve">Encounter Data Analysis; 
</v>
      </c>
      <c r="FG82" s="251" t="str">
        <f>IF(ISNUMBER(FIND(analysismethod7,'III_Plan comp 438.68 {Plan 6}'!CZ$15)),"",'III_Plan comp 438.68 {Plan 6}'!CZ$15&amp;analysismethod7)</f>
        <v xml:space="preserve">Encounter Data Analysis; 
</v>
      </c>
    </row>
    <row r="83" spans="62:163" x14ac:dyDescent="0.2">
      <c r="BK83" s="250" t="str">
        <f>IF('I_State and program information'!$E$79&lt;&gt;"",'I_State and program information'!E152&amp;"; "&amp;CHAR(10)&amp;CHAR(10),"")</f>
        <v/>
      </c>
      <c r="BL83" s="251" t="str">
        <f>IF(ISNUMBER(FIND(analysismethod8,'III_Plan comp 438.68 {Plan 6}'!E$15)),"",'III_Plan comp 438.68 {Plan 6}'!E$15&amp;analysismethod8)</f>
        <v/>
      </c>
      <c r="BM83" s="251" t="str">
        <f>IF(ISNUMBER(FIND(analysismethod8,'III_Plan comp 438.68 {Plan 6}'!F$15)),"",'III_Plan comp 438.68 {Plan 6}'!F$15&amp;analysismethod8)</f>
        <v/>
      </c>
      <c r="BN83" s="251" t="str">
        <f>IF(ISNUMBER(FIND(analysismethod8,'III_Plan comp 438.68 {Plan 6}'!G$15)),"",'III_Plan comp 438.68 {Plan 6}'!G$15&amp;analysismethod8)</f>
        <v/>
      </c>
      <c r="BO83" s="251" t="str">
        <f>IF(ISNUMBER(FIND(analysismethod8,'III_Plan comp 438.68 {Plan 6}'!H$15)),"",'III_Plan comp 438.68 {Plan 6}'!H$15&amp;analysismethod8)</f>
        <v/>
      </c>
      <c r="BP83" s="251" t="str">
        <f>IF(ISNUMBER(FIND(analysismethod8,'III_Plan comp 438.68 {Plan 6}'!I$15)),"",'III_Plan comp 438.68 {Plan 6}'!I$15&amp;analysismethod8)</f>
        <v/>
      </c>
      <c r="BQ83" s="251" t="str">
        <f>IF(ISNUMBER(FIND(analysismethod8,'III_Plan comp 438.68 {Plan 6}'!J$15)),"",'III_Plan comp 438.68 {Plan 6}'!J$15&amp;analysismethod8)</f>
        <v/>
      </c>
      <c r="BR83" s="251" t="str">
        <f>IF(ISNUMBER(FIND(analysismethod8,'III_Plan comp 438.68 {Plan 6}'!K$15)),"",'III_Plan comp 438.68 {Plan 6}'!K$15&amp;analysismethod8)</f>
        <v/>
      </c>
      <c r="BS83" s="251" t="str">
        <f>IF(ISNUMBER(FIND(analysismethod8,'III_Plan comp 438.68 {Plan 6}'!L$15)),"",'III_Plan comp 438.68 {Plan 6}'!L$15&amp;analysismethod8)</f>
        <v/>
      </c>
      <c r="BT83" s="251" t="str">
        <f>IF(ISNUMBER(FIND(analysismethod8,'III_Plan comp 438.68 {Plan 6}'!M$15)),"",'III_Plan comp 438.68 {Plan 6}'!M$15&amp;analysismethod8)</f>
        <v/>
      </c>
      <c r="BU83" s="251" t="str">
        <f>IF(ISNUMBER(FIND(analysismethod8,'III_Plan comp 438.68 {Plan 6}'!N$15)),"",'III_Plan comp 438.68 {Plan 6}'!N$15&amp;analysismethod8)</f>
        <v/>
      </c>
      <c r="BV83" s="251" t="str">
        <f>IF(ISNUMBER(FIND(analysismethod8,'III_Plan comp 438.68 {Plan 6}'!O$15)),"",'III_Plan comp 438.68 {Plan 6}'!O$15&amp;analysismethod8)</f>
        <v/>
      </c>
      <c r="BW83" s="251" t="str">
        <f>IF(ISNUMBER(FIND(analysismethod8,'III_Plan comp 438.68 {Plan 6}'!P$15)),"",'III_Plan comp 438.68 {Plan 6}'!P$15&amp;analysismethod8)</f>
        <v/>
      </c>
      <c r="BX83" s="251" t="str">
        <f>IF(ISNUMBER(FIND(analysismethod8,'III_Plan comp 438.68 {Plan 6}'!Q$15)),"",'III_Plan comp 438.68 {Plan 6}'!Q$15&amp;analysismethod8)</f>
        <v/>
      </c>
      <c r="BY83" s="251" t="str">
        <f>IF(ISNUMBER(FIND(analysismethod8,'III_Plan comp 438.68 {Plan 6}'!R$15)),"",'III_Plan comp 438.68 {Plan 6}'!R$15&amp;analysismethod8)</f>
        <v/>
      </c>
      <c r="BZ83" s="251" t="str">
        <f>IF(ISNUMBER(FIND(analysismethod8,'III_Plan comp 438.68 {Plan 6}'!S$15)),"",'III_Plan comp 438.68 {Plan 6}'!S$15&amp;analysismethod8)</f>
        <v/>
      </c>
      <c r="CA83" s="251" t="str">
        <f>IF(ISNUMBER(FIND(analysismethod8,'III_Plan comp 438.68 {Plan 6}'!T$15)),"",'III_Plan comp 438.68 {Plan 6}'!T$15&amp;analysismethod8)</f>
        <v/>
      </c>
      <c r="CB83" s="251" t="str">
        <f>IF(ISNUMBER(FIND(analysismethod8,'III_Plan comp 438.68 {Plan 6}'!U$15)),"",'III_Plan comp 438.68 {Plan 6}'!U$15&amp;analysismethod8)</f>
        <v/>
      </c>
      <c r="CC83" s="251" t="str">
        <f>IF(ISNUMBER(FIND(analysismethod8,'III_Plan comp 438.68 {Plan 6}'!V$15)),"",'III_Plan comp 438.68 {Plan 6}'!V$15&amp;analysismethod8)</f>
        <v/>
      </c>
      <c r="CD83" s="251" t="str">
        <f>IF(ISNUMBER(FIND(analysismethod8,'III_Plan comp 438.68 {Plan 6}'!W$15)),"",'III_Plan comp 438.68 {Plan 6}'!W$15&amp;analysismethod8)</f>
        <v/>
      </c>
      <c r="CE83" s="251" t="str">
        <f>IF(ISNUMBER(FIND(analysismethod8,'III_Plan comp 438.68 {Plan 6}'!X$15)),"",'III_Plan comp 438.68 {Plan 6}'!X$15&amp;analysismethod8)</f>
        <v/>
      </c>
      <c r="CF83" s="251" t="str">
        <f>IF(ISNUMBER(FIND(analysismethod8,'III_Plan comp 438.68 {Plan 6}'!Y$15)),"",'III_Plan comp 438.68 {Plan 6}'!Y$15&amp;analysismethod8)</f>
        <v/>
      </c>
      <c r="CG83" s="251" t="str">
        <f>IF(ISNUMBER(FIND(analysismethod8,'III_Plan comp 438.68 {Plan 6}'!Z$15)),"",'III_Plan comp 438.68 {Plan 6}'!Z$15&amp;analysismethod8)</f>
        <v/>
      </c>
      <c r="CH83" s="251" t="str">
        <f>IF(ISNUMBER(FIND(analysismethod8,'III_Plan comp 438.68 {Plan 6}'!AA$15)),"",'III_Plan comp 438.68 {Plan 6}'!AA$15&amp;analysismethod8)</f>
        <v/>
      </c>
      <c r="CI83" s="251" t="str">
        <f>IF(ISNUMBER(FIND(analysismethod8,'III_Plan comp 438.68 {Plan 6}'!AB$15)),"",'III_Plan comp 438.68 {Plan 6}'!AB$15&amp;analysismethod8)</f>
        <v/>
      </c>
      <c r="CJ83" s="251" t="str">
        <f>IF(ISNUMBER(FIND(analysismethod8,'III_Plan comp 438.68 {Plan 6}'!AC$15)),"",'III_Plan comp 438.68 {Plan 6}'!AC$15&amp;analysismethod8)</f>
        <v/>
      </c>
      <c r="CK83" s="251" t="str">
        <f>IF(ISNUMBER(FIND(analysismethod8,'III_Plan comp 438.68 {Plan 6}'!AD$15)),"",'III_Plan comp 438.68 {Plan 6}'!AD$15&amp;analysismethod8)</f>
        <v/>
      </c>
      <c r="CL83" s="251" t="str">
        <f>IF(ISNUMBER(FIND(analysismethod8,'III_Plan comp 438.68 {Plan 6}'!AE$15)),"",'III_Plan comp 438.68 {Plan 6}'!AE$15&amp;analysismethod8)</f>
        <v/>
      </c>
      <c r="CM83" s="251" t="str">
        <f>IF(ISNUMBER(FIND(analysismethod8,'III_Plan comp 438.68 {Plan 6}'!AF$15)),"",'III_Plan comp 438.68 {Plan 6}'!AF$15&amp;analysismethod8)</f>
        <v/>
      </c>
      <c r="CN83" s="251" t="str">
        <f>IF(ISNUMBER(FIND(analysismethod8,'III_Plan comp 438.68 {Plan 6}'!AG$15)),"",'III_Plan comp 438.68 {Plan 6}'!AG$15&amp;analysismethod8)</f>
        <v/>
      </c>
      <c r="CO83" s="251" t="str">
        <f>IF(ISNUMBER(FIND(analysismethod8,'III_Plan comp 438.68 {Plan 6}'!AH$15)),"",'III_Plan comp 438.68 {Plan 6}'!AH$15&amp;analysismethod8)</f>
        <v/>
      </c>
      <c r="CP83" s="251" t="str">
        <f>IF(ISNUMBER(FIND(analysismethod8,'III_Plan comp 438.68 {Plan 6}'!AI$15)),"",'III_Plan comp 438.68 {Plan 6}'!AI$15&amp;analysismethod8)</f>
        <v/>
      </c>
      <c r="CQ83" s="251" t="str">
        <f>IF(ISNUMBER(FIND(analysismethod8,'III_Plan comp 438.68 {Plan 6}'!AJ$15)),"",'III_Plan comp 438.68 {Plan 6}'!AJ$15&amp;analysismethod8)</f>
        <v/>
      </c>
      <c r="CR83" s="251" t="str">
        <f>IF(ISNUMBER(FIND(analysismethod8,'III_Plan comp 438.68 {Plan 6}'!AK$15)),"",'III_Plan comp 438.68 {Plan 6}'!AK$15&amp;analysismethod8)</f>
        <v/>
      </c>
      <c r="CS83" s="251" t="str">
        <f>IF(ISNUMBER(FIND(analysismethod8,'III_Plan comp 438.68 {Plan 6}'!AL$15)),"",'III_Plan comp 438.68 {Plan 6}'!AL$15&amp;analysismethod8)</f>
        <v/>
      </c>
      <c r="CT83" s="251" t="str">
        <f>IF(ISNUMBER(FIND(analysismethod8,'III_Plan comp 438.68 {Plan 6}'!AM$15)),"",'III_Plan comp 438.68 {Plan 6}'!AM$15&amp;analysismethod8)</f>
        <v/>
      </c>
      <c r="CU83" s="251" t="str">
        <f>IF(ISNUMBER(FIND(analysismethod8,'III_Plan comp 438.68 {Plan 6}'!AN$15)),"",'III_Plan comp 438.68 {Plan 6}'!AN$15&amp;analysismethod8)</f>
        <v/>
      </c>
      <c r="CV83" s="251" t="str">
        <f>IF(ISNUMBER(FIND(analysismethod8,'III_Plan comp 438.68 {Plan 6}'!AO$15)),"",'III_Plan comp 438.68 {Plan 6}'!AO$15&amp;analysismethod8)</f>
        <v/>
      </c>
      <c r="CW83" s="251" t="str">
        <f>IF(ISNUMBER(FIND(analysismethod8,'III_Plan comp 438.68 {Plan 6}'!AP$15)),"",'III_Plan comp 438.68 {Plan 6}'!AP$15&amp;analysismethod8)</f>
        <v/>
      </c>
      <c r="CX83" s="251" t="str">
        <f>IF(ISNUMBER(FIND(analysismethod8,'III_Plan comp 438.68 {Plan 6}'!AQ$15)),"",'III_Plan comp 438.68 {Plan 6}'!AQ$15&amp;analysismethod8)</f>
        <v/>
      </c>
      <c r="CY83" s="251" t="str">
        <f>IF(ISNUMBER(FIND(analysismethod8,'III_Plan comp 438.68 {Plan 6}'!AR$15)),"",'III_Plan comp 438.68 {Plan 6}'!AR$15&amp;analysismethod8)</f>
        <v/>
      </c>
      <c r="CZ83" s="251" t="str">
        <f>IF(ISNUMBER(FIND(analysismethod8,'III_Plan comp 438.68 {Plan 6}'!AS$15)),"",'III_Plan comp 438.68 {Plan 6}'!AS$15&amp;analysismethod8)</f>
        <v/>
      </c>
      <c r="DA83" s="251" t="str">
        <f>IF(ISNUMBER(FIND(analysismethod8,'III_Plan comp 438.68 {Plan 6}'!AT$15)),"",'III_Plan comp 438.68 {Plan 6}'!AT$15&amp;analysismethod8)</f>
        <v/>
      </c>
      <c r="DB83" s="251" t="str">
        <f>IF(ISNUMBER(FIND(analysismethod8,'III_Plan comp 438.68 {Plan 6}'!AU$15)),"",'III_Plan comp 438.68 {Plan 6}'!AU$15&amp;analysismethod8)</f>
        <v/>
      </c>
      <c r="DC83" s="251" t="str">
        <f>IF(ISNUMBER(FIND(analysismethod8,'III_Plan comp 438.68 {Plan 6}'!AV$15)),"",'III_Plan comp 438.68 {Plan 6}'!AV$15&amp;analysismethod8)</f>
        <v/>
      </c>
      <c r="DD83" s="251" t="str">
        <f>IF(ISNUMBER(FIND(analysismethod8,'III_Plan comp 438.68 {Plan 6}'!AW$15)),"",'III_Plan comp 438.68 {Plan 6}'!AW$15&amp;analysismethod8)</f>
        <v/>
      </c>
      <c r="DE83" s="251" t="str">
        <f>IF(ISNUMBER(FIND(analysismethod8,'III_Plan comp 438.68 {Plan 6}'!AX$15)),"",'III_Plan comp 438.68 {Plan 6}'!AX$15&amp;analysismethod8)</f>
        <v/>
      </c>
      <c r="DF83" s="251" t="str">
        <f>IF(ISNUMBER(FIND(analysismethod8,'III_Plan comp 438.68 {Plan 6}'!AY$15)),"",'III_Plan comp 438.68 {Plan 6}'!AY$15&amp;analysismethod8)</f>
        <v/>
      </c>
      <c r="DG83" s="251" t="str">
        <f>IF(ISNUMBER(FIND(analysismethod8,'III_Plan comp 438.68 {Plan 6}'!AZ$15)),"",'III_Plan comp 438.68 {Plan 6}'!AZ$15&amp;analysismethod8)</f>
        <v/>
      </c>
      <c r="DH83" s="251" t="str">
        <f>IF(ISNUMBER(FIND(analysismethod8,'III_Plan comp 438.68 {Plan 6}'!BA$15)),"",'III_Plan comp 438.68 {Plan 6}'!BA$15&amp;analysismethod8)</f>
        <v/>
      </c>
      <c r="DI83" s="251" t="str">
        <f>IF(ISNUMBER(FIND(analysismethod8,'III_Plan comp 438.68 {Plan 6}'!BB$15)),"",'III_Plan comp 438.68 {Plan 6}'!BB$15&amp;analysismethod8)</f>
        <v/>
      </c>
      <c r="DJ83" s="251" t="str">
        <f>IF(ISNUMBER(FIND(analysismethod8,'III_Plan comp 438.68 {Plan 6}'!BC$15)),"",'III_Plan comp 438.68 {Plan 6}'!BC$15&amp;analysismethod8)</f>
        <v/>
      </c>
      <c r="DK83" s="251" t="str">
        <f>IF(ISNUMBER(FIND(analysismethod8,'III_Plan comp 438.68 {Plan 6}'!BD$15)),"",'III_Plan comp 438.68 {Plan 6}'!BD$15&amp;analysismethod8)</f>
        <v/>
      </c>
      <c r="DL83" s="251" t="str">
        <f>IF(ISNUMBER(FIND(analysismethod8,'III_Plan comp 438.68 {Plan 6}'!BE$15)),"",'III_Plan comp 438.68 {Plan 6}'!BE$15&amp;analysismethod8)</f>
        <v/>
      </c>
      <c r="DM83" s="251" t="str">
        <f>IF(ISNUMBER(FIND(analysismethod8,'III_Plan comp 438.68 {Plan 6}'!BF$15)),"",'III_Plan comp 438.68 {Plan 6}'!BF$15&amp;analysismethod8)</f>
        <v/>
      </c>
      <c r="DN83" s="251" t="str">
        <f>IF(ISNUMBER(FIND(analysismethod8,'III_Plan comp 438.68 {Plan 6}'!BG$15)),"",'III_Plan comp 438.68 {Plan 6}'!BG$15&amp;analysismethod8)</f>
        <v/>
      </c>
      <c r="DO83" s="251" t="str">
        <f>IF(ISNUMBER(FIND(analysismethod8,'III_Plan comp 438.68 {Plan 6}'!BH$15)),"",'III_Plan comp 438.68 {Plan 6}'!BH$15&amp;analysismethod8)</f>
        <v/>
      </c>
      <c r="DP83" s="251" t="str">
        <f>IF(ISNUMBER(FIND(analysismethod8,'III_Plan comp 438.68 {Plan 6}'!BI$15)),"",'III_Plan comp 438.68 {Plan 6}'!BI$15&amp;analysismethod8)</f>
        <v/>
      </c>
      <c r="DQ83" s="251" t="str">
        <f>IF(ISNUMBER(FIND(analysismethod8,'III_Plan comp 438.68 {Plan 6}'!BJ$15)),"",'III_Plan comp 438.68 {Plan 6}'!BJ$15&amp;analysismethod8)</f>
        <v/>
      </c>
      <c r="DR83" s="251" t="str">
        <f>IF(ISNUMBER(FIND(analysismethod8,'III_Plan comp 438.68 {Plan 6}'!BK$15)),"",'III_Plan comp 438.68 {Plan 6}'!BK$15&amp;analysismethod8)</f>
        <v/>
      </c>
      <c r="DS83" s="251" t="str">
        <f>IF(ISNUMBER(FIND(analysismethod8,'III_Plan comp 438.68 {Plan 6}'!BL$15)),"",'III_Plan comp 438.68 {Plan 6}'!BL$15&amp;analysismethod8)</f>
        <v/>
      </c>
      <c r="DT83" s="251" t="str">
        <f>IF(ISNUMBER(FIND(analysismethod8,'III_Plan comp 438.68 {Plan 6}'!BM$15)),"",'III_Plan comp 438.68 {Plan 6}'!BM$15&amp;analysismethod8)</f>
        <v/>
      </c>
      <c r="DU83" s="251" t="str">
        <f>IF(ISNUMBER(FIND(analysismethod8,'III_Plan comp 438.68 {Plan 6}'!BN$15)),"",'III_Plan comp 438.68 {Plan 6}'!BN$15&amp;analysismethod8)</f>
        <v/>
      </c>
      <c r="DV83" s="251" t="str">
        <f>IF(ISNUMBER(FIND(analysismethod8,'III_Plan comp 438.68 {Plan 6}'!BO$15)),"",'III_Plan comp 438.68 {Plan 6}'!BO$15&amp;analysismethod8)</f>
        <v/>
      </c>
      <c r="DW83" s="251" t="str">
        <f>IF(ISNUMBER(FIND(analysismethod8,'III_Plan comp 438.68 {Plan 6}'!BP$15)),"",'III_Plan comp 438.68 {Plan 6}'!BP$15&amp;analysismethod8)</f>
        <v/>
      </c>
      <c r="DX83" s="251" t="str">
        <f>IF(ISNUMBER(FIND(analysismethod8,'III_Plan comp 438.68 {Plan 6}'!BQ$15)),"",'III_Plan comp 438.68 {Plan 6}'!BQ$15&amp;analysismethod8)</f>
        <v/>
      </c>
      <c r="DY83" s="251" t="str">
        <f>IF(ISNUMBER(FIND(analysismethod8,'III_Plan comp 438.68 {Plan 6}'!BR$15)),"",'III_Plan comp 438.68 {Plan 6}'!BR$15&amp;analysismethod8)</f>
        <v/>
      </c>
      <c r="DZ83" s="251" t="str">
        <f>IF(ISNUMBER(FIND(analysismethod8,'III_Plan comp 438.68 {Plan 6}'!BS$15)),"",'III_Plan comp 438.68 {Plan 6}'!BS$15&amp;analysismethod8)</f>
        <v/>
      </c>
      <c r="EA83" s="251" t="str">
        <f>IF(ISNUMBER(FIND(analysismethod8,'III_Plan comp 438.68 {Plan 6}'!BT$15)),"",'III_Plan comp 438.68 {Plan 6}'!BT$15&amp;analysismethod8)</f>
        <v/>
      </c>
      <c r="EB83" s="251" t="str">
        <f>IF(ISNUMBER(FIND(analysismethod8,'III_Plan comp 438.68 {Plan 6}'!BU$15)),"",'III_Plan comp 438.68 {Plan 6}'!BU$15&amp;analysismethod8)</f>
        <v/>
      </c>
      <c r="EC83" s="251" t="str">
        <f>IF(ISNUMBER(FIND(analysismethod8,'III_Plan comp 438.68 {Plan 6}'!BV$15)),"",'III_Plan comp 438.68 {Plan 6}'!BV$15&amp;analysismethod8)</f>
        <v/>
      </c>
      <c r="ED83" s="251" t="str">
        <f>IF(ISNUMBER(FIND(analysismethod8,'III_Plan comp 438.68 {Plan 6}'!BW$15)),"",'III_Plan comp 438.68 {Plan 6}'!BW$15&amp;analysismethod8)</f>
        <v/>
      </c>
      <c r="EE83" s="251" t="str">
        <f>IF(ISNUMBER(FIND(analysismethod8,'III_Plan comp 438.68 {Plan 6}'!BX$15)),"",'III_Plan comp 438.68 {Plan 6}'!BX$15&amp;analysismethod8)</f>
        <v/>
      </c>
      <c r="EF83" s="251" t="str">
        <f>IF(ISNUMBER(FIND(analysismethod8,'III_Plan comp 438.68 {Plan 6}'!BY$15)),"",'III_Plan comp 438.68 {Plan 6}'!BY$15&amp;analysismethod8)</f>
        <v/>
      </c>
      <c r="EG83" s="251" t="str">
        <f>IF(ISNUMBER(FIND(analysismethod8,'III_Plan comp 438.68 {Plan 6}'!BZ$15)),"",'III_Plan comp 438.68 {Plan 6}'!BZ$15&amp;analysismethod8)</f>
        <v/>
      </c>
      <c r="EH83" s="251" t="str">
        <f>IF(ISNUMBER(FIND(analysismethod8,'III_Plan comp 438.68 {Plan 6}'!CA$15)),"",'III_Plan comp 438.68 {Plan 6}'!CA$15&amp;analysismethod8)</f>
        <v/>
      </c>
      <c r="EI83" s="251" t="str">
        <f>IF(ISNUMBER(FIND(analysismethod8,'III_Plan comp 438.68 {Plan 6}'!CB$15)),"",'III_Plan comp 438.68 {Plan 6}'!CB$15&amp;analysismethod8)</f>
        <v/>
      </c>
      <c r="EJ83" s="251" t="str">
        <f>IF(ISNUMBER(FIND(analysismethod8,'III_Plan comp 438.68 {Plan 6}'!CC$15)),"",'III_Plan comp 438.68 {Plan 6}'!CC$15&amp;analysismethod8)</f>
        <v/>
      </c>
      <c r="EK83" s="251" t="str">
        <f>IF(ISNUMBER(FIND(analysismethod8,'III_Plan comp 438.68 {Plan 6}'!CD$15)),"",'III_Plan comp 438.68 {Plan 6}'!CD$15&amp;analysismethod8)</f>
        <v/>
      </c>
      <c r="EL83" s="251" t="str">
        <f>IF(ISNUMBER(FIND(analysismethod8,'III_Plan comp 438.68 {Plan 6}'!CE$15)),"",'III_Plan comp 438.68 {Plan 6}'!CE$15&amp;analysismethod8)</f>
        <v/>
      </c>
      <c r="EM83" s="251" t="str">
        <f>IF(ISNUMBER(FIND(analysismethod8,'III_Plan comp 438.68 {Plan 6}'!CF$15)),"",'III_Plan comp 438.68 {Plan 6}'!CF$15&amp;analysismethod8)</f>
        <v/>
      </c>
      <c r="EN83" s="251" t="str">
        <f>IF(ISNUMBER(FIND(analysismethod8,'III_Plan comp 438.68 {Plan 6}'!CG$15)),"",'III_Plan comp 438.68 {Plan 6}'!CG$15&amp;analysismethod8)</f>
        <v/>
      </c>
      <c r="EO83" s="251" t="str">
        <f>IF(ISNUMBER(FIND(analysismethod8,'III_Plan comp 438.68 {Plan 6}'!CH$15)),"",'III_Plan comp 438.68 {Plan 6}'!CH$15&amp;analysismethod8)</f>
        <v/>
      </c>
      <c r="EP83" s="251" t="str">
        <f>IF(ISNUMBER(FIND(analysismethod8,'III_Plan comp 438.68 {Plan 6}'!CI$15)),"",'III_Plan comp 438.68 {Plan 6}'!CI$15&amp;analysismethod8)</f>
        <v/>
      </c>
      <c r="EQ83" s="251" t="str">
        <f>IF(ISNUMBER(FIND(analysismethod8,'III_Plan comp 438.68 {Plan 6}'!CJ$15)),"",'III_Plan comp 438.68 {Plan 6}'!CJ$15&amp;analysismethod8)</f>
        <v/>
      </c>
      <c r="ER83" s="251" t="str">
        <f>IF(ISNUMBER(FIND(analysismethod8,'III_Plan comp 438.68 {Plan 6}'!CK$15)),"",'III_Plan comp 438.68 {Plan 6}'!CK$15&amp;analysismethod8)</f>
        <v/>
      </c>
      <c r="ES83" s="251" t="str">
        <f>IF(ISNUMBER(FIND(analysismethod8,'III_Plan comp 438.68 {Plan 6}'!CL$15)),"",'III_Plan comp 438.68 {Plan 6}'!CL$15&amp;analysismethod8)</f>
        <v/>
      </c>
      <c r="ET83" s="251" t="str">
        <f>IF(ISNUMBER(FIND(analysismethod8,'III_Plan comp 438.68 {Plan 6}'!CM$15)),"",'III_Plan comp 438.68 {Plan 6}'!CM$15&amp;analysismethod8)</f>
        <v/>
      </c>
      <c r="EU83" s="251" t="str">
        <f>IF(ISNUMBER(FIND(analysismethod8,'III_Plan comp 438.68 {Plan 6}'!CN$15)),"",'III_Plan comp 438.68 {Plan 6}'!CN$15&amp;analysismethod8)</f>
        <v/>
      </c>
      <c r="EV83" s="251" t="str">
        <f>IF(ISNUMBER(FIND(analysismethod8,'III_Plan comp 438.68 {Plan 6}'!CO$15)),"",'III_Plan comp 438.68 {Plan 6}'!CO$15&amp;analysismethod8)</f>
        <v/>
      </c>
      <c r="EW83" s="251" t="str">
        <f>IF(ISNUMBER(FIND(analysismethod8,'III_Plan comp 438.68 {Plan 6}'!CP$15)),"",'III_Plan comp 438.68 {Plan 6}'!CP$15&amp;analysismethod8)</f>
        <v/>
      </c>
      <c r="EX83" s="251" t="str">
        <f>IF(ISNUMBER(FIND(analysismethod8,'III_Plan comp 438.68 {Plan 6}'!CQ$15)),"",'III_Plan comp 438.68 {Plan 6}'!CQ$15&amp;analysismethod8)</f>
        <v/>
      </c>
      <c r="EY83" s="251" t="str">
        <f>IF(ISNUMBER(FIND(analysismethod8,'III_Plan comp 438.68 {Plan 6}'!CR$15)),"",'III_Plan comp 438.68 {Plan 6}'!CR$15&amp;analysismethod8)</f>
        <v/>
      </c>
      <c r="EZ83" s="251" t="str">
        <f>IF(ISNUMBER(FIND(analysismethod8,'III_Plan comp 438.68 {Plan 6}'!CS$15)),"",'III_Plan comp 438.68 {Plan 6}'!CS$15&amp;analysismethod8)</f>
        <v/>
      </c>
      <c r="FA83" s="251" t="str">
        <f>IF(ISNUMBER(FIND(analysismethod8,'III_Plan comp 438.68 {Plan 6}'!CT$15)),"",'III_Plan comp 438.68 {Plan 6}'!CT$15&amp;analysismethod8)</f>
        <v/>
      </c>
      <c r="FB83" s="251" t="str">
        <f>IF(ISNUMBER(FIND(analysismethod8,'III_Plan comp 438.68 {Plan 6}'!CU$15)),"",'III_Plan comp 438.68 {Plan 6}'!CU$15&amp;analysismethod8)</f>
        <v/>
      </c>
      <c r="FC83" s="251" t="str">
        <f>IF(ISNUMBER(FIND(analysismethod8,'III_Plan comp 438.68 {Plan 6}'!CV$15)),"",'III_Plan comp 438.68 {Plan 6}'!CV$15&amp;analysismethod8)</f>
        <v/>
      </c>
      <c r="FD83" s="251" t="str">
        <f>IF(ISNUMBER(FIND(analysismethod8,'III_Plan comp 438.68 {Plan 6}'!CW$15)),"",'III_Plan comp 438.68 {Plan 6}'!CW$15&amp;analysismethod8)</f>
        <v/>
      </c>
      <c r="FE83" s="251" t="str">
        <f>IF(ISNUMBER(FIND(analysismethod8,'III_Plan comp 438.68 {Plan 6}'!CX$15)),"",'III_Plan comp 438.68 {Plan 6}'!CX$15&amp;analysismethod8)</f>
        <v/>
      </c>
      <c r="FF83" s="251" t="str">
        <f>IF(ISNUMBER(FIND(analysismethod8,'III_Plan comp 438.68 {Plan 6}'!CY$15)),"",'III_Plan comp 438.68 {Plan 6}'!CY$15&amp;analysismethod8)</f>
        <v/>
      </c>
      <c r="FG83" s="251" t="str">
        <f>IF(ISNUMBER(FIND(analysismethod8,'III_Plan comp 438.68 {Plan 6}'!CZ$15)),"",'III_Plan comp 438.68 {Plan 6}'!CZ$15&amp;analysismethod8)</f>
        <v/>
      </c>
    </row>
    <row r="84" spans="62:163" x14ac:dyDescent="0.2">
      <c r="BK84" s="250" t="str">
        <f>IF('I_State and program information'!$E$85&lt;&gt;"",'I_State and program information'!E158&amp;"; "&amp;CHAR(10)&amp;CHAR(10),"")</f>
        <v/>
      </c>
      <c r="BL84" s="251" t="str">
        <f>IF(ISNUMBER(FIND(analysismethod9,'III_Plan comp 438.68 {Plan 6}'!E$15)),"",'III_Plan comp 438.68 {Plan 6}'!E$15&amp;analysismethod9)</f>
        <v/>
      </c>
      <c r="BM84" s="251" t="str">
        <f>IF(ISNUMBER(FIND(analysismethod9,'III_Plan comp 438.68 {Plan 6}'!F$15)),"",'III_Plan comp 438.68 {Plan 6}'!F$15&amp;analysismethod9)</f>
        <v/>
      </c>
      <c r="BN84" s="251" t="str">
        <f>IF(ISNUMBER(FIND(analysismethod9,'III_Plan comp 438.68 {Plan 6}'!G$15)),"",'III_Plan comp 438.68 {Plan 6}'!G$15&amp;analysismethod9)</f>
        <v/>
      </c>
      <c r="BO84" s="251" t="str">
        <f>IF(ISNUMBER(FIND(analysismethod9,'III_Plan comp 438.68 {Plan 6}'!H$15)),"",'III_Plan comp 438.68 {Plan 6}'!H$15&amp;analysismethod9)</f>
        <v/>
      </c>
      <c r="BP84" s="251" t="str">
        <f>IF(ISNUMBER(FIND(analysismethod9,'III_Plan comp 438.68 {Plan 6}'!I$15)),"",'III_Plan comp 438.68 {Plan 6}'!I$15&amp;analysismethod9)</f>
        <v/>
      </c>
      <c r="BQ84" s="251" t="str">
        <f>IF(ISNUMBER(FIND(analysismethod9,'III_Plan comp 438.68 {Plan 6}'!J$15)),"",'III_Plan comp 438.68 {Plan 6}'!J$15&amp;analysismethod9)</f>
        <v/>
      </c>
      <c r="BR84" s="251" t="str">
        <f>IF(ISNUMBER(FIND(analysismethod9,'III_Plan comp 438.68 {Plan 6}'!K$15)),"",'III_Plan comp 438.68 {Plan 6}'!K$15&amp;analysismethod9)</f>
        <v/>
      </c>
      <c r="BS84" s="251" t="str">
        <f>IF(ISNUMBER(FIND(analysismethod9,'III_Plan comp 438.68 {Plan 6}'!L$15)),"",'III_Plan comp 438.68 {Plan 6}'!L$15&amp;analysismethod9)</f>
        <v/>
      </c>
      <c r="BT84" s="251" t="str">
        <f>IF(ISNUMBER(FIND(analysismethod9,'III_Plan comp 438.68 {Plan 6}'!M$15)),"",'III_Plan comp 438.68 {Plan 6}'!M$15&amp;analysismethod9)</f>
        <v/>
      </c>
      <c r="BU84" s="251" t="str">
        <f>IF(ISNUMBER(FIND(analysismethod9,'III_Plan comp 438.68 {Plan 6}'!N$15)),"",'III_Plan comp 438.68 {Plan 6}'!N$15&amp;analysismethod9)</f>
        <v/>
      </c>
      <c r="BV84" s="251" t="str">
        <f>IF(ISNUMBER(FIND(analysismethod9,'III_Plan comp 438.68 {Plan 6}'!O$15)),"",'III_Plan comp 438.68 {Plan 6}'!O$15&amp;analysismethod9)</f>
        <v/>
      </c>
      <c r="BW84" s="251" t="str">
        <f>IF(ISNUMBER(FIND(analysismethod9,'III_Plan comp 438.68 {Plan 6}'!P$15)),"",'III_Plan comp 438.68 {Plan 6}'!P$15&amp;analysismethod9)</f>
        <v/>
      </c>
      <c r="BX84" s="251" t="str">
        <f>IF(ISNUMBER(FIND(analysismethod9,'III_Plan comp 438.68 {Plan 6}'!Q$15)),"",'III_Plan comp 438.68 {Plan 6}'!Q$15&amp;analysismethod9)</f>
        <v/>
      </c>
      <c r="BY84" s="251" t="str">
        <f>IF(ISNUMBER(FIND(analysismethod9,'III_Plan comp 438.68 {Plan 6}'!R$15)),"",'III_Plan comp 438.68 {Plan 6}'!R$15&amp;analysismethod9)</f>
        <v/>
      </c>
      <c r="BZ84" s="251" t="str">
        <f>IF(ISNUMBER(FIND(analysismethod9,'III_Plan comp 438.68 {Plan 6}'!S$15)),"",'III_Plan comp 438.68 {Plan 6}'!S$15&amp;analysismethod9)</f>
        <v/>
      </c>
      <c r="CA84" s="251" t="str">
        <f>IF(ISNUMBER(FIND(analysismethod9,'III_Plan comp 438.68 {Plan 6}'!T$15)),"",'III_Plan comp 438.68 {Plan 6}'!T$15&amp;analysismethod9)</f>
        <v/>
      </c>
      <c r="CB84" s="251" t="str">
        <f>IF(ISNUMBER(FIND(analysismethod9,'III_Plan comp 438.68 {Plan 6}'!U$15)),"",'III_Plan comp 438.68 {Plan 6}'!U$15&amp;analysismethod9)</f>
        <v/>
      </c>
      <c r="CC84" s="251" t="str">
        <f>IF(ISNUMBER(FIND(analysismethod9,'III_Plan comp 438.68 {Plan 6}'!V$15)),"",'III_Plan comp 438.68 {Plan 6}'!V$15&amp;analysismethod9)</f>
        <v/>
      </c>
      <c r="CD84" s="251" t="str">
        <f>IF(ISNUMBER(FIND(analysismethod9,'III_Plan comp 438.68 {Plan 6}'!W$15)),"",'III_Plan comp 438.68 {Plan 6}'!W$15&amp;analysismethod9)</f>
        <v/>
      </c>
      <c r="CE84" s="251" t="str">
        <f>IF(ISNUMBER(FIND(analysismethod9,'III_Plan comp 438.68 {Plan 6}'!X$15)),"",'III_Plan comp 438.68 {Plan 6}'!X$15&amp;analysismethod9)</f>
        <v/>
      </c>
      <c r="CF84" s="251" t="str">
        <f>IF(ISNUMBER(FIND(analysismethod9,'III_Plan comp 438.68 {Plan 6}'!Y$15)),"",'III_Plan comp 438.68 {Plan 6}'!Y$15&amp;analysismethod9)</f>
        <v/>
      </c>
      <c r="CG84" s="251" t="str">
        <f>IF(ISNUMBER(FIND(analysismethod9,'III_Plan comp 438.68 {Plan 6}'!Z$15)),"",'III_Plan comp 438.68 {Plan 6}'!Z$15&amp;analysismethod9)</f>
        <v/>
      </c>
      <c r="CH84" s="251" t="str">
        <f>IF(ISNUMBER(FIND(analysismethod9,'III_Plan comp 438.68 {Plan 6}'!AA$15)),"",'III_Plan comp 438.68 {Plan 6}'!AA$15&amp;analysismethod9)</f>
        <v/>
      </c>
      <c r="CI84" s="251" t="str">
        <f>IF(ISNUMBER(FIND(analysismethod9,'III_Plan comp 438.68 {Plan 6}'!AB$15)),"",'III_Plan comp 438.68 {Plan 6}'!AB$15&amp;analysismethod9)</f>
        <v/>
      </c>
      <c r="CJ84" s="251" t="str">
        <f>IF(ISNUMBER(FIND(analysismethod9,'III_Plan comp 438.68 {Plan 6}'!AC$15)),"",'III_Plan comp 438.68 {Plan 6}'!AC$15&amp;analysismethod9)</f>
        <v/>
      </c>
      <c r="CK84" s="251" t="str">
        <f>IF(ISNUMBER(FIND(analysismethod9,'III_Plan comp 438.68 {Plan 6}'!AD$15)),"",'III_Plan comp 438.68 {Plan 6}'!AD$15&amp;analysismethod9)</f>
        <v/>
      </c>
      <c r="CL84" s="251" t="str">
        <f>IF(ISNUMBER(FIND(analysismethod9,'III_Plan comp 438.68 {Plan 6}'!AE$15)),"",'III_Plan comp 438.68 {Plan 6}'!AE$15&amp;analysismethod9)</f>
        <v/>
      </c>
      <c r="CM84" s="251" t="str">
        <f>IF(ISNUMBER(FIND(analysismethod9,'III_Plan comp 438.68 {Plan 6}'!AF$15)),"",'III_Plan comp 438.68 {Plan 6}'!AF$15&amp;analysismethod9)</f>
        <v/>
      </c>
      <c r="CN84" s="251" t="str">
        <f>IF(ISNUMBER(FIND(analysismethod9,'III_Plan comp 438.68 {Plan 6}'!AG$15)),"",'III_Plan comp 438.68 {Plan 6}'!AG$15&amp;analysismethod9)</f>
        <v/>
      </c>
      <c r="CO84" s="251" t="str">
        <f>IF(ISNUMBER(FIND(analysismethod9,'III_Plan comp 438.68 {Plan 6}'!AH$15)),"",'III_Plan comp 438.68 {Plan 6}'!AH$15&amp;analysismethod9)</f>
        <v/>
      </c>
      <c r="CP84" s="251" t="str">
        <f>IF(ISNUMBER(FIND(analysismethod9,'III_Plan comp 438.68 {Plan 6}'!AI$15)),"",'III_Plan comp 438.68 {Plan 6}'!AI$15&amp;analysismethod9)</f>
        <v/>
      </c>
      <c r="CQ84" s="251" t="str">
        <f>IF(ISNUMBER(FIND(analysismethod9,'III_Plan comp 438.68 {Plan 6}'!AJ$15)),"",'III_Plan comp 438.68 {Plan 6}'!AJ$15&amp;analysismethod9)</f>
        <v/>
      </c>
      <c r="CR84" s="251" t="str">
        <f>IF(ISNUMBER(FIND(analysismethod9,'III_Plan comp 438.68 {Plan 6}'!AK$15)),"",'III_Plan comp 438.68 {Plan 6}'!AK$15&amp;analysismethod9)</f>
        <v/>
      </c>
      <c r="CS84" s="251" t="str">
        <f>IF(ISNUMBER(FIND(analysismethod9,'III_Plan comp 438.68 {Plan 6}'!AL$15)),"",'III_Plan comp 438.68 {Plan 6}'!AL$15&amp;analysismethod9)</f>
        <v/>
      </c>
      <c r="CT84" s="251" t="str">
        <f>IF(ISNUMBER(FIND(analysismethod9,'III_Plan comp 438.68 {Plan 6}'!AM$15)),"",'III_Plan comp 438.68 {Plan 6}'!AM$15&amp;analysismethod9)</f>
        <v/>
      </c>
      <c r="CU84" s="251" t="str">
        <f>IF(ISNUMBER(FIND(analysismethod9,'III_Plan comp 438.68 {Plan 6}'!AN$15)),"",'III_Plan comp 438.68 {Plan 6}'!AN$15&amp;analysismethod9)</f>
        <v/>
      </c>
      <c r="CV84" s="251" t="str">
        <f>IF(ISNUMBER(FIND(analysismethod9,'III_Plan comp 438.68 {Plan 6}'!AO$15)),"",'III_Plan comp 438.68 {Plan 6}'!AO$15&amp;analysismethod9)</f>
        <v/>
      </c>
      <c r="CW84" s="251" t="str">
        <f>IF(ISNUMBER(FIND(analysismethod9,'III_Plan comp 438.68 {Plan 6}'!AP$15)),"",'III_Plan comp 438.68 {Plan 6}'!AP$15&amp;analysismethod9)</f>
        <v/>
      </c>
      <c r="CX84" s="251" t="str">
        <f>IF(ISNUMBER(FIND(analysismethod9,'III_Plan comp 438.68 {Plan 6}'!AQ$15)),"",'III_Plan comp 438.68 {Plan 6}'!AQ$15&amp;analysismethod9)</f>
        <v/>
      </c>
      <c r="CY84" s="251" t="str">
        <f>IF(ISNUMBER(FIND(analysismethod9,'III_Plan comp 438.68 {Plan 6}'!AR$15)),"",'III_Plan comp 438.68 {Plan 6}'!AR$15&amp;analysismethod9)</f>
        <v/>
      </c>
      <c r="CZ84" s="251" t="str">
        <f>IF(ISNUMBER(FIND(analysismethod9,'III_Plan comp 438.68 {Plan 6}'!AS$15)),"",'III_Plan comp 438.68 {Plan 6}'!AS$15&amp;analysismethod9)</f>
        <v/>
      </c>
      <c r="DA84" s="251" t="str">
        <f>IF(ISNUMBER(FIND(analysismethod9,'III_Plan comp 438.68 {Plan 6}'!AT$15)),"",'III_Plan comp 438.68 {Plan 6}'!AT$15&amp;analysismethod9)</f>
        <v/>
      </c>
      <c r="DB84" s="251" t="str">
        <f>IF(ISNUMBER(FIND(analysismethod9,'III_Plan comp 438.68 {Plan 6}'!AU$15)),"",'III_Plan comp 438.68 {Plan 6}'!AU$15&amp;analysismethod9)</f>
        <v/>
      </c>
      <c r="DC84" s="251" t="str">
        <f>IF(ISNUMBER(FIND(analysismethod9,'III_Plan comp 438.68 {Plan 6}'!AV$15)),"",'III_Plan comp 438.68 {Plan 6}'!AV$15&amp;analysismethod9)</f>
        <v/>
      </c>
      <c r="DD84" s="251" t="str">
        <f>IF(ISNUMBER(FIND(analysismethod9,'III_Plan comp 438.68 {Plan 6}'!AW$15)),"",'III_Plan comp 438.68 {Plan 6}'!AW$15&amp;analysismethod9)</f>
        <v/>
      </c>
      <c r="DE84" s="251" t="str">
        <f>IF(ISNUMBER(FIND(analysismethod9,'III_Plan comp 438.68 {Plan 6}'!AX$15)),"",'III_Plan comp 438.68 {Plan 6}'!AX$15&amp;analysismethod9)</f>
        <v/>
      </c>
      <c r="DF84" s="251" t="str">
        <f>IF(ISNUMBER(FIND(analysismethod9,'III_Plan comp 438.68 {Plan 6}'!AY$15)),"",'III_Plan comp 438.68 {Plan 6}'!AY$15&amp;analysismethod9)</f>
        <v/>
      </c>
      <c r="DG84" s="251" t="str">
        <f>IF(ISNUMBER(FIND(analysismethod9,'III_Plan comp 438.68 {Plan 6}'!AZ$15)),"",'III_Plan comp 438.68 {Plan 6}'!AZ$15&amp;analysismethod9)</f>
        <v/>
      </c>
      <c r="DH84" s="251" t="str">
        <f>IF(ISNUMBER(FIND(analysismethod9,'III_Plan comp 438.68 {Plan 6}'!BA$15)),"",'III_Plan comp 438.68 {Plan 6}'!BA$15&amp;analysismethod9)</f>
        <v/>
      </c>
      <c r="DI84" s="251" t="str">
        <f>IF(ISNUMBER(FIND(analysismethod9,'III_Plan comp 438.68 {Plan 6}'!BB$15)),"",'III_Plan comp 438.68 {Plan 6}'!BB$15&amp;analysismethod9)</f>
        <v/>
      </c>
      <c r="DJ84" s="251" t="str">
        <f>IF(ISNUMBER(FIND(analysismethod9,'III_Plan comp 438.68 {Plan 6}'!BC$15)),"",'III_Plan comp 438.68 {Plan 6}'!BC$15&amp;analysismethod9)</f>
        <v/>
      </c>
      <c r="DK84" s="251" t="str">
        <f>IF(ISNUMBER(FIND(analysismethod9,'III_Plan comp 438.68 {Plan 6}'!BD$15)),"",'III_Plan comp 438.68 {Plan 6}'!BD$15&amp;analysismethod9)</f>
        <v/>
      </c>
      <c r="DL84" s="251" t="str">
        <f>IF(ISNUMBER(FIND(analysismethod9,'III_Plan comp 438.68 {Plan 6}'!BE$15)),"",'III_Plan comp 438.68 {Plan 6}'!BE$15&amp;analysismethod9)</f>
        <v/>
      </c>
      <c r="DM84" s="251" t="str">
        <f>IF(ISNUMBER(FIND(analysismethod9,'III_Plan comp 438.68 {Plan 6}'!BF$15)),"",'III_Plan comp 438.68 {Plan 6}'!BF$15&amp;analysismethod9)</f>
        <v/>
      </c>
      <c r="DN84" s="251" t="str">
        <f>IF(ISNUMBER(FIND(analysismethod9,'III_Plan comp 438.68 {Plan 6}'!BG$15)),"",'III_Plan comp 438.68 {Plan 6}'!BG$15&amp;analysismethod9)</f>
        <v/>
      </c>
      <c r="DO84" s="251" t="str">
        <f>IF(ISNUMBER(FIND(analysismethod9,'III_Plan comp 438.68 {Plan 6}'!BH$15)),"",'III_Plan comp 438.68 {Plan 6}'!BH$15&amp;analysismethod9)</f>
        <v/>
      </c>
      <c r="DP84" s="251" t="str">
        <f>IF(ISNUMBER(FIND(analysismethod9,'III_Plan comp 438.68 {Plan 6}'!BI$15)),"",'III_Plan comp 438.68 {Plan 6}'!BI$15&amp;analysismethod9)</f>
        <v/>
      </c>
      <c r="DQ84" s="251" t="str">
        <f>IF(ISNUMBER(FIND(analysismethod9,'III_Plan comp 438.68 {Plan 6}'!BJ$15)),"",'III_Plan comp 438.68 {Plan 6}'!BJ$15&amp;analysismethod9)</f>
        <v/>
      </c>
      <c r="DR84" s="251" t="str">
        <f>IF(ISNUMBER(FIND(analysismethod9,'III_Plan comp 438.68 {Plan 6}'!BK$15)),"",'III_Plan comp 438.68 {Plan 6}'!BK$15&amp;analysismethod9)</f>
        <v/>
      </c>
      <c r="DS84" s="251" t="str">
        <f>IF(ISNUMBER(FIND(analysismethod9,'III_Plan comp 438.68 {Plan 6}'!BL$15)),"",'III_Plan comp 438.68 {Plan 6}'!BL$15&amp;analysismethod9)</f>
        <v/>
      </c>
      <c r="DT84" s="251" t="str">
        <f>IF(ISNUMBER(FIND(analysismethod9,'III_Plan comp 438.68 {Plan 6}'!BM$15)),"",'III_Plan comp 438.68 {Plan 6}'!BM$15&amp;analysismethod9)</f>
        <v/>
      </c>
      <c r="DU84" s="251" t="str">
        <f>IF(ISNUMBER(FIND(analysismethod9,'III_Plan comp 438.68 {Plan 6}'!BN$15)),"",'III_Plan comp 438.68 {Plan 6}'!BN$15&amp;analysismethod9)</f>
        <v/>
      </c>
      <c r="DV84" s="251" t="str">
        <f>IF(ISNUMBER(FIND(analysismethod9,'III_Plan comp 438.68 {Plan 6}'!BO$15)),"",'III_Plan comp 438.68 {Plan 6}'!BO$15&amp;analysismethod9)</f>
        <v/>
      </c>
      <c r="DW84" s="251" t="str">
        <f>IF(ISNUMBER(FIND(analysismethod9,'III_Plan comp 438.68 {Plan 6}'!BP$15)),"",'III_Plan comp 438.68 {Plan 6}'!BP$15&amp;analysismethod9)</f>
        <v/>
      </c>
      <c r="DX84" s="251" t="str">
        <f>IF(ISNUMBER(FIND(analysismethod9,'III_Plan comp 438.68 {Plan 6}'!BQ$15)),"",'III_Plan comp 438.68 {Plan 6}'!BQ$15&amp;analysismethod9)</f>
        <v/>
      </c>
      <c r="DY84" s="251" t="str">
        <f>IF(ISNUMBER(FIND(analysismethod9,'III_Plan comp 438.68 {Plan 6}'!BR$15)),"",'III_Plan comp 438.68 {Plan 6}'!BR$15&amp;analysismethod9)</f>
        <v/>
      </c>
      <c r="DZ84" s="251" t="str">
        <f>IF(ISNUMBER(FIND(analysismethod9,'III_Plan comp 438.68 {Plan 6}'!BS$15)),"",'III_Plan comp 438.68 {Plan 6}'!BS$15&amp;analysismethod9)</f>
        <v/>
      </c>
      <c r="EA84" s="251" t="str">
        <f>IF(ISNUMBER(FIND(analysismethod9,'III_Plan comp 438.68 {Plan 6}'!BT$15)),"",'III_Plan comp 438.68 {Plan 6}'!BT$15&amp;analysismethod9)</f>
        <v/>
      </c>
      <c r="EB84" s="251" t="str">
        <f>IF(ISNUMBER(FIND(analysismethod9,'III_Plan comp 438.68 {Plan 6}'!BU$15)),"",'III_Plan comp 438.68 {Plan 6}'!BU$15&amp;analysismethod9)</f>
        <v/>
      </c>
      <c r="EC84" s="251" t="str">
        <f>IF(ISNUMBER(FIND(analysismethod9,'III_Plan comp 438.68 {Plan 6}'!BV$15)),"",'III_Plan comp 438.68 {Plan 6}'!BV$15&amp;analysismethod9)</f>
        <v/>
      </c>
      <c r="ED84" s="251" t="str">
        <f>IF(ISNUMBER(FIND(analysismethod9,'III_Plan comp 438.68 {Plan 6}'!BW$15)),"",'III_Plan comp 438.68 {Plan 6}'!BW$15&amp;analysismethod9)</f>
        <v/>
      </c>
      <c r="EE84" s="251" t="str">
        <f>IF(ISNUMBER(FIND(analysismethod9,'III_Plan comp 438.68 {Plan 6}'!BX$15)),"",'III_Plan comp 438.68 {Plan 6}'!BX$15&amp;analysismethod9)</f>
        <v/>
      </c>
      <c r="EF84" s="251" t="str">
        <f>IF(ISNUMBER(FIND(analysismethod9,'III_Plan comp 438.68 {Plan 6}'!BY$15)),"",'III_Plan comp 438.68 {Plan 6}'!BY$15&amp;analysismethod9)</f>
        <v/>
      </c>
      <c r="EG84" s="251" t="str">
        <f>IF(ISNUMBER(FIND(analysismethod9,'III_Plan comp 438.68 {Plan 6}'!BZ$15)),"",'III_Plan comp 438.68 {Plan 6}'!BZ$15&amp;analysismethod9)</f>
        <v/>
      </c>
      <c r="EH84" s="251" t="str">
        <f>IF(ISNUMBER(FIND(analysismethod9,'III_Plan comp 438.68 {Plan 6}'!CA$15)),"",'III_Plan comp 438.68 {Plan 6}'!CA$15&amp;analysismethod9)</f>
        <v/>
      </c>
      <c r="EI84" s="251" t="str">
        <f>IF(ISNUMBER(FIND(analysismethod9,'III_Plan comp 438.68 {Plan 6}'!CB$15)),"",'III_Plan comp 438.68 {Plan 6}'!CB$15&amp;analysismethod9)</f>
        <v/>
      </c>
      <c r="EJ84" s="251" t="str">
        <f>IF(ISNUMBER(FIND(analysismethod9,'III_Plan comp 438.68 {Plan 6}'!CC$15)),"",'III_Plan comp 438.68 {Plan 6}'!CC$15&amp;analysismethod9)</f>
        <v/>
      </c>
      <c r="EK84" s="251" t="str">
        <f>IF(ISNUMBER(FIND(analysismethod9,'III_Plan comp 438.68 {Plan 6}'!CD$15)),"",'III_Plan comp 438.68 {Plan 6}'!CD$15&amp;analysismethod9)</f>
        <v/>
      </c>
      <c r="EL84" s="251" t="str">
        <f>IF(ISNUMBER(FIND(analysismethod9,'III_Plan comp 438.68 {Plan 6}'!CE$15)),"",'III_Plan comp 438.68 {Plan 6}'!CE$15&amp;analysismethod9)</f>
        <v/>
      </c>
      <c r="EM84" s="251" t="str">
        <f>IF(ISNUMBER(FIND(analysismethod9,'III_Plan comp 438.68 {Plan 6}'!CF$15)),"",'III_Plan comp 438.68 {Plan 6}'!CF$15&amp;analysismethod9)</f>
        <v/>
      </c>
      <c r="EN84" s="251" t="str">
        <f>IF(ISNUMBER(FIND(analysismethod9,'III_Plan comp 438.68 {Plan 6}'!CG$15)),"",'III_Plan comp 438.68 {Plan 6}'!CG$15&amp;analysismethod9)</f>
        <v/>
      </c>
      <c r="EO84" s="251" t="str">
        <f>IF(ISNUMBER(FIND(analysismethod9,'III_Plan comp 438.68 {Plan 6}'!CH$15)),"",'III_Plan comp 438.68 {Plan 6}'!CH$15&amp;analysismethod9)</f>
        <v/>
      </c>
      <c r="EP84" s="251" t="str">
        <f>IF(ISNUMBER(FIND(analysismethod9,'III_Plan comp 438.68 {Plan 6}'!CI$15)),"",'III_Plan comp 438.68 {Plan 6}'!CI$15&amp;analysismethod9)</f>
        <v/>
      </c>
      <c r="EQ84" s="251" t="str">
        <f>IF(ISNUMBER(FIND(analysismethod9,'III_Plan comp 438.68 {Plan 6}'!CJ$15)),"",'III_Plan comp 438.68 {Plan 6}'!CJ$15&amp;analysismethod9)</f>
        <v/>
      </c>
      <c r="ER84" s="251" t="str">
        <f>IF(ISNUMBER(FIND(analysismethod9,'III_Plan comp 438.68 {Plan 6}'!CK$15)),"",'III_Plan comp 438.68 {Plan 6}'!CK$15&amp;analysismethod9)</f>
        <v/>
      </c>
      <c r="ES84" s="251" t="str">
        <f>IF(ISNUMBER(FIND(analysismethod9,'III_Plan comp 438.68 {Plan 6}'!CL$15)),"",'III_Plan comp 438.68 {Plan 6}'!CL$15&amp;analysismethod9)</f>
        <v/>
      </c>
      <c r="ET84" s="251" t="str">
        <f>IF(ISNUMBER(FIND(analysismethod9,'III_Plan comp 438.68 {Plan 6}'!CM$15)),"",'III_Plan comp 438.68 {Plan 6}'!CM$15&amp;analysismethod9)</f>
        <v/>
      </c>
      <c r="EU84" s="251" t="str">
        <f>IF(ISNUMBER(FIND(analysismethod9,'III_Plan comp 438.68 {Plan 6}'!CN$15)),"",'III_Plan comp 438.68 {Plan 6}'!CN$15&amp;analysismethod9)</f>
        <v/>
      </c>
      <c r="EV84" s="251" t="str">
        <f>IF(ISNUMBER(FIND(analysismethod9,'III_Plan comp 438.68 {Plan 6}'!CO$15)),"",'III_Plan comp 438.68 {Plan 6}'!CO$15&amp;analysismethod9)</f>
        <v/>
      </c>
      <c r="EW84" s="251" t="str">
        <f>IF(ISNUMBER(FIND(analysismethod9,'III_Plan comp 438.68 {Plan 6}'!CP$15)),"",'III_Plan comp 438.68 {Plan 6}'!CP$15&amp;analysismethod9)</f>
        <v/>
      </c>
      <c r="EX84" s="251" t="str">
        <f>IF(ISNUMBER(FIND(analysismethod9,'III_Plan comp 438.68 {Plan 6}'!CQ$15)),"",'III_Plan comp 438.68 {Plan 6}'!CQ$15&amp;analysismethod9)</f>
        <v/>
      </c>
      <c r="EY84" s="251" t="str">
        <f>IF(ISNUMBER(FIND(analysismethod9,'III_Plan comp 438.68 {Plan 6}'!CR$15)),"",'III_Plan comp 438.68 {Plan 6}'!CR$15&amp;analysismethod9)</f>
        <v/>
      </c>
      <c r="EZ84" s="251" t="str">
        <f>IF(ISNUMBER(FIND(analysismethod9,'III_Plan comp 438.68 {Plan 6}'!CS$15)),"",'III_Plan comp 438.68 {Plan 6}'!CS$15&amp;analysismethod9)</f>
        <v/>
      </c>
      <c r="FA84" s="251" t="str">
        <f>IF(ISNUMBER(FIND(analysismethod9,'III_Plan comp 438.68 {Plan 6}'!CT$15)),"",'III_Plan comp 438.68 {Plan 6}'!CT$15&amp;analysismethod9)</f>
        <v/>
      </c>
      <c r="FB84" s="251" t="str">
        <f>IF(ISNUMBER(FIND(analysismethod9,'III_Plan comp 438.68 {Plan 6}'!CU$15)),"",'III_Plan comp 438.68 {Plan 6}'!CU$15&amp;analysismethod9)</f>
        <v/>
      </c>
      <c r="FC84" s="251" t="str">
        <f>IF(ISNUMBER(FIND(analysismethod9,'III_Plan comp 438.68 {Plan 6}'!CV$15)),"",'III_Plan comp 438.68 {Plan 6}'!CV$15&amp;analysismethod9)</f>
        <v/>
      </c>
      <c r="FD84" s="251" t="str">
        <f>IF(ISNUMBER(FIND(analysismethod9,'III_Plan comp 438.68 {Plan 6}'!CW$15)),"",'III_Plan comp 438.68 {Plan 6}'!CW$15&amp;analysismethod9)</f>
        <v/>
      </c>
      <c r="FE84" s="251" t="str">
        <f>IF(ISNUMBER(FIND(analysismethod9,'III_Plan comp 438.68 {Plan 6}'!CX$15)),"",'III_Plan comp 438.68 {Plan 6}'!CX$15&amp;analysismethod9)</f>
        <v/>
      </c>
      <c r="FF84" s="251" t="str">
        <f>IF(ISNUMBER(FIND(analysismethod9,'III_Plan comp 438.68 {Plan 6}'!CY$15)),"",'III_Plan comp 438.68 {Plan 6}'!CY$15&amp;analysismethod9)</f>
        <v/>
      </c>
      <c r="FG84" s="251" t="str">
        <f>IF(ISNUMBER(FIND(analysismethod9,'III_Plan comp 438.68 {Plan 6}'!CZ$15)),"",'III_Plan comp 438.68 {Plan 6}'!CZ$15&amp;analysismethod9)</f>
        <v/>
      </c>
    </row>
    <row r="85" spans="62:163" ht="15" thickBot="1" x14ac:dyDescent="0.25">
      <c r="BK85" s="253" t="str">
        <f>IF('I_State and program information'!$E$91&lt;&gt;"",'I_State and program information'!E164&amp;"; "&amp;CHAR(10)&amp;CHAR(10),"")</f>
        <v/>
      </c>
      <c r="BL85" s="254" t="str">
        <f>IF(ISNUMBER(FIND(analysismethod10,'III_Plan comp 438.68 {Plan 6}'!E$15)),"",'III_Plan comp 438.68 {Plan 6}'!E$15&amp;analysismethod10)</f>
        <v/>
      </c>
      <c r="BM85" s="254" t="str">
        <f>IF(ISNUMBER(FIND(analysismethod10,'III_Plan comp 438.68 {Plan 6}'!F$15)),"",'III_Plan comp 438.68 {Plan 6}'!F$15&amp;analysismethod10)</f>
        <v/>
      </c>
      <c r="BN85" s="254" t="str">
        <f>IF(ISNUMBER(FIND(analysismethod10,'III_Plan comp 438.68 {Plan 6}'!G$15)),"",'III_Plan comp 438.68 {Plan 6}'!G$15&amp;analysismethod10)</f>
        <v/>
      </c>
      <c r="BO85" s="254" t="str">
        <f>IF(ISNUMBER(FIND(analysismethod10,'III_Plan comp 438.68 {Plan 6}'!H$15)),"",'III_Plan comp 438.68 {Plan 6}'!H$15&amp;analysismethod10)</f>
        <v/>
      </c>
      <c r="BP85" s="254" t="str">
        <f>IF(ISNUMBER(FIND(analysismethod10,'III_Plan comp 438.68 {Plan 6}'!I$15)),"",'III_Plan comp 438.68 {Plan 6}'!I$15&amp;analysismethod10)</f>
        <v/>
      </c>
      <c r="BQ85" s="254" t="str">
        <f>IF(ISNUMBER(FIND(analysismethod10,'III_Plan comp 438.68 {Plan 6}'!J$15)),"",'III_Plan comp 438.68 {Plan 6}'!J$15&amp;analysismethod10)</f>
        <v/>
      </c>
      <c r="BR85" s="254" t="str">
        <f>IF(ISNUMBER(FIND(analysismethod10,'III_Plan comp 438.68 {Plan 6}'!K$15)),"",'III_Plan comp 438.68 {Plan 6}'!K$15&amp;analysismethod10)</f>
        <v/>
      </c>
      <c r="BS85" s="254" t="str">
        <f>IF(ISNUMBER(FIND(analysismethod10,'III_Plan comp 438.68 {Plan 6}'!L$15)),"",'III_Plan comp 438.68 {Plan 6}'!L$15&amp;analysismethod10)</f>
        <v/>
      </c>
      <c r="BT85" s="254" t="str">
        <f>IF(ISNUMBER(FIND(analysismethod10,'III_Plan comp 438.68 {Plan 6}'!M$15)),"",'III_Plan comp 438.68 {Plan 6}'!M$15&amp;analysismethod10)</f>
        <v/>
      </c>
      <c r="BU85" s="254" t="str">
        <f>IF(ISNUMBER(FIND(analysismethod10,'III_Plan comp 438.68 {Plan 6}'!N$15)),"",'III_Plan comp 438.68 {Plan 6}'!N$15&amp;analysismethod10)</f>
        <v/>
      </c>
      <c r="BV85" s="254" t="str">
        <f>IF(ISNUMBER(FIND(analysismethod10,'III_Plan comp 438.68 {Plan 6}'!O$15)),"",'III_Plan comp 438.68 {Plan 6}'!O$15&amp;analysismethod10)</f>
        <v/>
      </c>
      <c r="BW85" s="254" t="str">
        <f>IF(ISNUMBER(FIND(analysismethod10,'III_Plan comp 438.68 {Plan 6}'!P$15)),"",'III_Plan comp 438.68 {Plan 6}'!P$15&amp;analysismethod10)</f>
        <v/>
      </c>
      <c r="BX85" s="254" t="str">
        <f>IF(ISNUMBER(FIND(analysismethod10,'III_Plan comp 438.68 {Plan 6}'!Q$15)),"",'III_Plan comp 438.68 {Plan 6}'!Q$15&amp;analysismethod10)</f>
        <v/>
      </c>
      <c r="BY85" s="254" t="str">
        <f>IF(ISNUMBER(FIND(analysismethod10,'III_Plan comp 438.68 {Plan 6}'!R$15)),"",'III_Plan comp 438.68 {Plan 6}'!R$15&amp;analysismethod10)</f>
        <v/>
      </c>
      <c r="BZ85" s="254" t="str">
        <f>IF(ISNUMBER(FIND(analysismethod10,'III_Plan comp 438.68 {Plan 6}'!S$15)),"",'III_Plan comp 438.68 {Plan 6}'!S$15&amp;analysismethod10)</f>
        <v/>
      </c>
      <c r="CA85" s="254" t="str">
        <f>IF(ISNUMBER(FIND(analysismethod10,'III_Plan comp 438.68 {Plan 6}'!T$15)),"",'III_Plan comp 438.68 {Plan 6}'!T$15&amp;analysismethod10)</f>
        <v/>
      </c>
      <c r="CB85" s="254" t="str">
        <f>IF(ISNUMBER(FIND(analysismethod10,'III_Plan comp 438.68 {Plan 6}'!U$15)),"",'III_Plan comp 438.68 {Plan 6}'!U$15&amp;analysismethod10)</f>
        <v/>
      </c>
      <c r="CC85" s="254" t="str">
        <f>IF(ISNUMBER(FIND(analysismethod10,'III_Plan comp 438.68 {Plan 6}'!V$15)),"",'III_Plan comp 438.68 {Plan 6}'!V$15&amp;analysismethod10)</f>
        <v/>
      </c>
      <c r="CD85" s="254" t="str">
        <f>IF(ISNUMBER(FIND(analysismethod10,'III_Plan comp 438.68 {Plan 6}'!W$15)),"",'III_Plan comp 438.68 {Plan 6}'!W$15&amp;analysismethod10)</f>
        <v/>
      </c>
      <c r="CE85" s="254" t="str">
        <f>IF(ISNUMBER(FIND(analysismethod10,'III_Plan comp 438.68 {Plan 6}'!X$15)),"",'III_Plan comp 438.68 {Plan 6}'!X$15&amp;analysismethod10)</f>
        <v/>
      </c>
      <c r="CF85" s="254" t="str">
        <f>IF(ISNUMBER(FIND(analysismethod10,'III_Plan comp 438.68 {Plan 6}'!Y$15)),"",'III_Plan comp 438.68 {Plan 6}'!Y$15&amp;analysismethod10)</f>
        <v/>
      </c>
      <c r="CG85" s="254" t="str">
        <f>IF(ISNUMBER(FIND(analysismethod10,'III_Plan comp 438.68 {Plan 6}'!Z$15)),"",'III_Plan comp 438.68 {Plan 6}'!Z$15&amp;analysismethod10)</f>
        <v/>
      </c>
      <c r="CH85" s="254" t="str">
        <f>IF(ISNUMBER(FIND(analysismethod10,'III_Plan comp 438.68 {Plan 6}'!AA$15)),"",'III_Plan comp 438.68 {Plan 6}'!AA$15&amp;analysismethod10)</f>
        <v/>
      </c>
      <c r="CI85" s="254" t="str">
        <f>IF(ISNUMBER(FIND(analysismethod10,'III_Plan comp 438.68 {Plan 6}'!AB$15)),"",'III_Plan comp 438.68 {Plan 6}'!AB$15&amp;analysismethod10)</f>
        <v/>
      </c>
      <c r="CJ85" s="254" t="str">
        <f>IF(ISNUMBER(FIND(analysismethod10,'III_Plan comp 438.68 {Plan 6}'!AC$15)),"",'III_Plan comp 438.68 {Plan 6}'!AC$15&amp;analysismethod10)</f>
        <v/>
      </c>
      <c r="CK85" s="254" t="str">
        <f>IF(ISNUMBER(FIND(analysismethod10,'III_Plan comp 438.68 {Plan 6}'!AD$15)),"",'III_Plan comp 438.68 {Plan 6}'!AD$15&amp;analysismethod10)</f>
        <v/>
      </c>
      <c r="CL85" s="254" t="str">
        <f>IF(ISNUMBER(FIND(analysismethod10,'III_Plan comp 438.68 {Plan 6}'!AE$15)),"",'III_Plan comp 438.68 {Plan 6}'!AE$15&amp;analysismethod10)</f>
        <v/>
      </c>
      <c r="CM85" s="254" t="str">
        <f>IF(ISNUMBER(FIND(analysismethod10,'III_Plan comp 438.68 {Plan 6}'!AF$15)),"",'III_Plan comp 438.68 {Plan 6}'!AF$15&amp;analysismethod10)</f>
        <v/>
      </c>
      <c r="CN85" s="254" t="str">
        <f>IF(ISNUMBER(FIND(analysismethod10,'III_Plan comp 438.68 {Plan 6}'!AG$15)),"",'III_Plan comp 438.68 {Plan 6}'!AG$15&amp;analysismethod10)</f>
        <v/>
      </c>
      <c r="CO85" s="254" t="str">
        <f>IF(ISNUMBER(FIND(analysismethod10,'III_Plan comp 438.68 {Plan 6}'!AH$15)),"",'III_Plan comp 438.68 {Plan 6}'!AH$15&amp;analysismethod10)</f>
        <v/>
      </c>
      <c r="CP85" s="254" t="str">
        <f>IF(ISNUMBER(FIND(analysismethod10,'III_Plan comp 438.68 {Plan 6}'!AI$15)),"",'III_Plan comp 438.68 {Plan 6}'!AI$15&amp;analysismethod10)</f>
        <v/>
      </c>
      <c r="CQ85" s="254" t="str">
        <f>IF(ISNUMBER(FIND(analysismethod10,'III_Plan comp 438.68 {Plan 6}'!AJ$15)),"",'III_Plan comp 438.68 {Plan 6}'!AJ$15&amp;analysismethod10)</f>
        <v/>
      </c>
      <c r="CR85" s="254" t="str">
        <f>IF(ISNUMBER(FIND(analysismethod10,'III_Plan comp 438.68 {Plan 6}'!AK$15)),"",'III_Plan comp 438.68 {Plan 6}'!AK$15&amp;analysismethod10)</f>
        <v/>
      </c>
      <c r="CS85" s="254" t="str">
        <f>IF(ISNUMBER(FIND(analysismethod10,'III_Plan comp 438.68 {Plan 6}'!AL$15)),"",'III_Plan comp 438.68 {Plan 6}'!AL$15&amp;analysismethod10)</f>
        <v/>
      </c>
      <c r="CT85" s="254" t="str">
        <f>IF(ISNUMBER(FIND(analysismethod10,'III_Plan comp 438.68 {Plan 6}'!AM$15)),"",'III_Plan comp 438.68 {Plan 6}'!AM$15&amp;analysismethod10)</f>
        <v/>
      </c>
      <c r="CU85" s="254" t="str">
        <f>IF(ISNUMBER(FIND(analysismethod10,'III_Plan comp 438.68 {Plan 6}'!AN$15)),"",'III_Plan comp 438.68 {Plan 6}'!AN$15&amp;analysismethod10)</f>
        <v/>
      </c>
      <c r="CV85" s="254" t="str">
        <f>IF(ISNUMBER(FIND(analysismethod10,'III_Plan comp 438.68 {Plan 6}'!AO$15)),"",'III_Plan comp 438.68 {Plan 6}'!AO$15&amp;analysismethod10)</f>
        <v/>
      </c>
      <c r="CW85" s="254" t="str">
        <f>IF(ISNUMBER(FIND(analysismethod10,'III_Plan comp 438.68 {Plan 6}'!AP$15)),"",'III_Plan comp 438.68 {Plan 6}'!AP$15&amp;analysismethod10)</f>
        <v/>
      </c>
      <c r="CX85" s="254" t="str">
        <f>IF(ISNUMBER(FIND(analysismethod10,'III_Plan comp 438.68 {Plan 6}'!AQ$15)),"",'III_Plan comp 438.68 {Plan 6}'!AQ$15&amp;analysismethod10)</f>
        <v/>
      </c>
      <c r="CY85" s="254" t="str">
        <f>IF(ISNUMBER(FIND(analysismethod10,'III_Plan comp 438.68 {Plan 6}'!AR$15)),"",'III_Plan comp 438.68 {Plan 6}'!AR$15&amp;analysismethod10)</f>
        <v/>
      </c>
      <c r="CZ85" s="254" t="str">
        <f>IF(ISNUMBER(FIND(analysismethod10,'III_Plan comp 438.68 {Plan 6}'!AS$15)),"",'III_Plan comp 438.68 {Plan 6}'!AS$15&amp;analysismethod10)</f>
        <v/>
      </c>
      <c r="DA85" s="254" t="str">
        <f>IF(ISNUMBER(FIND(analysismethod10,'III_Plan comp 438.68 {Plan 6}'!AT$15)),"",'III_Plan comp 438.68 {Plan 6}'!AT$15&amp;analysismethod10)</f>
        <v/>
      </c>
      <c r="DB85" s="254" t="str">
        <f>IF(ISNUMBER(FIND(analysismethod10,'III_Plan comp 438.68 {Plan 6}'!AU$15)),"",'III_Plan comp 438.68 {Plan 6}'!AU$15&amp;analysismethod10)</f>
        <v/>
      </c>
      <c r="DC85" s="254" t="str">
        <f>IF(ISNUMBER(FIND(analysismethod10,'III_Plan comp 438.68 {Plan 6}'!AV$15)),"",'III_Plan comp 438.68 {Plan 6}'!AV$15&amp;analysismethod10)</f>
        <v/>
      </c>
      <c r="DD85" s="254" t="str">
        <f>IF(ISNUMBER(FIND(analysismethod10,'III_Plan comp 438.68 {Plan 6}'!AW$15)),"",'III_Plan comp 438.68 {Plan 6}'!AW$15&amp;analysismethod10)</f>
        <v/>
      </c>
      <c r="DE85" s="254" t="str">
        <f>IF(ISNUMBER(FIND(analysismethod10,'III_Plan comp 438.68 {Plan 6}'!AX$15)),"",'III_Plan comp 438.68 {Plan 6}'!AX$15&amp;analysismethod10)</f>
        <v/>
      </c>
      <c r="DF85" s="254" t="str">
        <f>IF(ISNUMBER(FIND(analysismethod10,'III_Plan comp 438.68 {Plan 6}'!AY$15)),"",'III_Plan comp 438.68 {Plan 6}'!AY$15&amp;analysismethod10)</f>
        <v/>
      </c>
      <c r="DG85" s="254" t="str">
        <f>IF(ISNUMBER(FIND(analysismethod10,'III_Plan comp 438.68 {Plan 6}'!AZ$15)),"",'III_Plan comp 438.68 {Plan 6}'!AZ$15&amp;analysismethod10)</f>
        <v/>
      </c>
      <c r="DH85" s="254" t="str">
        <f>IF(ISNUMBER(FIND(analysismethod10,'III_Plan comp 438.68 {Plan 6}'!BA$15)),"",'III_Plan comp 438.68 {Plan 6}'!BA$15&amp;analysismethod10)</f>
        <v/>
      </c>
      <c r="DI85" s="254" t="str">
        <f>IF(ISNUMBER(FIND(analysismethod10,'III_Plan comp 438.68 {Plan 6}'!BB$15)),"",'III_Plan comp 438.68 {Plan 6}'!BB$15&amp;analysismethod10)</f>
        <v/>
      </c>
      <c r="DJ85" s="254" t="str">
        <f>IF(ISNUMBER(FIND(analysismethod10,'III_Plan comp 438.68 {Plan 6}'!BC$15)),"",'III_Plan comp 438.68 {Plan 6}'!BC$15&amp;analysismethod10)</f>
        <v/>
      </c>
      <c r="DK85" s="254" t="str">
        <f>IF(ISNUMBER(FIND(analysismethod10,'III_Plan comp 438.68 {Plan 6}'!BD$15)),"",'III_Plan comp 438.68 {Plan 6}'!BD$15&amp;analysismethod10)</f>
        <v/>
      </c>
      <c r="DL85" s="254" t="str">
        <f>IF(ISNUMBER(FIND(analysismethod10,'III_Plan comp 438.68 {Plan 6}'!BE$15)),"",'III_Plan comp 438.68 {Plan 6}'!BE$15&amp;analysismethod10)</f>
        <v/>
      </c>
      <c r="DM85" s="254" t="str">
        <f>IF(ISNUMBER(FIND(analysismethod10,'III_Plan comp 438.68 {Plan 6}'!BF$15)),"",'III_Plan comp 438.68 {Plan 6}'!BF$15&amp;analysismethod10)</f>
        <v/>
      </c>
      <c r="DN85" s="254" t="str">
        <f>IF(ISNUMBER(FIND(analysismethod10,'III_Plan comp 438.68 {Plan 6}'!BG$15)),"",'III_Plan comp 438.68 {Plan 6}'!BG$15&amp;analysismethod10)</f>
        <v/>
      </c>
      <c r="DO85" s="254" t="str">
        <f>IF(ISNUMBER(FIND(analysismethod10,'III_Plan comp 438.68 {Plan 6}'!BH$15)),"",'III_Plan comp 438.68 {Plan 6}'!BH$15&amp;analysismethod10)</f>
        <v/>
      </c>
      <c r="DP85" s="254" t="str">
        <f>IF(ISNUMBER(FIND(analysismethod10,'III_Plan comp 438.68 {Plan 6}'!BI$15)),"",'III_Plan comp 438.68 {Plan 6}'!BI$15&amp;analysismethod10)</f>
        <v/>
      </c>
      <c r="DQ85" s="254" t="str">
        <f>IF(ISNUMBER(FIND(analysismethod10,'III_Plan comp 438.68 {Plan 6}'!BJ$15)),"",'III_Plan comp 438.68 {Plan 6}'!BJ$15&amp;analysismethod10)</f>
        <v/>
      </c>
      <c r="DR85" s="254" t="str">
        <f>IF(ISNUMBER(FIND(analysismethod10,'III_Plan comp 438.68 {Plan 6}'!BK$15)),"",'III_Plan comp 438.68 {Plan 6}'!BK$15&amp;analysismethod10)</f>
        <v/>
      </c>
      <c r="DS85" s="254" t="str">
        <f>IF(ISNUMBER(FIND(analysismethod10,'III_Plan comp 438.68 {Plan 6}'!BL$15)),"",'III_Plan comp 438.68 {Plan 6}'!BL$15&amp;analysismethod10)</f>
        <v/>
      </c>
      <c r="DT85" s="254" t="str">
        <f>IF(ISNUMBER(FIND(analysismethod10,'III_Plan comp 438.68 {Plan 6}'!BM$15)),"",'III_Plan comp 438.68 {Plan 6}'!BM$15&amp;analysismethod10)</f>
        <v/>
      </c>
      <c r="DU85" s="254" t="str">
        <f>IF(ISNUMBER(FIND(analysismethod10,'III_Plan comp 438.68 {Plan 6}'!BN$15)),"",'III_Plan comp 438.68 {Plan 6}'!BN$15&amp;analysismethod10)</f>
        <v/>
      </c>
      <c r="DV85" s="254" t="str">
        <f>IF(ISNUMBER(FIND(analysismethod10,'III_Plan comp 438.68 {Plan 6}'!BO$15)),"",'III_Plan comp 438.68 {Plan 6}'!BO$15&amp;analysismethod10)</f>
        <v/>
      </c>
      <c r="DW85" s="254" t="str">
        <f>IF(ISNUMBER(FIND(analysismethod10,'III_Plan comp 438.68 {Plan 6}'!BP$15)),"",'III_Plan comp 438.68 {Plan 6}'!BP$15&amp;analysismethod10)</f>
        <v/>
      </c>
      <c r="DX85" s="254" t="str">
        <f>IF(ISNUMBER(FIND(analysismethod10,'III_Plan comp 438.68 {Plan 6}'!BQ$15)),"",'III_Plan comp 438.68 {Plan 6}'!BQ$15&amp;analysismethod10)</f>
        <v/>
      </c>
      <c r="DY85" s="254" t="str">
        <f>IF(ISNUMBER(FIND(analysismethod10,'III_Plan comp 438.68 {Plan 6}'!BR$15)),"",'III_Plan comp 438.68 {Plan 6}'!BR$15&amp;analysismethod10)</f>
        <v/>
      </c>
      <c r="DZ85" s="254" t="str">
        <f>IF(ISNUMBER(FIND(analysismethod10,'III_Plan comp 438.68 {Plan 6}'!BS$15)),"",'III_Plan comp 438.68 {Plan 6}'!BS$15&amp;analysismethod10)</f>
        <v/>
      </c>
      <c r="EA85" s="254" t="str">
        <f>IF(ISNUMBER(FIND(analysismethod10,'III_Plan comp 438.68 {Plan 6}'!BT$15)),"",'III_Plan comp 438.68 {Plan 6}'!BT$15&amp;analysismethod10)</f>
        <v/>
      </c>
      <c r="EB85" s="254" t="str">
        <f>IF(ISNUMBER(FIND(analysismethod10,'III_Plan comp 438.68 {Plan 6}'!BU$15)),"",'III_Plan comp 438.68 {Plan 6}'!BU$15&amp;analysismethod10)</f>
        <v/>
      </c>
      <c r="EC85" s="254" t="str">
        <f>IF(ISNUMBER(FIND(analysismethod10,'III_Plan comp 438.68 {Plan 6}'!BV$15)),"",'III_Plan comp 438.68 {Plan 6}'!BV$15&amp;analysismethod10)</f>
        <v/>
      </c>
      <c r="ED85" s="254" t="str">
        <f>IF(ISNUMBER(FIND(analysismethod10,'III_Plan comp 438.68 {Plan 6}'!BW$15)),"",'III_Plan comp 438.68 {Plan 6}'!BW$15&amp;analysismethod10)</f>
        <v/>
      </c>
      <c r="EE85" s="254" t="str">
        <f>IF(ISNUMBER(FIND(analysismethod10,'III_Plan comp 438.68 {Plan 6}'!BX$15)),"",'III_Plan comp 438.68 {Plan 6}'!BX$15&amp;analysismethod10)</f>
        <v/>
      </c>
      <c r="EF85" s="254" t="str">
        <f>IF(ISNUMBER(FIND(analysismethod10,'III_Plan comp 438.68 {Plan 6}'!BY$15)),"",'III_Plan comp 438.68 {Plan 6}'!BY$15&amp;analysismethod10)</f>
        <v/>
      </c>
      <c r="EG85" s="254" t="str">
        <f>IF(ISNUMBER(FIND(analysismethod10,'III_Plan comp 438.68 {Plan 6}'!BZ$15)),"",'III_Plan comp 438.68 {Plan 6}'!BZ$15&amp;analysismethod10)</f>
        <v/>
      </c>
      <c r="EH85" s="254" t="str">
        <f>IF(ISNUMBER(FIND(analysismethod10,'III_Plan comp 438.68 {Plan 6}'!CA$15)),"",'III_Plan comp 438.68 {Plan 6}'!CA$15&amp;analysismethod10)</f>
        <v/>
      </c>
      <c r="EI85" s="254" t="str">
        <f>IF(ISNUMBER(FIND(analysismethod10,'III_Plan comp 438.68 {Plan 6}'!CB$15)),"",'III_Plan comp 438.68 {Plan 6}'!CB$15&amp;analysismethod10)</f>
        <v/>
      </c>
      <c r="EJ85" s="254" t="str">
        <f>IF(ISNUMBER(FIND(analysismethod10,'III_Plan comp 438.68 {Plan 6}'!CC$15)),"",'III_Plan comp 438.68 {Plan 6}'!CC$15&amp;analysismethod10)</f>
        <v/>
      </c>
      <c r="EK85" s="254" t="str">
        <f>IF(ISNUMBER(FIND(analysismethod10,'III_Plan comp 438.68 {Plan 6}'!CD$15)),"",'III_Plan comp 438.68 {Plan 6}'!CD$15&amp;analysismethod10)</f>
        <v/>
      </c>
      <c r="EL85" s="254" t="str">
        <f>IF(ISNUMBER(FIND(analysismethod10,'III_Plan comp 438.68 {Plan 6}'!CE$15)),"",'III_Plan comp 438.68 {Plan 6}'!CE$15&amp;analysismethod10)</f>
        <v/>
      </c>
      <c r="EM85" s="254" t="str">
        <f>IF(ISNUMBER(FIND(analysismethod10,'III_Plan comp 438.68 {Plan 6}'!CF$15)),"",'III_Plan comp 438.68 {Plan 6}'!CF$15&amp;analysismethod10)</f>
        <v/>
      </c>
      <c r="EN85" s="254" t="str">
        <f>IF(ISNUMBER(FIND(analysismethod10,'III_Plan comp 438.68 {Plan 6}'!CG$15)),"",'III_Plan comp 438.68 {Plan 6}'!CG$15&amp;analysismethod10)</f>
        <v/>
      </c>
      <c r="EO85" s="254" t="str">
        <f>IF(ISNUMBER(FIND(analysismethod10,'III_Plan comp 438.68 {Plan 6}'!CH$15)),"",'III_Plan comp 438.68 {Plan 6}'!CH$15&amp;analysismethod10)</f>
        <v/>
      </c>
      <c r="EP85" s="254" t="str">
        <f>IF(ISNUMBER(FIND(analysismethod10,'III_Plan comp 438.68 {Plan 6}'!CI$15)),"",'III_Plan comp 438.68 {Plan 6}'!CI$15&amp;analysismethod10)</f>
        <v/>
      </c>
      <c r="EQ85" s="254" t="str">
        <f>IF(ISNUMBER(FIND(analysismethod10,'III_Plan comp 438.68 {Plan 6}'!CJ$15)),"",'III_Plan comp 438.68 {Plan 6}'!CJ$15&amp;analysismethod10)</f>
        <v/>
      </c>
      <c r="ER85" s="254" t="str">
        <f>IF(ISNUMBER(FIND(analysismethod10,'III_Plan comp 438.68 {Plan 6}'!CK$15)),"",'III_Plan comp 438.68 {Plan 6}'!CK$15&amp;analysismethod10)</f>
        <v/>
      </c>
      <c r="ES85" s="254" t="str">
        <f>IF(ISNUMBER(FIND(analysismethod10,'III_Plan comp 438.68 {Plan 6}'!CL$15)),"",'III_Plan comp 438.68 {Plan 6}'!CL$15&amp;analysismethod10)</f>
        <v/>
      </c>
      <c r="ET85" s="254" t="str">
        <f>IF(ISNUMBER(FIND(analysismethod10,'III_Plan comp 438.68 {Plan 6}'!CM$15)),"",'III_Plan comp 438.68 {Plan 6}'!CM$15&amp;analysismethod10)</f>
        <v/>
      </c>
      <c r="EU85" s="254" t="str">
        <f>IF(ISNUMBER(FIND(analysismethod10,'III_Plan comp 438.68 {Plan 6}'!CN$15)),"",'III_Plan comp 438.68 {Plan 6}'!CN$15&amp;analysismethod10)</f>
        <v/>
      </c>
      <c r="EV85" s="254" t="str">
        <f>IF(ISNUMBER(FIND(analysismethod10,'III_Plan comp 438.68 {Plan 6}'!CO$15)),"",'III_Plan comp 438.68 {Plan 6}'!CO$15&amp;analysismethod10)</f>
        <v/>
      </c>
      <c r="EW85" s="254" t="str">
        <f>IF(ISNUMBER(FIND(analysismethod10,'III_Plan comp 438.68 {Plan 6}'!CP$15)),"",'III_Plan comp 438.68 {Plan 6}'!CP$15&amp;analysismethod10)</f>
        <v/>
      </c>
      <c r="EX85" s="254" t="str">
        <f>IF(ISNUMBER(FIND(analysismethod10,'III_Plan comp 438.68 {Plan 6}'!CQ$15)),"",'III_Plan comp 438.68 {Plan 6}'!CQ$15&amp;analysismethod10)</f>
        <v/>
      </c>
      <c r="EY85" s="254" t="str">
        <f>IF(ISNUMBER(FIND(analysismethod10,'III_Plan comp 438.68 {Plan 6}'!CR$15)),"",'III_Plan comp 438.68 {Plan 6}'!CR$15&amp;analysismethod10)</f>
        <v/>
      </c>
      <c r="EZ85" s="254" t="str">
        <f>IF(ISNUMBER(FIND(analysismethod10,'III_Plan comp 438.68 {Plan 6}'!CS$15)),"",'III_Plan comp 438.68 {Plan 6}'!CS$15&amp;analysismethod10)</f>
        <v/>
      </c>
      <c r="FA85" s="254" t="str">
        <f>IF(ISNUMBER(FIND(analysismethod10,'III_Plan comp 438.68 {Plan 6}'!CT$15)),"",'III_Plan comp 438.68 {Plan 6}'!CT$15&amp;analysismethod10)</f>
        <v/>
      </c>
      <c r="FB85" s="254" t="str">
        <f>IF(ISNUMBER(FIND(analysismethod10,'III_Plan comp 438.68 {Plan 6}'!CU$15)),"",'III_Plan comp 438.68 {Plan 6}'!CU$15&amp;analysismethod10)</f>
        <v/>
      </c>
      <c r="FC85" s="254" t="str">
        <f>IF(ISNUMBER(FIND(analysismethod10,'III_Plan comp 438.68 {Plan 6}'!CV$15)),"",'III_Plan comp 438.68 {Plan 6}'!CV$15&amp;analysismethod10)</f>
        <v/>
      </c>
      <c r="FD85" s="254" t="str">
        <f>IF(ISNUMBER(FIND(analysismethod10,'III_Plan comp 438.68 {Plan 6}'!CW$15)),"",'III_Plan comp 438.68 {Plan 6}'!CW$15&amp;analysismethod10)</f>
        <v/>
      </c>
      <c r="FE85" s="254" t="str">
        <f>IF(ISNUMBER(FIND(analysismethod10,'III_Plan comp 438.68 {Plan 6}'!CX$15)),"",'III_Plan comp 438.68 {Plan 6}'!CX$15&amp;analysismethod10)</f>
        <v/>
      </c>
      <c r="FF85" s="254" t="str">
        <f>IF(ISNUMBER(FIND(analysismethod10,'III_Plan comp 438.68 {Plan 6}'!CY$15)),"",'III_Plan comp 438.68 {Plan 6}'!CY$15&amp;analysismethod10)</f>
        <v/>
      </c>
      <c r="FG85" s="254" t="str">
        <f>IF(ISNUMBER(FIND(analysismethod10,'III_Plan comp 438.68 {Plan 6}'!CZ$15)),"",'III_Plan comp 438.68 {Plan 6}'!CZ$15&amp;analysismethod10)</f>
        <v/>
      </c>
    </row>
    <row r="86" spans="62:163" ht="15" thickTop="1" x14ac:dyDescent="0.2"/>
    <row r="87" spans="62:163" ht="15" thickBot="1" x14ac:dyDescent="0.25"/>
    <row r="88" spans="62:163" ht="15.75" thickTop="1" x14ac:dyDescent="0.25">
      <c r="BJ88" s="268" t="s">
        <v>111</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x14ac:dyDescent="0.25">
      <c r="BJ89" s="268"/>
      <c r="BK89" s="266" t="str">
        <f>IF('I_State and program information'!$E$54="Yes","Plan Provider Directory Review"&amp;"; "&amp;CHAR(10)&amp;CHAR(10),"")</f>
        <v xml:space="preserve">Plan Provider Directory Review; 
</v>
      </c>
      <c r="BL89" s="251" t="str">
        <f>IF(ISNUMBER(FIND(analysismethod2,'III_Plan comp 438.68 {Plan 7}'!E$15)),"",'III_Plan comp 438.68 {Plan 7}'!E$15&amp;analysismethod2)</f>
        <v xml:space="preserve">Plan Provider Directory Review; 
</v>
      </c>
      <c r="BM89" s="251" t="str">
        <f>IF(ISNUMBER(FIND(analysismethod2,'III_Plan comp 438.68 {Plan 7}'!F$15)),"",'III_Plan comp 438.68 {Plan 7}'!F$15&amp;analysismethod2)</f>
        <v xml:space="preserve">Plan Provider Directory Review; 
</v>
      </c>
      <c r="BN89" s="251" t="str">
        <f>IF(ISNUMBER(FIND(analysismethod2,'III_Plan comp 438.68 {Plan 7}'!G$15)),"",'III_Plan comp 438.68 {Plan 7}'!G$15&amp;analysismethod2)</f>
        <v xml:space="preserve">Plan Provider Directory Review; 
</v>
      </c>
      <c r="BO89" s="251" t="str">
        <f>IF(ISNUMBER(FIND(analysismethod2,'III_Plan comp 438.68 {Plan 7}'!H$15)),"",'III_Plan comp 438.68 {Plan 7}'!H$15&amp;analysismethod2)</f>
        <v xml:space="preserve">Plan Provider Directory Review; 
</v>
      </c>
      <c r="BP89" s="251" t="str">
        <f>IF(ISNUMBER(FIND(analysismethod2,'III_Plan comp 438.68 {Plan 7}'!I$15)),"",'III_Plan comp 438.68 {Plan 7}'!I$15&amp;analysismethod2)</f>
        <v xml:space="preserve">Plan Provider Directory Review; 
</v>
      </c>
      <c r="BQ89" s="251" t="str">
        <f>IF(ISNUMBER(FIND(analysismethod2,'III_Plan comp 438.68 {Plan 7}'!J$15)),"",'III_Plan comp 438.68 {Plan 7}'!J$15&amp;analysismethod2)</f>
        <v xml:space="preserve">Plan Provider Directory Review; 
</v>
      </c>
      <c r="BR89" s="251" t="str">
        <f>IF(ISNUMBER(FIND(analysismethod2,'III_Plan comp 438.68 {Plan 7}'!K$15)),"",'III_Plan comp 438.68 {Plan 7}'!K$15&amp;analysismethod2)</f>
        <v xml:space="preserve">Plan Provider Directory Review; 
</v>
      </c>
      <c r="BS89" s="251" t="str">
        <f>IF(ISNUMBER(FIND(analysismethod2,'III_Plan comp 438.68 {Plan 7}'!L$15)),"",'III_Plan comp 438.68 {Plan 7}'!L$15&amp;analysismethod2)</f>
        <v xml:space="preserve">Plan Provider Directory Review; 
</v>
      </c>
      <c r="BT89" s="251" t="str">
        <f>IF(ISNUMBER(FIND(analysismethod2,'III_Plan comp 438.68 {Plan 7}'!M$15)),"",'III_Plan comp 438.68 {Plan 7}'!M$15&amp;analysismethod2)</f>
        <v xml:space="preserve">Plan Provider Directory Review; 
</v>
      </c>
      <c r="BU89" s="251" t="str">
        <f>IF(ISNUMBER(FIND(analysismethod2,'III_Plan comp 438.68 {Plan 7}'!N$15)),"",'III_Plan comp 438.68 {Plan 7}'!N$15&amp;analysismethod2)</f>
        <v xml:space="preserve">Plan Provider Directory Review; 
</v>
      </c>
      <c r="BV89" s="251" t="str">
        <f>IF(ISNUMBER(FIND(analysismethod2,'III_Plan comp 438.68 {Plan 7}'!O$15)),"",'III_Plan comp 438.68 {Plan 7}'!O$15&amp;analysismethod2)</f>
        <v xml:space="preserve">Plan Provider Directory Review; 
</v>
      </c>
      <c r="BW89" s="251" t="str">
        <f>IF(ISNUMBER(FIND(analysismethod2,'III_Plan comp 438.68 {Plan 7}'!P$15)),"",'III_Plan comp 438.68 {Plan 7}'!P$15&amp;analysismethod2)</f>
        <v xml:space="preserve">Plan Provider Directory Review; 
</v>
      </c>
      <c r="BX89" s="251" t="str">
        <f>IF(ISNUMBER(FIND(analysismethod2,'III_Plan comp 438.68 {Plan 7}'!Q$15)),"",'III_Plan comp 438.68 {Plan 7}'!Q$15&amp;analysismethod2)</f>
        <v xml:space="preserve">Plan Provider Directory Review; 
</v>
      </c>
      <c r="BY89" s="251" t="str">
        <f>IF(ISNUMBER(FIND(analysismethod2,'III_Plan comp 438.68 {Plan 7}'!R$15)),"",'III_Plan comp 438.68 {Plan 7}'!R$15&amp;analysismethod2)</f>
        <v xml:space="preserve">Plan Provider Directory Review; 
</v>
      </c>
      <c r="BZ89" s="251" t="str">
        <f>IF(ISNUMBER(FIND(analysismethod2,'III_Plan comp 438.68 {Plan 7}'!S$15)),"",'III_Plan comp 438.68 {Plan 7}'!S$15&amp;analysismethod2)</f>
        <v xml:space="preserve">Plan Provider Directory Review; 
</v>
      </c>
      <c r="CA89" s="251" t="str">
        <f>IF(ISNUMBER(FIND(analysismethod2,'III_Plan comp 438.68 {Plan 7}'!T$15)),"",'III_Plan comp 438.68 {Plan 7}'!T$15&amp;analysismethod2)</f>
        <v xml:space="preserve">Plan Provider Directory Review; 
</v>
      </c>
      <c r="CB89" s="251" t="str">
        <f>IF(ISNUMBER(FIND(analysismethod2,'III_Plan comp 438.68 {Plan 7}'!U$15)),"",'III_Plan comp 438.68 {Plan 7}'!U$15&amp;analysismethod2)</f>
        <v xml:space="preserve">Plan Provider Directory Review; 
</v>
      </c>
      <c r="CC89" s="251" t="str">
        <f>IF(ISNUMBER(FIND(analysismethod2,'III_Plan comp 438.68 {Plan 7}'!V$15)),"",'III_Plan comp 438.68 {Plan 7}'!V$15&amp;analysismethod2)</f>
        <v xml:space="preserve">Plan Provider Directory Review; 
</v>
      </c>
      <c r="CD89" s="251" t="str">
        <f>IF(ISNUMBER(FIND(analysismethod2,'III_Plan comp 438.68 {Plan 7}'!W$15)),"",'III_Plan comp 438.68 {Plan 7}'!W$15&amp;analysismethod2)</f>
        <v xml:space="preserve">Plan Provider Directory Review; 
</v>
      </c>
      <c r="CE89" s="251" t="str">
        <f>IF(ISNUMBER(FIND(analysismethod2,'III_Plan comp 438.68 {Plan 7}'!X$15)),"",'III_Plan comp 438.68 {Plan 7}'!X$15&amp;analysismethod2)</f>
        <v xml:space="preserve">Plan Provider Directory Review; 
</v>
      </c>
      <c r="CF89" s="251" t="str">
        <f>IF(ISNUMBER(FIND(analysismethod2,'III_Plan comp 438.68 {Plan 7}'!Y$15)),"",'III_Plan comp 438.68 {Plan 7}'!Y$15&amp;analysismethod2)</f>
        <v xml:space="preserve">Plan Provider Directory Review; 
</v>
      </c>
      <c r="CG89" s="251" t="str">
        <f>IF(ISNUMBER(FIND(analysismethod2,'III_Plan comp 438.68 {Plan 7}'!Z$15)),"",'III_Plan comp 438.68 {Plan 7}'!Z$15&amp;analysismethod2)</f>
        <v xml:space="preserve">Plan Provider Directory Review; 
</v>
      </c>
      <c r="CH89" s="251" t="str">
        <f>IF(ISNUMBER(FIND(analysismethod2,'III_Plan comp 438.68 {Plan 7}'!AA$15)),"",'III_Plan comp 438.68 {Plan 7}'!AA$15&amp;analysismethod2)</f>
        <v xml:space="preserve">Plan Provider Directory Review; 
</v>
      </c>
      <c r="CI89" s="251" t="str">
        <f>IF(ISNUMBER(FIND(analysismethod2,'III_Plan comp 438.68 {Plan 7}'!AB$15)),"",'III_Plan comp 438.68 {Plan 7}'!AB$15&amp;analysismethod2)</f>
        <v xml:space="preserve">Plan Provider Directory Review; 
</v>
      </c>
      <c r="CJ89" s="251" t="str">
        <f>IF(ISNUMBER(FIND(analysismethod2,'III_Plan comp 438.68 {Plan 7}'!AC$15)),"",'III_Plan comp 438.68 {Plan 7}'!AC$15&amp;analysismethod2)</f>
        <v xml:space="preserve">Plan Provider Directory Review; 
</v>
      </c>
      <c r="CK89" s="251" t="str">
        <f>IF(ISNUMBER(FIND(analysismethod2,'III_Plan comp 438.68 {Plan 7}'!AD$15)),"",'III_Plan comp 438.68 {Plan 7}'!AD$15&amp;analysismethod2)</f>
        <v xml:space="preserve">Plan Provider Directory Review; 
</v>
      </c>
      <c r="CL89" s="251" t="str">
        <f>IF(ISNUMBER(FIND(analysismethod2,'III_Plan comp 438.68 {Plan 7}'!AE$15)),"",'III_Plan comp 438.68 {Plan 7}'!AE$15&amp;analysismethod2)</f>
        <v xml:space="preserve">Plan Provider Directory Review; 
</v>
      </c>
      <c r="CM89" s="251" t="str">
        <f>IF(ISNUMBER(FIND(analysismethod2,'III_Plan comp 438.68 {Plan 7}'!AF$15)),"",'III_Plan comp 438.68 {Plan 7}'!AF$15&amp;analysismethod2)</f>
        <v xml:space="preserve">Plan Provider Directory Review; 
</v>
      </c>
      <c r="CN89" s="251" t="str">
        <f>IF(ISNUMBER(FIND(analysismethod2,'III_Plan comp 438.68 {Plan 7}'!AG$15)),"",'III_Plan comp 438.68 {Plan 7}'!AG$15&amp;analysismethod2)</f>
        <v xml:space="preserve">Plan Provider Directory Review; 
</v>
      </c>
      <c r="CO89" s="251" t="str">
        <f>IF(ISNUMBER(FIND(analysismethod2,'III_Plan comp 438.68 {Plan 7}'!AH$15)),"",'III_Plan comp 438.68 {Plan 7}'!AH$15&amp;analysismethod2)</f>
        <v xml:space="preserve">Plan Provider Directory Review; 
</v>
      </c>
      <c r="CP89" s="251" t="str">
        <f>IF(ISNUMBER(FIND(analysismethod2,'III_Plan comp 438.68 {Plan 7}'!AI$15)),"",'III_Plan comp 438.68 {Plan 7}'!AI$15&amp;analysismethod2)</f>
        <v xml:space="preserve">Plan Provider Directory Review; 
</v>
      </c>
      <c r="CQ89" s="251" t="str">
        <f>IF(ISNUMBER(FIND(analysismethod2,'III_Plan comp 438.68 {Plan 7}'!AJ$15)),"",'III_Plan comp 438.68 {Plan 7}'!AJ$15&amp;analysismethod2)</f>
        <v xml:space="preserve">Plan Provider Directory Review; 
</v>
      </c>
      <c r="CR89" s="251" t="str">
        <f>IF(ISNUMBER(FIND(analysismethod2,'III_Plan comp 438.68 {Plan 7}'!AK$15)),"",'III_Plan comp 438.68 {Plan 7}'!AK$15&amp;analysismethod2)</f>
        <v xml:space="preserve">Plan Provider Directory Review; 
</v>
      </c>
      <c r="CS89" s="251" t="str">
        <f>IF(ISNUMBER(FIND(analysismethod2,'III_Plan comp 438.68 {Plan 7}'!AL$15)),"",'III_Plan comp 438.68 {Plan 7}'!AL$15&amp;analysismethod2)</f>
        <v xml:space="preserve">Plan Provider Directory Review; 
</v>
      </c>
      <c r="CT89" s="251" t="str">
        <f>IF(ISNUMBER(FIND(analysismethod2,'III_Plan comp 438.68 {Plan 7}'!AM$15)),"",'III_Plan comp 438.68 {Plan 7}'!AM$15&amp;analysismethod2)</f>
        <v xml:space="preserve">Plan Provider Directory Review; 
</v>
      </c>
      <c r="CU89" s="251" t="str">
        <f>IF(ISNUMBER(FIND(analysismethod2,'III_Plan comp 438.68 {Plan 7}'!AN$15)),"",'III_Plan comp 438.68 {Plan 7}'!AN$15&amp;analysismethod2)</f>
        <v xml:space="preserve">Plan Provider Directory Review; 
</v>
      </c>
      <c r="CV89" s="251" t="str">
        <f>IF(ISNUMBER(FIND(analysismethod2,'III_Plan comp 438.68 {Plan 7}'!AO$15)),"",'III_Plan comp 438.68 {Plan 7}'!AO$15&amp;analysismethod2)</f>
        <v xml:space="preserve">Plan Provider Directory Review; 
</v>
      </c>
      <c r="CW89" s="251" t="str">
        <f>IF(ISNUMBER(FIND(analysismethod2,'III_Plan comp 438.68 {Plan 7}'!AP$15)),"",'III_Plan comp 438.68 {Plan 7}'!AP$15&amp;analysismethod2)</f>
        <v xml:space="preserve">Plan Provider Directory Review; 
</v>
      </c>
      <c r="CX89" s="251" t="str">
        <f>IF(ISNUMBER(FIND(analysismethod2,'III_Plan comp 438.68 {Plan 7}'!AQ$15)),"",'III_Plan comp 438.68 {Plan 7}'!AQ$15&amp;analysismethod2)</f>
        <v xml:space="preserve">Plan Provider Directory Review; 
</v>
      </c>
      <c r="CY89" s="251" t="str">
        <f>IF(ISNUMBER(FIND(analysismethod2,'III_Plan comp 438.68 {Plan 7}'!AR$15)),"",'III_Plan comp 438.68 {Plan 7}'!AR$15&amp;analysismethod2)</f>
        <v xml:space="preserve">Plan Provider Directory Review; 
</v>
      </c>
      <c r="CZ89" s="251" t="str">
        <f>IF(ISNUMBER(FIND(analysismethod2,'III_Plan comp 438.68 {Plan 7}'!AS$15)),"",'III_Plan comp 438.68 {Plan 7}'!AS$15&amp;analysismethod2)</f>
        <v xml:space="preserve">Plan Provider Directory Review; 
</v>
      </c>
      <c r="DA89" s="251" t="str">
        <f>IF(ISNUMBER(FIND(analysismethod2,'III_Plan comp 438.68 {Plan 7}'!AT$15)),"",'III_Plan comp 438.68 {Plan 7}'!AT$15&amp;analysismethod2)</f>
        <v xml:space="preserve">Plan Provider Directory Review; 
</v>
      </c>
      <c r="DB89" s="251" t="str">
        <f>IF(ISNUMBER(FIND(analysismethod2,'III_Plan comp 438.68 {Plan 7}'!AU$15)),"",'III_Plan comp 438.68 {Plan 7}'!AU$15&amp;analysismethod2)</f>
        <v xml:space="preserve">Plan Provider Directory Review; 
</v>
      </c>
      <c r="DC89" s="251" t="str">
        <f>IF(ISNUMBER(FIND(analysismethod2,'III_Plan comp 438.68 {Plan 7}'!AV$15)),"",'III_Plan comp 438.68 {Plan 7}'!AV$15&amp;analysismethod2)</f>
        <v xml:space="preserve">Plan Provider Directory Review; 
</v>
      </c>
      <c r="DD89" s="251" t="str">
        <f>IF(ISNUMBER(FIND(analysismethod2,'III_Plan comp 438.68 {Plan 7}'!AW$15)),"",'III_Plan comp 438.68 {Plan 7}'!AW$15&amp;analysismethod2)</f>
        <v xml:space="preserve">Plan Provider Directory Review; 
</v>
      </c>
      <c r="DE89" s="251" t="str">
        <f>IF(ISNUMBER(FIND(analysismethod2,'III_Plan comp 438.68 {Plan 7}'!AX$15)),"",'III_Plan comp 438.68 {Plan 7}'!AX$15&amp;analysismethod2)</f>
        <v xml:space="preserve">Plan Provider Directory Review; 
</v>
      </c>
      <c r="DF89" s="251" t="str">
        <f>IF(ISNUMBER(FIND(analysismethod2,'III_Plan comp 438.68 {Plan 7}'!AY$15)),"",'III_Plan comp 438.68 {Plan 7}'!AY$15&amp;analysismethod2)</f>
        <v xml:space="preserve">Plan Provider Directory Review; 
</v>
      </c>
      <c r="DG89" s="251" t="str">
        <f>IF(ISNUMBER(FIND(analysismethod2,'III_Plan comp 438.68 {Plan 7}'!AZ$15)),"",'III_Plan comp 438.68 {Plan 7}'!AZ$15&amp;analysismethod2)</f>
        <v xml:space="preserve">Plan Provider Directory Review; 
</v>
      </c>
      <c r="DH89" s="251" t="str">
        <f>IF(ISNUMBER(FIND(analysismethod2,'III_Plan comp 438.68 {Plan 7}'!BA$15)),"",'III_Plan comp 438.68 {Plan 7}'!BA$15&amp;analysismethod2)</f>
        <v xml:space="preserve">Plan Provider Directory Review; 
</v>
      </c>
      <c r="DI89" s="251" t="str">
        <f>IF(ISNUMBER(FIND(analysismethod2,'III_Plan comp 438.68 {Plan 7}'!BB$15)),"",'III_Plan comp 438.68 {Plan 7}'!BB$15&amp;analysismethod2)</f>
        <v xml:space="preserve">Plan Provider Directory Review; 
</v>
      </c>
      <c r="DJ89" s="251" t="str">
        <f>IF(ISNUMBER(FIND(analysismethod2,'III_Plan comp 438.68 {Plan 7}'!BC$15)),"",'III_Plan comp 438.68 {Plan 7}'!BC$15&amp;analysismethod2)</f>
        <v xml:space="preserve">Plan Provider Directory Review; 
</v>
      </c>
      <c r="DK89" s="251" t="str">
        <f>IF(ISNUMBER(FIND(analysismethod2,'III_Plan comp 438.68 {Plan 7}'!BD$15)),"",'III_Plan comp 438.68 {Plan 7}'!BD$15&amp;analysismethod2)</f>
        <v xml:space="preserve">Plan Provider Directory Review; 
</v>
      </c>
      <c r="DL89" s="251" t="str">
        <f>IF(ISNUMBER(FIND(analysismethod2,'III_Plan comp 438.68 {Plan 7}'!BE$15)),"",'III_Plan comp 438.68 {Plan 7}'!BE$15&amp;analysismethod2)</f>
        <v xml:space="preserve">Plan Provider Directory Review; 
</v>
      </c>
      <c r="DM89" s="251" t="str">
        <f>IF(ISNUMBER(FIND(analysismethod2,'III_Plan comp 438.68 {Plan 7}'!BF$15)),"",'III_Plan comp 438.68 {Plan 7}'!BF$15&amp;analysismethod2)</f>
        <v xml:space="preserve">Plan Provider Directory Review; 
</v>
      </c>
      <c r="DN89" s="251" t="str">
        <f>IF(ISNUMBER(FIND(analysismethod2,'III_Plan comp 438.68 {Plan 7}'!BG$15)),"",'III_Plan comp 438.68 {Plan 7}'!BG$15&amp;analysismethod2)</f>
        <v xml:space="preserve">Plan Provider Directory Review; 
</v>
      </c>
      <c r="DO89" s="251" t="str">
        <f>IF(ISNUMBER(FIND(analysismethod2,'III_Plan comp 438.68 {Plan 7}'!BH$15)),"",'III_Plan comp 438.68 {Plan 7}'!BH$15&amp;analysismethod2)</f>
        <v xml:space="preserve">Plan Provider Directory Review; 
</v>
      </c>
      <c r="DP89" s="251" t="str">
        <f>IF(ISNUMBER(FIND(analysismethod2,'III_Plan comp 438.68 {Plan 7}'!BI$15)),"",'III_Plan comp 438.68 {Plan 7}'!BI$15&amp;analysismethod2)</f>
        <v xml:space="preserve">Plan Provider Directory Review; 
</v>
      </c>
      <c r="DQ89" s="251" t="str">
        <f>IF(ISNUMBER(FIND(analysismethod2,'III_Plan comp 438.68 {Plan 7}'!BJ$15)),"",'III_Plan comp 438.68 {Plan 7}'!BJ$15&amp;analysismethod2)</f>
        <v xml:space="preserve">Plan Provider Directory Review; 
</v>
      </c>
      <c r="DR89" s="251" t="str">
        <f>IF(ISNUMBER(FIND(analysismethod2,'III_Plan comp 438.68 {Plan 7}'!BK$15)),"",'III_Plan comp 438.68 {Plan 7}'!BK$15&amp;analysismethod2)</f>
        <v xml:space="preserve">Plan Provider Directory Review; 
</v>
      </c>
      <c r="DS89" s="251" t="str">
        <f>IF(ISNUMBER(FIND(analysismethod2,'III_Plan comp 438.68 {Plan 7}'!BL$15)),"",'III_Plan comp 438.68 {Plan 7}'!BL$15&amp;analysismethod2)</f>
        <v xml:space="preserve">Plan Provider Directory Review; 
</v>
      </c>
      <c r="DT89" s="251" t="str">
        <f>IF(ISNUMBER(FIND(analysismethod2,'III_Plan comp 438.68 {Plan 7}'!BM$15)),"",'III_Plan comp 438.68 {Plan 7}'!BM$15&amp;analysismethod2)</f>
        <v xml:space="preserve">Plan Provider Directory Review; 
</v>
      </c>
      <c r="DU89" s="251" t="str">
        <f>IF(ISNUMBER(FIND(analysismethod2,'III_Plan comp 438.68 {Plan 7}'!BN$15)),"",'III_Plan comp 438.68 {Plan 7}'!BN$15&amp;analysismethod2)</f>
        <v xml:space="preserve">Plan Provider Directory Review; 
</v>
      </c>
      <c r="DV89" s="251" t="str">
        <f>IF(ISNUMBER(FIND(analysismethod2,'III_Plan comp 438.68 {Plan 7}'!BO$15)),"",'III_Plan comp 438.68 {Plan 7}'!BO$15&amp;analysismethod2)</f>
        <v xml:space="preserve">Plan Provider Directory Review; 
</v>
      </c>
      <c r="DW89" s="251" t="str">
        <f>IF(ISNUMBER(FIND(analysismethod2,'III_Plan comp 438.68 {Plan 7}'!BP$15)),"",'III_Plan comp 438.68 {Plan 7}'!BP$15&amp;analysismethod2)</f>
        <v xml:space="preserve">Plan Provider Directory Review; 
</v>
      </c>
      <c r="DX89" s="251" t="str">
        <f>IF(ISNUMBER(FIND(analysismethod2,'III_Plan comp 438.68 {Plan 7}'!BQ$15)),"",'III_Plan comp 438.68 {Plan 7}'!BQ$15&amp;analysismethod2)</f>
        <v xml:space="preserve">Plan Provider Directory Review; 
</v>
      </c>
      <c r="DY89" s="251" t="str">
        <f>IF(ISNUMBER(FIND(analysismethod2,'III_Plan comp 438.68 {Plan 7}'!BR$15)),"",'III_Plan comp 438.68 {Plan 7}'!BR$15&amp;analysismethod2)</f>
        <v xml:space="preserve">Plan Provider Directory Review; 
</v>
      </c>
      <c r="DZ89" s="251" t="str">
        <f>IF(ISNUMBER(FIND(analysismethod2,'III_Plan comp 438.68 {Plan 7}'!BS$15)),"",'III_Plan comp 438.68 {Plan 7}'!BS$15&amp;analysismethod2)</f>
        <v xml:space="preserve">Plan Provider Directory Review; 
</v>
      </c>
      <c r="EA89" s="251" t="str">
        <f>IF(ISNUMBER(FIND(analysismethod2,'III_Plan comp 438.68 {Plan 7}'!BT$15)),"",'III_Plan comp 438.68 {Plan 7}'!BT$15&amp;analysismethod2)</f>
        <v xml:space="preserve">Plan Provider Directory Review; 
</v>
      </c>
      <c r="EB89" s="251" t="str">
        <f>IF(ISNUMBER(FIND(analysismethod2,'III_Plan comp 438.68 {Plan 7}'!BU$15)),"",'III_Plan comp 438.68 {Plan 7}'!BU$15&amp;analysismethod2)</f>
        <v xml:space="preserve">Plan Provider Directory Review; 
</v>
      </c>
      <c r="EC89" s="251" t="str">
        <f>IF(ISNUMBER(FIND(analysismethod2,'III_Plan comp 438.68 {Plan 7}'!BV$15)),"",'III_Plan comp 438.68 {Plan 7}'!BV$15&amp;analysismethod2)</f>
        <v xml:space="preserve">Plan Provider Directory Review; 
</v>
      </c>
      <c r="ED89" s="251" t="str">
        <f>IF(ISNUMBER(FIND(analysismethod2,'III_Plan comp 438.68 {Plan 7}'!BW$15)),"",'III_Plan comp 438.68 {Plan 7}'!BW$15&amp;analysismethod2)</f>
        <v xml:space="preserve">Plan Provider Directory Review; 
</v>
      </c>
      <c r="EE89" s="251" t="str">
        <f>IF(ISNUMBER(FIND(analysismethod2,'III_Plan comp 438.68 {Plan 7}'!BX$15)),"",'III_Plan comp 438.68 {Plan 7}'!BX$15&amp;analysismethod2)</f>
        <v xml:space="preserve">Plan Provider Directory Review; 
</v>
      </c>
      <c r="EF89" s="251" t="str">
        <f>IF(ISNUMBER(FIND(analysismethod2,'III_Plan comp 438.68 {Plan 7}'!BY$15)),"",'III_Plan comp 438.68 {Plan 7}'!BY$15&amp;analysismethod2)</f>
        <v xml:space="preserve">Plan Provider Directory Review; 
</v>
      </c>
      <c r="EG89" s="251" t="str">
        <f>IF(ISNUMBER(FIND(analysismethod2,'III_Plan comp 438.68 {Plan 7}'!BZ$15)),"",'III_Plan comp 438.68 {Plan 7}'!BZ$15&amp;analysismethod2)</f>
        <v xml:space="preserve">Plan Provider Directory Review; 
</v>
      </c>
      <c r="EH89" s="251" t="str">
        <f>IF(ISNUMBER(FIND(analysismethod2,'III_Plan comp 438.68 {Plan 7}'!CA$15)),"",'III_Plan comp 438.68 {Plan 7}'!CA$15&amp;analysismethod2)</f>
        <v xml:space="preserve">Plan Provider Directory Review; 
</v>
      </c>
      <c r="EI89" s="251" t="str">
        <f>IF(ISNUMBER(FIND(analysismethod2,'III_Plan comp 438.68 {Plan 7}'!CB$15)),"",'III_Plan comp 438.68 {Plan 7}'!CB$15&amp;analysismethod2)</f>
        <v xml:space="preserve">Plan Provider Directory Review; 
</v>
      </c>
      <c r="EJ89" s="251" t="str">
        <f>IF(ISNUMBER(FIND(analysismethod2,'III_Plan comp 438.68 {Plan 7}'!CC$15)),"",'III_Plan comp 438.68 {Plan 7}'!CC$15&amp;analysismethod2)</f>
        <v xml:space="preserve">Plan Provider Directory Review; 
</v>
      </c>
      <c r="EK89" s="251" t="str">
        <f>IF(ISNUMBER(FIND(analysismethod2,'III_Plan comp 438.68 {Plan 7}'!CD$15)),"",'III_Plan comp 438.68 {Plan 7}'!CD$15&amp;analysismethod2)</f>
        <v xml:space="preserve">Plan Provider Directory Review; 
</v>
      </c>
      <c r="EL89" s="251" t="str">
        <f>IF(ISNUMBER(FIND(analysismethod2,'III_Plan comp 438.68 {Plan 7}'!CE$15)),"",'III_Plan comp 438.68 {Plan 7}'!CE$15&amp;analysismethod2)</f>
        <v xml:space="preserve">Plan Provider Directory Review; 
</v>
      </c>
      <c r="EM89" s="251" t="str">
        <f>IF(ISNUMBER(FIND(analysismethod2,'III_Plan comp 438.68 {Plan 7}'!CF$15)),"",'III_Plan comp 438.68 {Plan 7}'!CF$15&amp;analysismethod2)</f>
        <v xml:space="preserve">Plan Provider Directory Review; 
</v>
      </c>
      <c r="EN89" s="251" t="str">
        <f>IF(ISNUMBER(FIND(analysismethod2,'III_Plan comp 438.68 {Plan 7}'!CG$15)),"",'III_Plan comp 438.68 {Plan 7}'!CG$15&amp;analysismethod2)</f>
        <v xml:space="preserve">Plan Provider Directory Review; 
</v>
      </c>
      <c r="EO89" s="251" t="str">
        <f>IF(ISNUMBER(FIND(analysismethod2,'III_Plan comp 438.68 {Plan 7}'!CH$15)),"",'III_Plan comp 438.68 {Plan 7}'!CH$15&amp;analysismethod2)</f>
        <v xml:space="preserve">Plan Provider Directory Review; 
</v>
      </c>
      <c r="EP89" s="251" t="str">
        <f>IF(ISNUMBER(FIND(analysismethod2,'III_Plan comp 438.68 {Plan 7}'!CI$15)),"",'III_Plan comp 438.68 {Plan 7}'!CI$15&amp;analysismethod2)</f>
        <v xml:space="preserve">Plan Provider Directory Review; 
</v>
      </c>
      <c r="EQ89" s="251" t="str">
        <f>IF(ISNUMBER(FIND(analysismethod2,'III_Plan comp 438.68 {Plan 7}'!CJ$15)),"",'III_Plan comp 438.68 {Plan 7}'!CJ$15&amp;analysismethod2)</f>
        <v xml:space="preserve">Plan Provider Directory Review; 
</v>
      </c>
      <c r="ER89" s="251" t="str">
        <f>IF(ISNUMBER(FIND(analysismethod2,'III_Plan comp 438.68 {Plan 7}'!CK$15)),"",'III_Plan comp 438.68 {Plan 7}'!CK$15&amp;analysismethod2)</f>
        <v xml:space="preserve">Plan Provider Directory Review; 
</v>
      </c>
      <c r="ES89" s="251" t="str">
        <f>IF(ISNUMBER(FIND(analysismethod2,'III_Plan comp 438.68 {Plan 7}'!CL$15)),"",'III_Plan comp 438.68 {Plan 7}'!CL$15&amp;analysismethod2)</f>
        <v xml:space="preserve">Plan Provider Directory Review; 
</v>
      </c>
      <c r="ET89" s="251" t="str">
        <f>IF(ISNUMBER(FIND(analysismethod2,'III_Plan comp 438.68 {Plan 7}'!CM$15)),"",'III_Plan comp 438.68 {Plan 7}'!CM$15&amp;analysismethod2)</f>
        <v xml:space="preserve">Plan Provider Directory Review; 
</v>
      </c>
      <c r="EU89" s="251" t="str">
        <f>IF(ISNUMBER(FIND(analysismethod2,'III_Plan comp 438.68 {Plan 7}'!CN$15)),"",'III_Plan comp 438.68 {Plan 7}'!CN$15&amp;analysismethod2)</f>
        <v xml:space="preserve">Plan Provider Directory Review; 
</v>
      </c>
      <c r="EV89" s="251" t="str">
        <f>IF(ISNUMBER(FIND(analysismethod2,'III_Plan comp 438.68 {Plan 7}'!CO$15)),"",'III_Plan comp 438.68 {Plan 7}'!CO$15&amp;analysismethod2)</f>
        <v xml:space="preserve">Plan Provider Directory Review; 
</v>
      </c>
      <c r="EW89" s="251" t="str">
        <f>IF(ISNUMBER(FIND(analysismethod2,'III_Plan comp 438.68 {Plan 7}'!CP$15)),"",'III_Plan comp 438.68 {Plan 7}'!CP$15&amp;analysismethod2)</f>
        <v xml:space="preserve">Plan Provider Directory Review; 
</v>
      </c>
      <c r="EX89" s="251" t="str">
        <f>IF(ISNUMBER(FIND(analysismethod2,'III_Plan comp 438.68 {Plan 7}'!CQ$15)),"",'III_Plan comp 438.68 {Plan 7}'!CQ$15&amp;analysismethod2)</f>
        <v xml:space="preserve">Plan Provider Directory Review; 
</v>
      </c>
      <c r="EY89" s="251" t="str">
        <f>IF(ISNUMBER(FIND(analysismethod2,'III_Plan comp 438.68 {Plan 7}'!CR$15)),"",'III_Plan comp 438.68 {Plan 7}'!CR$15&amp;analysismethod2)</f>
        <v xml:space="preserve">Plan Provider Directory Review; 
</v>
      </c>
      <c r="EZ89" s="251" t="str">
        <f>IF(ISNUMBER(FIND(analysismethod2,'III_Plan comp 438.68 {Plan 7}'!CS$15)),"",'III_Plan comp 438.68 {Plan 7}'!CS$15&amp;analysismethod2)</f>
        <v xml:space="preserve">Plan Provider Directory Review; 
</v>
      </c>
      <c r="FA89" s="251" t="str">
        <f>IF(ISNUMBER(FIND(analysismethod2,'III_Plan comp 438.68 {Plan 7}'!CT$15)),"",'III_Plan comp 438.68 {Plan 7}'!CT$15&amp;analysismethod2)</f>
        <v xml:space="preserve">Plan Provider Directory Review; 
</v>
      </c>
      <c r="FB89" s="251" t="str">
        <f>IF(ISNUMBER(FIND(analysismethod2,'III_Plan comp 438.68 {Plan 7}'!CU$15)),"",'III_Plan comp 438.68 {Plan 7}'!CU$15&amp;analysismethod2)</f>
        <v xml:space="preserve">Plan Provider Directory Review; 
</v>
      </c>
      <c r="FC89" s="251" t="str">
        <f>IF(ISNUMBER(FIND(analysismethod2,'III_Plan comp 438.68 {Plan 7}'!CV$15)),"",'III_Plan comp 438.68 {Plan 7}'!CV$15&amp;analysismethod2)</f>
        <v xml:space="preserve">Plan Provider Directory Review; 
</v>
      </c>
      <c r="FD89" s="251" t="str">
        <f>IF(ISNUMBER(FIND(analysismethod2,'III_Plan comp 438.68 {Plan 7}'!CW$15)),"",'III_Plan comp 438.68 {Plan 7}'!CW$15&amp;analysismethod2)</f>
        <v xml:space="preserve">Plan Provider Directory Review; 
</v>
      </c>
      <c r="FE89" s="251" t="str">
        <f>IF(ISNUMBER(FIND(analysismethod2,'III_Plan comp 438.68 {Plan 7}'!CX$15)),"",'III_Plan comp 438.68 {Plan 7}'!CX$15&amp;analysismethod2)</f>
        <v xml:space="preserve">Plan Provider Directory Review; 
</v>
      </c>
      <c r="FF89" s="251" t="str">
        <f>IF(ISNUMBER(FIND(analysismethod2,'III_Plan comp 438.68 {Plan 7}'!CY$15)),"",'III_Plan comp 438.68 {Plan 7}'!CY$15&amp;analysismethod2)</f>
        <v xml:space="preserve">Plan Provider Directory Review; 
</v>
      </c>
      <c r="FG89" s="251" t="str">
        <f>IF(ISNUMBER(FIND(analysismethod2,'III_Plan comp 438.68 {Plan 7}'!CZ$15)),"",'III_Plan comp 438.68 {Plan 7}'!CZ$15&amp;analysismethod2)</f>
        <v xml:space="preserve">Plan Provider Directory Review; 
</v>
      </c>
    </row>
    <row r="90" spans="62:163" x14ac:dyDescent="0.2">
      <c r="BK90" s="266" t="str">
        <f>IF('I_State and program information'!$E$58="Yes","Secret Shopper: Network Participation"&amp;"; "&amp;CHAR(10)&amp;CHAR(10),"")</f>
        <v xml:space="preserve">Secret Shopper: Network Participation; 
</v>
      </c>
      <c r="BL90" s="251" t="str">
        <f>IF(ISNUMBER(FIND(analysismethod3,'III_Plan comp 438.68 {Plan 7}'!E$15)),"",'III_Plan comp 438.68 {Plan 7}'!E$15&amp;analysismethod3)</f>
        <v xml:space="preserve">Secret Shopper: Network Participation; 
</v>
      </c>
      <c r="BM90" s="251" t="str">
        <f>IF(ISNUMBER(FIND(analysismethod3,'III_Plan comp 438.68 {Plan 7}'!F$15)),"",'III_Plan comp 438.68 {Plan 7}'!F$15&amp;analysismethod3)</f>
        <v xml:space="preserve">Secret Shopper: Network Participation; 
</v>
      </c>
      <c r="BN90" s="251" t="str">
        <f>IF(ISNUMBER(FIND(analysismethod3,'III_Plan comp 438.68 {Plan 7}'!G$15)),"",'III_Plan comp 438.68 {Plan 7}'!G$15&amp;analysismethod3)</f>
        <v xml:space="preserve">Secret Shopper: Network Participation; 
</v>
      </c>
      <c r="BO90" s="251" t="str">
        <f>IF(ISNUMBER(FIND(analysismethod3,'III_Plan comp 438.68 {Plan 7}'!H$15)),"",'III_Plan comp 438.68 {Plan 7}'!H$15&amp;analysismethod3)</f>
        <v xml:space="preserve">Secret Shopper: Network Participation; 
</v>
      </c>
      <c r="BP90" s="251" t="str">
        <f>IF(ISNUMBER(FIND(analysismethod3,'III_Plan comp 438.68 {Plan 7}'!I$15)),"",'III_Plan comp 438.68 {Plan 7}'!I$15&amp;analysismethod3)</f>
        <v xml:space="preserve">Secret Shopper: Network Participation; 
</v>
      </c>
      <c r="BQ90" s="251" t="str">
        <f>IF(ISNUMBER(FIND(analysismethod3,'III_Plan comp 438.68 {Plan 7}'!J$15)),"",'III_Plan comp 438.68 {Plan 7}'!J$15&amp;analysismethod3)</f>
        <v xml:space="preserve">Secret Shopper: Network Participation; 
</v>
      </c>
      <c r="BR90" s="251" t="str">
        <f>IF(ISNUMBER(FIND(analysismethod3,'III_Plan comp 438.68 {Plan 7}'!K$15)),"",'III_Plan comp 438.68 {Plan 7}'!K$15&amp;analysismethod3)</f>
        <v xml:space="preserve">Secret Shopper: Network Participation; 
</v>
      </c>
      <c r="BS90" s="251" t="str">
        <f>IF(ISNUMBER(FIND(analysismethod3,'III_Plan comp 438.68 {Plan 7}'!L$15)),"",'III_Plan comp 438.68 {Plan 7}'!L$15&amp;analysismethod3)</f>
        <v xml:space="preserve">Secret Shopper: Network Participation; 
</v>
      </c>
      <c r="BT90" s="251" t="str">
        <f>IF(ISNUMBER(FIND(analysismethod3,'III_Plan comp 438.68 {Plan 7}'!M$15)),"",'III_Plan comp 438.68 {Plan 7}'!M$15&amp;analysismethod3)</f>
        <v xml:space="preserve">Secret Shopper: Network Participation; 
</v>
      </c>
      <c r="BU90" s="251" t="str">
        <f>IF(ISNUMBER(FIND(analysismethod3,'III_Plan comp 438.68 {Plan 7}'!N$15)),"",'III_Plan comp 438.68 {Plan 7}'!N$15&amp;analysismethod3)</f>
        <v xml:space="preserve">Secret Shopper: Network Participation; 
</v>
      </c>
      <c r="BV90" s="251" t="str">
        <f>IF(ISNUMBER(FIND(analysismethod3,'III_Plan comp 438.68 {Plan 7}'!O$15)),"",'III_Plan comp 438.68 {Plan 7}'!O$15&amp;analysismethod3)</f>
        <v xml:space="preserve">Secret Shopper: Network Participation; 
</v>
      </c>
      <c r="BW90" s="251" t="str">
        <f>IF(ISNUMBER(FIND(analysismethod3,'III_Plan comp 438.68 {Plan 7}'!P$15)),"",'III_Plan comp 438.68 {Plan 7}'!P$15&amp;analysismethod3)</f>
        <v xml:space="preserve">Secret Shopper: Network Participation; 
</v>
      </c>
      <c r="BX90" s="251" t="str">
        <f>IF(ISNUMBER(FIND(analysismethod3,'III_Plan comp 438.68 {Plan 7}'!Q$15)),"",'III_Plan comp 438.68 {Plan 7}'!Q$15&amp;analysismethod3)</f>
        <v xml:space="preserve">Secret Shopper: Network Participation; 
</v>
      </c>
      <c r="BY90" s="251" t="str">
        <f>IF(ISNUMBER(FIND(analysismethod3,'III_Plan comp 438.68 {Plan 7}'!R$15)),"",'III_Plan comp 438.68 {Plan 7}'!R$15&amp;analysismethod3)</f>
        <v xml:space="preserve">Secret Shopper: Network Participation; 
</v>
      </c>
      <c r="BZ90" s="251" t="str">
        <f>IF(ISNUMBER(FIND(analysismethod3,'III_Plan comp 438.68 {Plan 7}'!S$15)),"",'III_Plan comp 438.68 {Plan 7}'!S$15&amp;analysismethod3)</f>
        <v xml:space="preserve">Secret Shopper: Network Participation; 
</v>
      </c>
      <c r="CA90" s="251" t="str">
        <f>IF(ISNUMBER(FIND(analysismethod3,'III_Plan comp 438.68 {Plan 7}'!T$15)),"",'III_Plan comp 438.68 {Plan 7}'!T$15&amp;analysismethod3)</f>
        <v xml:space="preserve">Secret Shopper: Network Participation; 
</v>
      </c>
      <c r="CB90" s="251" t="str">
        <f>IF(ISNUMBER(FIND(analysismethod3,'III_Plan comp 438.68 {Plan 7}'!U$15)),"",'III_Plan comp 438.68 {Plan 7}'!U$15&amp;analysismethod3)</f>
        <v xml:space="preserve">Secret Shopper: Network Participation; 
</v>
      </c>
      <c r="CC90" s="251" t="str">
        <f>IF(ISNUMBER(FIND(analysismethod3,'III_Plan comp 438.68 {Plan 7}'!V$15)),"",'III_Plan comp 438.68 {Plan 7}'!V$15&amp;analysismethod3)</f>
        <v xml:space="preserve">Secret Shopper: Network Participation; 
</v>
      </c>
      <c r="CD90" s="251" t="str">
        <f>IF(ISNUMBER(FIND(analysismethod3,'III_Plan comp 438.68 {Plan 7}'!W$15)),"",'III_Plan comp 438.68 {Plan 7}'!W$15&amp;analysismethod3)</f>
        <v xml:space="preserve">Secret Shopper: Network Participation; 
</v>
      </c>
      <c r="CE90" s="251" t="str">
        <f>IF(ISNUMBER(FIND(analysismethod3,'III_Plan comp 438.68 {Plan 7}'!X$15)),"",'III_Plan comp 438.68 {Plan 7}'!X$15&amp;analysismethod3)</f>
        <v xml:space="preserve">Secret Shopper: Network Participation; 
</v>
      </c>
      <c r="CF90" s="251" t="str">
        <f>IF(ISNUMBER(FIND(analysismethod3,'III_Plan comp 438.68 {Plan 7}'!Y$15)),"",'III_Plan comp 438.68 {Plan 7}'!Y$15&amp;analysismethod3)</f>
        <v xml:space="preserve">Secret Shopper: Network Participation; 
</v>
      </c>
      <c r="CG90" s="251" t="str">
        <f>IF(ISNUMBER(FIND(analysismethod3,'III_Plan comp 438.68 {Plan 7}'!Z$15)),"",'III_Plan comp 438.68 {Plan 7}'!Z$15&amp;analysismethod3)</f>
        <v xml:space="preserve">Secret Shopper: Network Participation; 
</v>
      </c>
      <c r="CH90" s="251" t="str">
        <f>IF(ISNUMBER(FIND(analysismethod3,'III_Plan comp 438.68 {Plan 7}'!AA$15)),"",'III_Plan comp 438.68 {Plan 7}'!AA$15&amp;analysismethod3)</f>
        <v xml:space="preserve">Secret Shopper: Network Participation; 
</v>
      </c>
      <c r="CI90" s="251" t="str">
        <f>IF(ISNUMBER(FIND(analysismethod3,'III_Plan comp 438.68 {Plan 7}'!AB$15)),"",'III_Plan comp 438.68 {Plan 7}'!AB$15&amp;analysismethod3)</f>
        <v xml:space="preserve">Secret Shopper: Network Participation; 
</v>
      </c>
      <c r="CJ90" s="251" t="str">
        <f>IF(ISNUMBER(FIND(analysismethod3,'III_Plan comp 438.68 {Plan 7}'!AC$15)),"",'III_Plan comp 438.68 {Plan 7}'!AC$15&amp;analysismethod3)</f>
        <v xml:space="preserve">Secret Shopper: Network Participation; 
</v>
      </c>
      <c r="CK90" s="251" t="str">
        <f>IF(ISNUMBER(FIND(analysismethod3,'III_Plan comp 438.68 {Plan 7}'!AD$15)),"",'III_Plan comp 438.68 {Plan 7}'!AD$15&amp;analysismethod3)</f>
        <v xml:space="preserve">Secret Shopper: Network Participation; 
</v>
      </c>
      <c r="CL90" s="251" t="str">
        <f>IF(ISNUMBER(FIND(analysismethod3,'III_Plan comp 438.68 {Plan 7}'!AE$15)),"",'III_Plan comp 438.68 {Plan 7}'!AE$15&amp;analysismethod3)</f>
        <v xml:space="preserve">Secret Shopper: Network Participation; 
</v>
      </c>
      <c r="CM90" s="251" t="str">
        <f>IF(ISNUMBER(FIND(analysismethod3,'III_Plan comp 438.68 {Plan 7}'!AF$15)),"",'III_Plan comp 438.68 {Plan 7}'!AF$15&amp;analysismethod3)</f>
        <v xml:space="preserve">Secret Shopper: Network Participation; 
</v>
      </c>
      <c r="CN90" s="251" t="str">
        <f>IF(ISNUMBER(FIND(analysismethod3,'III_Plan comp 438.68 {Plan 7}'!AG$15)),"",'III_Plan comp 438.68 {Plan 7}'!AG$15&amp;analysismethod3)</f>
        <v xml:space="preserve">Secret Shopper: Network Participation; 
</v>
      </c>
      <c r="CO90" s="251" t="str">
        <f>IF(ISNUMBER(FIND(analysismethod3,'III_Plan comp 438.68 {Plan 7}'!AH$15)),"",'III_Plan comp 438.68 {Plan 7}'!AH$15&amp;analysismethod3)</f>
        <v xml:space="preserve">Secret Shopper: Network Participation; 
</v>
      </c>
      <c r="CP90" s="251" t="str">
        <f>IF(ISNUMBER(FIND(analysismethod3,'III_Plan comp 438.68 {Plan 7}'!AI$15)),"",'III_Plan comp 438.68 {Plan 7}'!AI$15&amp;analysismethod3)</f>
        <v xml:space="preserve">Secret Shopper: Network Participation; 
</v>
      </c>
      <c r="CQ90" s="251" t="str">
        <f>IF(ISNUMBER(FIND(analysismethod3,'III_Plan comp 438.68 {Plan 7}'!AJ$15)),"",'III_Plan comp 438.68 {Plan 7}'!AJ$15&amp;analysismethod3)</f>
        <v xml:space="preserve">Secret Shopper: Network Participation; 
</v>
      </c>
      <c r="CR90" s="251" t="str">
        <f>IF(ISNUMBER(FIND(analysismethod3,'III_Plan comp 438.68 {Plan 7}'!AK$15)),"",'III_Plan comp 438.68 {Plan 7}'!AK$15&amp;analysismethod3)</f>
        <v xml:space="preserve">Secret Shopper: Network Participation; 
</v>
      </c>
      <c r="CS90" s="251" t="str">
        <f>IF(ISNUMBER(FIND(analysismethod3,'III_Plan comp 438.68 {Plan 7}'!AL$15)),"",'III_Plan comp 438.68 {Plan 7}'!AL$15&amp;analysismethod3)</f>
        <v xml:space="preserve">Secret Shopper: Network Participation; 
</v>
      </c>
      <c r="CT90" s="251" t="str">
        <f>IF(ISNUMBER(FIND(analysismethod3,'III_Plan comp 438.68 {Plan 7}'!AM$15)),"",'III_Plan comp 438.68 {Plan 7}'!AM$15&amp;analysismethod3)</f>
        <v xml:space="preserve">Secret Shopper: Network Participation; 
</v>
      </c>
      <c r="CU90" s="251" t="str">
        <f>IF(ISNUMBER(FIND(analysismethod3,'III_Plan comp 438.68 {Plan 7}'!AN$15)),"",'III_Plan comp 438.68 {Plan 7}'!AN$15&amp;analysismethod3)</f>
        <v xml:space="preserve">Secret Shopper: Network Participation; 
</v>
      </c>
      <c r="CV90" s="251" t="str">
        <f>IF(ISNUMBER(FIND(analysismethod3,'III_Plan comp 438.68 {Plan 7}'!AO$15)),"",'III_Plan comp 438.68 {Plan 7}'!AO$15&amp;analysismethod3)</f>
        <v xml:space="preserve">Secret Shopper: Network Participation; 
</v>
      </c>
      <c r="CW90" s="251" t="str">
        <f>IF(ISNUMBER(FIND(analysismethod3,'III_Plan comp 438.68 {Plan 7}'!AP$15)),"",'III_Plan comp 438.68 {Plan 7}'!AP$15&amp;analysismethod3)</f>
        <v xml:space="preserve">Secret Shopper: Network Participation; 
</v>
      </c>
      <c r="CX90" s="251" t="str">
        <f>IF(ISNUMBER(FIND(analysismethod3,'III_Plan comp 438.68 {Plan 7}'!AQ$15)),"",'III_Plan comp 438.68 {Plan 7}'!AQ$15&amp;analysismethod3)</f>
        <v xml:space="preserve">Secret Shopper: Network Participation; 
</v>
      </c>
      <c r="CY90" s="251" t="str">
        <f>IF(ISNUMBER(FIND(analysismethod3,'III_Plan comp 438.68 {Plan 7}'!AR$15)),"",'III_Plan comp 438.68 {Plan 7}'!AR$15&amp;analysismethod3)</f>
        <v xml:space="preserve">Secret Shopper: Network Participation; 
</v>
      </c>
      <c r="CZ90" s="251" t="str">
        <f>IF(ISNUMBER(FIND(analysismethod3,'III_Plan comp 438.68 {Plan 7}'!AS$15)),"",'III_Plan comp 438.68 {Plan 7}'!AS$15&amp;analysismethod3)</f>
        <v xml:space="preserve">Secret Shopper: Network Participation; 
</v>
      </c>
      <c r="DA90" s="251" t="str">
        <f>IF(ISNUMBER(FIND(analysismethod3,'III_Plan comp 438.68 {Plan 7}'!AT$15)),"",'III_Plan comp 438.68 {Plan 7}'!AT$15&amp;analysismethod3)</f>
        <v xml:space="preserve">Secret Shopper: Network Participation; 
</v>
      </c>
      <c r="DB90" s="251" t="str">
        <f>IF(ISNUMBER(FIND(analysismethod3,'III_Plan comp 438.68 {Plan 7}'!AU$15)),"",'III_Plan comp 438.68 {Plan 7}'!AU$15&amp;analysismethod3)</f>
        <v xml:space="preserve">Secret Shopper: Network Participation; 
</v>
      </c>
      <c r="DC90" s="251" t="str">
        <f>IF(ISNUMBER(FIND(analysismethod3,'III_Plan comp 438.68 {Plan 7}'!AV$15)),"",'III_Plan comp 438.68 {Plan 7}'!AV$15&amp;analysismethod3)</f>
        <v xml:space="preserve">Secret Shopper: Network Participation; 
</v>
      </c>
      <c r="DD90" s="251" t="str">
        <f>IF(ISNUMBER(FIND(analysismethod3,'III_Plan comp 438.68 {Plan 7}'!AW$15)),"",'III_Plan comp 438.68 {Plan 7}'!AW$15&amp;analysismethod3)</f>
        <v xml:space="preserve">Secret Shopper: Network Participation; 
</v>
      </c>
      <c r="DE90" s="251" t="str">
        <f>IF(ISNUMBER(FIND(analysismethod3,'III_Plan comp 438.68 {Plan 7}'!AX$15)),"",'III_Plan comp 438.68 {Plan 7}'!AX$15&amp;analysismethod3)</f>
        <v xml:space="preserve">Secret Shopper: Network Participation; 
</v>
      </c>
      <c r="DF90" s="251" t="str">
        <f>IF(ISNUMBER(FIND(analysismethod3,'III_Plan comp 438.68 {Plan 7}'!AY$15)),"",'III_Plan comp 438.68 {Plan 7}'!AY$15&amp;analysismethod3)</f>
        <v xml:space="preserve">Secret Shopper: Network Participation; 
</v>
      </c>
      <c r="DG90" s="251" t="str">
        <f>IF(ISNUMBER(FIND(analysismethod3,'III_Plan comp 438.68 {Plan 7}'!AZ$15)),"",'III_Plan comp 438.68 {Plan 7}'!AZ$15&amp;analysismethod3)</f>
        <v xml:space="preserve">Secret Shopper: Network Participation; 
</v>
      </c>
      <c r="DH90" s="251" t="str">
        <f>IF(ISNUMBER(FIND(analysismethod3,'III_Plan comp 438.68 {Plan 7}'!BA$15)),"",'III_Plan comp 438.68 {Plan 7}'!BA$15&amp;analysismethod3)</f>
        <v xml:space="preserve">Secret Shopper: Network Participation; 
</v>
      </c>
      <c r="DI90" s="251" t="str">
        <f>IF(ISNUMBER(FIND(analysismethod3,'III_Plan comp 438.68 {Plan 7}'!BB$15)),"",'III_Plan comp 438.68 {Plan 7}'!BB$15&amp;analysismethod3)</f>
        <v xml:space="preserve">Secret Shopper: Network Participation; 
</v>
      </c>
      <c r="DJ90" s="251" t="str">
        <f>IF(ISNUMBER(FIND(analysismethod3,'III_Plan comp 438.68 {Plan 7}'!BC$15)),"",'III_Plan comp 438.68 {Plan 7}'!BC$15&amp;analysismethod3)</f>
        <v xml:space="preserve">Secret Shopper: Network Participation; 
</v>
      </c>
      <c r="DK90" s="251" t="str">
        <f>IF(ISNUMBER(FIND(analysismethod3,'III_Plan comp 438.68 {Plan 7}'!BD$15)),"",'III_Plan comp 438.68 {Plan 7}'!BD$15&amp;analysismethod3)</f>
        <v xml:space="preserve">Secret Shopper: Network Participation; 
</v>
      </c>
      <c r="DL90" s="251" t="str">
        <f>IF(ISNUMBER(FIND(analysismethod3,'III_Plan comp 438.68 {Plan 7}'!BE$15)),"",'III_Plan comp 438.68 {Plan 7}'!BE$15&amp;analysismethod3)</f>
        <v xml:space="preserve">Secret Shopper: Network Participation; 
</v>
      </c>
      <c r="DM90" s="251" t="str">
        <f>IF(ISNUMBER(FIND(analysismethod3,'III_Plan comp 438.68 {Plan 7}'!BF$15)),"",'III_Plan comp 438.68 {Plan 7}'!BF$15&amp;analysismethod3)</f>
        <v xml:space="preserve">Secret Shopper: Network Participation; 
</v>
      </c>
      <c r="DN90" s="251" t="str">
        <f>IF(ISNUMBER(FIND(analysismethod3,'III_Plan comp 438.68 {Plan 7}'!BG$15)),"",'III_Plan comp 438.68 {Plan 7}'!BG$15&amp;analysismethod3)</f>
        <v xml:space="preserve">Secret Shopper: Network Participation; 
</v>
      </c>
      <c r="DO90" s="251" t="str">
        <f>IF(ISNUMBER(FIND(analysismethod3,'III_Plan comp 438.68 {Plan 7}'!BH$15)),"",'III_Plan comp 438.68 {Plan 7}'!BH$15&amp;analysismethod3)</f>
        <v xml:space="preserve">Secret Shopper: Network Participation; 
</v>
      </c>
      <c r="DP90" s="251" t="str">
        <f>IF(ISNUMBER(FIND(analysismethod3,'III_Plan comp 438.68 {Plan 7}'!BI$15)),"",'III_Plan comp 438.68 {Plan 7}'!BI$15&amp;analysismethod3)</f>
        <v xml:space="preserve">Secret Shopper: Network Participation; 
</v>
      </c>
      <c r="DQ90" s="251" t="str">
        <f>IF(ISNUMBER(FIND(analysismethod3,'III_Plan comp 438.68 {Plan 7}'!BJ$15)),"",'III_Plan comp 438.68 {Plan 7}'!BJ$15&amp;analysismethod3)</f>
        <v xml:space="preserve">Secret Shopper: Network Participation; 
</v>
      </c>
      <c r="DR90" s="251" t="str">
        <f>IF(ISNUMBER(FIND(analysismethod3,'III_Plan comp 438.68 {Plan 7}'!BK$15)),"",'III_Plan comp 438.68 {Plan 7}'!BK$15&amp;analysismethod3)</f>
        <v xml:space="preserve">Secret Shopper: Network Participation; 
</v>
      </c>
      <c r="DS90" s="251" t="str">
        <f>IF(ISNUMBER(FIND(analysismethod3,'III_Plan comp 438.68 {Plan 7}'!BL$15)),"",'III_Plan comp 438.68 {Plan 7}'!BL$15&amp;analysismethod3)</f>
        <v xml:space="preserve">Secret Shopper: Network Participation; 
</v>
      </c>
      <c r="DT90" s="251" t="str">
        <f>IF(ISNUMBER(FIND(analysismethod3,'III_Plan comp 438.68 {Plan 7}'!BM$15)),"",'III_Plan comp 438.68 {Plan 7}'!BM$15&amp;analysismethod3)</f>
        <v xml:space="preserve">Secret Shopper: Network Participation; 
</v>
      </c>
      <c r="DU90" s="251" t="str">
        <f>IF(ISNUMBER(FIND(analysismethod3,'III_Plan comp 438.68 {Plan 7}'!BN$15)),"",'III_Plan comp 438.68 {Plan 7}'!BN$15&amp;analysismethod3)</f>
        <v xml:space="preserve">Secret Shopper: Network Participation; 
</v>
      </c>
      <c r="DV90" s="251" t="str">
        <f>IF(ISNUMBER(FIND(analysismethod3,'III_Plan comp 438.68 {Plan 7}'!BO$15)),"",'III_Plan comp 438.68 {Plan 7}'!BO$15&amp;analysismethod3)</f>
        <v xml:space="preserve">Secret Shopper: Network Participation; 
</v>
      </c>
      <c r="DW90" s="251" t="str">
        <f>IF(ISNUMBER(FIND(analysismethod3,'III_Plan comp 438.68 {Plan 7}'!BP$15)),"",'III_Plan comp 438.68 {Plan 7}'!BP$15&amp;analysismethod3)</f>
        <v xml:space="preserve">Secret Shopper: Network Participation; 
</v>
      </c>
      <c r="DX90" s="251" t="str">
        <f>IF(ISNUMBER(FIND(analysismethod3,'III_Plan comp 438.68 {Plan 7}'!BQ$15)),"",'III_Plan comp 438.68 {Plan 7}'!BQ$15&amp;analysismethod3)</f>
        <v xml:space="preserve">Secret Shopper: Network Participation; 
</v>
      </c>
      <c r="DY90" s="251" t="str">
        <f>IF(ISNUMBER(FIND(analysismethod3,'III_Plan comp 438.68 {Plan 7}'!BR$15)),"",'III_Plan comp 438.68 {Plan 7}'!BR$15&amp;analysismethod3)</f>
        <v xml:space="preserve">Secret Shopper: Network Participation; 
</v>
      </c>
      <c r="DZ90" s="251" t="str">
        <f>IF(ISNUMBER(FIND(analysismethod3,'III_Plan comp 438.68 {Plan 7}'!BS$15)),"",'III_Plan comp 438.68 {Plan 7}'!BS$15&amp;analysismethod3)</f>
        <v xml:space="preserve">Secret Shopper: Network Participation; 
</v>
      </c>
      <c r="EA90" s="251" t="str">
        <f>IF(ISNUMBER(FIND(analysismethod3,'III_Plan comp 438.68 {Plan 7}'!BT$15)),"",'III_Plan comp 438.68 {Plan 7}'!BT$15&amp;analysismethod3)</f>
        <v xml:space="preserve">Secret Shopper: Network Participation; 
</v>
      </c>
      <c r="EB90" s="251" t="str">
        <f>IF(ISNUMBER(FIND(analysismethod3,'III_Plan comp 438.68 {Plan 7}'!BU$15)),"",'III_Plan comp 438.68 {Plan 7}'!BU$15&amp;analysismethod3)</f>
        <v xml:space="preserve">Secret Shopper: Network Participation; 
</v>
      </c>
      <c r="EC90" s="251" t="str">
        <f>IF(ISNUMBER(FIND(analysismethod3,'III_Plan comp 438.68 {Plan 7}'!BV$15)),"",'III_Plan comp 438.68 {Plan 7}'!BV$15&amp;analysismethod3)</f>
        <v xml:space="preserve">Secret Shopper: Network Participation; 
</v>
      </c>
      <c r="ED90" s="251" t="str">
        <f>IF(ISNUMBER(FIND(analysismethod3,'III_Plan comp 438.68 {Plan 7}'!BW$15)),"",'III_Plan comp 438.68 {Plan 7}'!BW$15&amp;analysismethod3)</f>
        <v xml:space="preserve">Secret Shopper: Network Participation; 
</v>
      </c>
      <c r="EE90" s="251" t="str">
        <f>IF(ISNUMBER(FIND(analysismethod3,'III_Plan comp 438.68 {Plan 7}'!BX$15)),"",'III_Plan comp 438.68 {Plan 7}'!BX$15&amp;analysismethod3)</f>
        <v xml:space="preserve">Secret Shopper: Network Participation; 
</v>
      </c>
      <c r="EF90" s="251" t="str">
        <f>IF(ISNUMBER(FIND(analysismethod3,'III_Plan comp 438.68 {Plan 7}'!BY$15)),"",'III_Plan comp 438.68 {Plan 7}'!BY$15&amp;analysismethod3)</f>
        <v xml:space="preserve">Secret Shopper: Network Participation; 
</v>
      </c>
      <c r="EG90" s="251" t="str">
        <f>IF(ISNUMBER(FIND(analysismethod3,'III_Plan comp 438.68 {Plan 7}'!BZ$15)),"",'III_Plan comp 438.68 {Plan 7}'!BZ$15&amp;analysismethod3)</f>
        <v xml:space="preserve">Secret Shopper: Network Participation; 
</v>
      </c>
      <c r="EH90" s="251" t="str">
        <f>IF(ISNUMBER(FIND(analysismethod3,'III_Plan comp 438.68 {Plan 7}'!CA$15)),"",'III_Plan comp 438.68 {Plan 7}'!CA$15&amp;analysismethod3)</f>
        <v xml:space="preserve">Secret Shopper: Network Participation; 
</v>
      </c>
      <c r="EI90" s="251" t="str">
        <f>IF(ISNUMBER(FIND(analysismethod3,'III_Plan comp 438.68 {Plan 7}'!CB$15)),"",'III_Plan comp 438.68 {Plan 7}'!CB$15&amp;analysismethod3)</f>
        <v xml:space="preserve">Secret Shopper: Network Participation; 
</v>
      </c>
      <c r="EJ90" s="251" t="str">
        <f>IF(ISNUMBER(FIND(analysismethod3,'III_Plan comp 438.68 {Plan 7}'!CC$15)),"",'III_Plan comp 438.68 {Plan 7}'!CC$15&amp;analysismethod3)</f>
        <v xml:space="preserve">Secret Shopper: Network Participation; 
</v>
      </c>
      <c r="EK90" s="251" t="str">
        <f>IF(ISNUMBER(FIND(analysismethod3,'III_Plan comp 438.68 {Plan 7}'!CD$15)),"",'III_Plan comp 438.68 {Plan 7}'!CD$15&amp;analysismethod3)</f>
        <v xml:space="preserve">Secret Shopper: Network Participation; 
</v>
      </c>
      <c r="EL90" s="251" t="str">
        <f>IF(ISNUMBER(FIND(analysismethod3,'III_Plan comp 438.68 {Plan 7}'!CE$15)),"",'III_Plan comp 438.68 {Plan 7}'!CE$15&amp;analysismethod3)</f>
        <v xml:space="preserve">Secret Shopper: Network Participation; 
</v>
      </c>
      <c r="EM90" s="251" t="str">
        <f>IF(ISNUMBER(FIND(analysismethod3,'III_Plan comp 438.68 {Plan 7}'!CF$15)),"",'III_Plan comp 438.68 {Plan 7}'!CF$15&amp;analysismethod3)</f>
        <v xml:space="preserve">Secret Shopper: Network Participation; 
</v>
      </c>
      <c r="EN90" s="251" t="str">
        <f>IF(ISNUMBER(FIND(analysismethod3,'III_Plan comp 438.68 {Plan 7}'!CG$15)),"",'III_Plan comp 438.68 {Plan 7}'!CG$15&amp;analysismethod3)</f>
        <v xml:space="preserve">Secret Shopper: Network Participation; 
</v>
      </c>
      <c r="EO90" s="251" t="str">
        <f>IF(ISNUMBER(FIND(analysismethod3,'III_Plan comp 438.68 {Plan 7}'!CH$15)),"",'III_Plan comp 438.68 {Plan 7}'!CH$15&amp;analysismethod3)</f>
        <v xml:space="preserve">Secret Shopper: Network Participation; 
</v>
      </c>
      <c r="EP90" s="251" t="str">
        <f>IF(ISNUMBER(FIND(analysismethod3,'III_Plan comp 438.68 {Plan 7}'!CI$15)),"",'III_Plan comp 438.68 {Plan 7}'!CI$15&amp;analysismethod3)</f>
        <v xml:space="preserve">Secret Shopper: Network Participation; 
</v>
      </c>
      <c r="EQ90" s="251" t="str">
        <f>IF(ISNUMBER(FIND(analysismethod3,'III_Plan comp 438.68 {Plan 7}'!CJ$15)),"",'III_Plan comp 438.68 {Plan 7}'!CJ$15&amp;analysismethod3)</f>
        <v xml:space="preserve">Secret Shopper: Network Participation; 
</v>
      </c>
      <c r="ER90" s="251" t="str">
        <f>IF(ISNUMBER(FIND(analysismethod3,'III_Plan comp 438.68 {Plan 7}'!CK$15)),"",'III_Plan comp 438.68 {Plan 7}'!CK$15&amp;analysismethod3)</f>
        <v xml:space="preserve">Secret Shopper: Network Participation; 
</v>
      </c>
      <c r="ES90" s="251" t="str">
        <f>IF(ISNUMBER(FIND(analysismethod3,'III_Plan comp 438.68 {Plan 7}'!CL$15)),"",'III_Plan comp 438.68 {Plan 7}'!CL$15&amp;analysismethod3)</f>
        <v xml:space="preserve">Secret Shopper: Network Participation; 
</v>
      </c>
      <c r="ET90" s="251" t="str">
        <f>IF(ISNUMBER(FIND(analysismethod3,'III_Plan comp 438.68 {Plan 7}'!CM$15)),"",'III_Plan comp 438.68 {Plan 7}'!CM$15&amp;analysismethod3)</f>
        <v xml:space="preserve">Secret Shopper: Network Participation; 
</v>
      </c>
      <c r="EU90" s="251" t="str">
        <f>IF(ISNUMBER(FIND(analysismethod3,'III_Plan comp 438.68 {Plan 7}'!CN$15)),"",'III_Plan comp 438.68 {Plan 7}'!CN$15&amp;analysismethod3)</f>
        <v xml:space="preserve">Secret Shopper: Network Participation; 
</v>
      </c>
      <c r="EV90" s="251" t="str">
        <f>IF(ISNUMBER(FIND(analysismethod3,'III_Plan comp 438.68 {Plan 7}'!CO$15)),"",'III_Plan comp 438.68 {Plan 7}'!CO$15&amp;analysismethod3)</f>
        <v xml:space="preserve">Secret Shopper: Network Participation; 
</v>
      </c>
      <c r="EW90" s="251" t="str">
        <f>IF(ISNUMBER(FIND(analysismethod3,'III_Plan comp 438.68 {Plan 7}'!CP$15)),"",'III_Plan comp 438.68 {Plan 7}'!CP$15&amp;analysismethod3)</f>
        <v xml:space="preserve">Secret Shopper: Network Participation; 
</v>
      </c>
      <c r="EX90" s="251" t="str">
        <f>IF(ISNUMBER(FIND(analysismethod3,'III_Plan comp 438.68 {Plan 7}'!CQ$15)),"",'III_Plan comp 438.68 {Plan 7}'!CQ$15&amp;analysismethod3)</f>
        <v xml:space="preserve">Secret Shopper: Network Participation; 
</v>
      </c>
      <c r="EY90" s="251" t="str">
        <f>IF(ISNUMBER(FIND(analysismethod3,'III_Plan comp 438.68 {Plan 7}'!CR$15)),"",'III_Plan comp 438.68 {Plan 7}'!CR$15&amp;analysismethod3)</f>
        <v xml:space="preserve">Secret Shopper: Network Participation; 
</v>
      </c>
      <c r="EZ90" s="251" t="str">
        <f>IF(ISNUMBER(FIND(analysismethod3,'III_Plan comp 438.68 {Plan 7}'!CS$15)),"",'III_Plan comp 438.68 {Plan 7}'!CS$15&amp;analysismethod3)</f>
        <v xml:space="preserve">Secret Shopper: Network Participation; 
</v>
      </c>
      <c r="FA90" s="251" t="str">
        <f>IF(ISNUMBER(FIND(analysismethod3,'III_Plan comp 438.68 {Plan 7}'!CT$15)),"",'III_Plan comp 438.68 {Plan 7}'!CT$15&amp;analysismethod3)</f>
        <v xml:space="preserve">Secret Shopper: Network Participation; 
</v>
      </c>
      <c r="FB90" s="251" t="str">
        <f>IF(ISNUMBER(FIND(analysismethod3,'III_Plan comp 438.68 {Plan 7}'!CU$15)),"",'III_Plan comp 438.68 {Plan 7}'!CU$15&amp;analysismethod3)</f>
        <v xml:space="preserve">Secret Shopper: Network Participation; 
</v>
      </c>
      <c r="FC90" s="251" t="str">
        <f>IF(ISNUMBER(FIND(analysismethod3,'III_Plan comp 438.68 {Plan 7}'!CV$15)),"",'III_Plan comp 438.68 {Plan 7}'!CV$15&amp;analysismethod3)</f>
        <v xml:space="preserve">Secret Shopper: Network Participation; 
</v>
      </c>
      <c r="FD90" s="251" t="str">
        <f>IF(ISNUMBER(FIND(analysismethod3,'III_Plan comp 438.68 {Plan 7}'!CW$15)),"",'III_Plan comp 438.68 {Plan 7}'!CW$15&amp;analysismethod3)</f>
        <v xml:space="preserve">Secret Shopper: Network Participation; 
</v>
      </c>
      <c r="FE90" s="251" t="str">
        <f>IF(ISNUMBER(FIND(analysismethod3,'III_Plan comp 438.68 {Plan 7}'!CX$15)),"",'III_Plan comp 438.68 {Plan 7}'!CX$15&amp;analysismethod3)</f>
        <v xml:space="preserve">Secret Shopper: Network Participation; 
</v>
      </c>
      <c r="FF90" s="251" t="str">
        <f>IF(ISNUMBER(FIND(analysismethod3,'III_Plan comp 438.68 {Plan 7}'!CY$15)),"",'III_Plan comp 438.68 {Plan 7}'!CY$15&amp;analysismethod3)</f>
        <v xml:space="preserve">Secret Shopper: Network Participation; 
</v>
      </c>
      <c r="FG90" s="251" t="str">
        <f>IF(ISNUMBER(FIND(analysismethod3,'III_Plan comp 438.68 {Plan 7}'!CZ$15)),"",'III_Plan comp 438.68 {Plan 7}'!CZ$15&amp;analysismethod3)</f>
        <v xml:space="preserve">Secret Shopper: Network Participation; 
</v>
      </c>
    </row>
    <row r="91" spans="62:163" x14ac:dyDescent="0.2">
      <c r="BK91" s="266" t="str">
        <f>IF('I_State and program information'!$E$62="Yes","Secret Shopper: Appointment Availability"&amp;"; "&amp;CHAR(10)&amp;CHAR(10),"")</f>
        <v xml:space="preserve">Secret Shopper: Appointment Availability; 
</v>
      </c>
      <c r="BL91" s="251" t="str">
        <f>IF(ISNUMBER(FIND(analysismethod4,'III_Plan comp 438.68 {Plan 7}'!E$15)),"",'III_Plan comp 438.68 {Plan 7}'!E$15&amp;analysismethod4)</f>
        <v xml:space="preserve">Secret Shopper: Appointment Availability; 
</v>
      </c>
      <c r="BM91" s="251" t="str">
        <f>IF(ISNUMBER(FIND(analysismethod4,'III_Plan comp 438.68 {Plan 7}'!F$15)),"",'III_Plan comp 438.68 {Plan 7}'!F$15&amp;analysismethod4)</f>
        <v xml:space="preserve">Secret Shopper: Appointment Availability; 
</v>
      </c>
      <c r="BN91" s="251" t="str">
        <f>IF(ISNUMBER(FIND(analysismethod4,'III_Plan comp 438.68 {Plan 7}'!G$15)),"",'III_Plan comp 438.68 {Plan 7}'!G$15&amp;analysismethod4)</f>
        <v xml:space="preserve">Secret Shopper: Appointment Availability; 
</v>
      </c>
      <c r="BO91" s="251" t="str">
        <f>IF(ISNUMBER(FIND(analysismethod4,'III_Plan comp 438.68 {Plan 7}'!H$15)),"",'III_Plan comp 438.68 {Plan 7}'!H$15&amp;analysismethod4)</f>
        <v xml:space="preserve">Secret Shopper: Appointment Availability; 
</v>
      </c>
      <c r="BP91" s="251" t="str">
        <f>IF(ISNUMBER(FIND(analysismethod4,'III_Plan comp 438.68 {Plan 7}'!I$15)),"",'III_Plan comp 438.68 {Plan 7}'!I$15&amp;analysismethod4)</f>
        <v xml:space="preserve">Secret Shopper: Appointment Availability; 
</v>
      </c>
      <c r="BQ91" s="251" t="str">
        <f>IF(ISNUMBER(FIND(analysismethod4,'III_Plan comp 438.68 {Plan 7}'!J$15)),"",'III_Plan comp 438.68 {Plan 7}'!J$15&amp;analysismethod4)</f>
        <v xml:space="preserve">Secret Shopper: Appointment Availability; 
</v>
      </c>
      <c r="BR91" s="251" t="str">
        <f>IF(ISNUMBER(FIND(analysismethod4,'III_Plan comp 438.68 {Plan 7}'!K$15)),"",'III_Plan comp 438.68 {Plan 7}'!K$15&amp;analysismethod4)</f>
        <v xml:space="preserve">Secret Shopper: Appointment Availability; 
</v>
      </c>
      <c r="BS91" s="251" t="str">
        <f>IF(ISNUMBER(FIND(analysismethod4,'III_Plan comp 438.68 {Plan 7}'!L$15)),"",'III_Plan comp 438.68 {Plan 7}'!L$15&amp;analysismethod4)</f>
        <v xml:space="preserve">Secret Shopper: Appointment Availability; 
</v>
      </c>
      <c r="BT91" s="251" t="str">
        <f>IF(ISNUMBER(FIND(analysismethod4,'III_Plan comp 438.68 {Plan 7}'!M$15)),"",'III_Plan comp 438.68 {Plan 7}'!M$15&amp;analysismethod4)</f>
        <v xml:space="preserve">Secret Shopper: Appointment Availability; 
</v>
      </c>
      <c r="BU91" s="251" t="str">
        <f>IF(ISNUMBER(FIND(analysismethod4,'III_Plan comp 438.68 {Plan 7}'!N$15)),"",'III_Plan comp 438.68 {Plan 7}'!N$15&amp;analysismethod4)</f>
        <v xml:space="preserve">Secret Shopper: Appointment Availability; 
</v>
      </c>
      <c r="BV91" s="251" t="str">
        <f>IF(ISNUMBER(FIND(analysismethod4,'III_Plan comp 438.68 {Plan 7}'!O$15)),"",'III_Plan comp 438.68 {Plan 7}'!O$15&amp;analysismethod4)</f>
        <v xml:space="preserve">Secret Shopper: Appointment Availability; 
</v>
      </c>
      <c r="BW91" s="251" t="str">
        <f>IF(ISNUMBER(FIND(analysismethod4,'III_Plan comp 438.68 {Plan 7}'!P$15)),"",'III_Plan comp 438.68 {Plan 7}'!P$15&amp;analysismethod4)</f>
        <v xml:space="preserve">Secret Shopper: Appointment Availability; 
</v>
      </c>
      <c r="BX91" s="251" t="str">
        <f>IF(ISNUMBER(FIND(analysismethod4,'III_Plan comp 438.68 {Plan 7}'!Q$15)),"",'III_Plan comp 438.68 {Plan 7}'!Q$15&amp;analysismethod4)</f>
        <v xml:space="preserve">Secret Shopper: Appointment Availability; 
</v>
      </c>
      <c r="BY91" s="251" t="str">
        <f>IF(ISNUMBER(FIND(analysismethod4,'III_Plan comp 438.68 {Plan 7}'!R$15)),"",'III_Plan comp 438.68 {Plan 7}'!R$15&amp;analysismethod4)</f>
        <v xml:space="preserve">Secret Shopper: Appointment Availability; 
</v>
      </c>
      <c r="BZ91" s="251" t="str">
        <f>IF(ISNUMBER(FIND(analysismethod4,'III_Plan comp 438.68 {Plan 7}'!S$15)),"",'III_Plan comp 438.68 {Plan 7}'!S$15&amp;analysismethod4)</f>
        <v xml:space="preserve">Secret Shopper: Appointment Availability; 
</v>
      </c>
      <c r="CA91" s="251" t="str">
        <f>IF(ISNUMBER(FIND(analysismethod4,'III_Plan comp 438.68 {Plan 7}'!T$15)),"",'III_Plan comp 438.68 {Plan 7}'!T$15&amp;analysismethod4)</f>
        <v xml:space="preserve">Secret Shopper: Appointment Availability; 
</v>
      </c>
      <c r="CB91" s="251" t="str">
        <f>IF(ISNUMBER(FIND(analysismethod4,'III_Plan comp 438.68 {Plan 7}'!U$15)),"",'III_Plan comp 438.68 {Plan 7}'!U$15&amp;analysismethod4)</f>
        <v xml:space="preserve">Secret Shopper: Appointment Availability; 
</v>
      </c>
      <c r="CC91" s="251" t="str">
        <f>IF(ISNUMBER(FIND(analysismethod4,'III_Plan comp 438.68 {Plan 7}'!V$15)),"",'III_Plan comp 438.68 {Plan 7}'!V$15&amp;analysismethod4)</f>
        <v xml:space="preserve">Secret Shopper: Appointment Availability; 
</v>
      </c>
      <c r="CD91" s="251" t="str">
        <f>IF(ISNUMBER(FIND(analysismethod4,'III_Plan comp 438.68 {Plan 7}'!W$15)),"",'III_Plan comp 438.68 {Plan 7}'!W$15&amp;analysismethod4)</f>
        <v xml:space="preserve">Secret Shopper: Appointment Availability; 
</v>
      </c>
      <c r="CE91" s="251" t="str">
        <f>IF(ISNUMBER(FIND(analysismethod4,'III_Plan comp 438.68 {Plan 7}'!X$15)),"",'III_Plan comp 438.68 {Plan 7}'!X$15&amp;analysismethod4)</f>
        <v xml:space="preserve">Secret Shopper: Appointment Availability; 
</v>
      </c>
      <c r="CF91" s="251" t="str">
        <f>IF(ISNUMBER(FIND(analysismethod4,'III_Plan comp 438.68 {Plan 7}'!Y$15)),"",'III_Plan comp 438.68 {Plan 7}'!Y$15&amp;analysismethod4)</f>
        <v xml:space="preserve">Secret Shopper: Appointment Availability; 
</v>
      </c>
      <c r="CG91" s="251" t="str">
        <f>IF(ISNUMBER(FIND(analysismethod4,'III_Plan comp 438.68 {Plan 7}'!Z$15)),"",'III_Plan comp 438.68 {Plan 7}'!Z$15&amp;analysismethod4)</f>
        <v xml:space="preserve">Secret Shopper: Appointment Availability; 
</v>
      </c>
      <c r="CH91" s="251" t="str">
        <f>IF(ISNUMBER(FIND(analysismethod4,'III_Plan comp 438.68 {Plan 7}'!AA$15)),"",'III_Plan comp 438.68 {Plan 7}'!AA$15&amp;analysismethod4)</f>
        <v xml:space="preserve">Secret Shopper: Appointment Availability; 
</v>
      </c>
      <c r="CI91" s="251" t="str">
        <f>IF(ISNUMBER(FIND(analysismethod4,'III_Plan comp 438.68 {Plan 7}'!AB$15)),"",'III_Plan comp 438.68 {Plan 7}'!AB$15&amp;analysismethod4)</f>
        <v xml:space="preserve">Secret Shopper: Appointment Availability; 
</v>
      </c>
      <c r="CJ91" s="251" t="str">
        <f>IF(ISNUMBER(FIND(analysismethod4,'III_Plan comp 438.68 {Plan 7}'!AC$15)),"",'III_Plan comp 438.68 {Plan 7}'!AC$15&amp;analysismethod4)</f>
        <v xml:space="preserve">Secret Shopper: Appointment Availability; 
</v>
      </c>
      <c r="CK91" s="251" t="str">
        <f>IF(ISNUMBER(FIND(analysismethod4,'III_Plan comp 438.68 {Plan 7}'!AD$15)),"",'III_Plan comp 438.68 {Plan 7}'!AD$15&amp;analysismethod4)</f>
        <v xml:space="preserve">Secret Shopper: Appointment Availability; 
</v>
      </c>
      <c r="CL91" s="251" t="str">
        <f>IF(ISNUMBER(FIND(analysismethod4,'III_Plan comp 438.68 {Plan 7}'!AE$15)),"",'III_Plan comp 438.68 {Plan 7}'!AE$15&amp;analysismethod4)</f>
        <v xml:space="preserve">Secret Shopper: Appointment Availability; 
</v>
      </c>
      <c r="CM91" s="251" t="str">
        <f>IF(ISNUMBER(FIND(analysismethod4,'III_Plan comp 438.68 {Plan 7}'!AF$15)),"",'III_Plan comp 438.68 {Plan 7}'!AF$15&amp;analysismethod4)</f>
        <v xml:space="preserve">Secret Shopper: Appointment Availability; 
</v>
      </c>
      <c r="CN91" s="251" t="str">
        <f>IF(ISNUMBER(FIND(analysismethod4,'III_Plan comp 438.68 {Plan 7}'!AG$15)),"",'III_Plan comp 438.68 {Plan 7}'!AG$15&amp;analysismethod4)</f>
        <v xml:space="preserve">Secret Shopper: Appointment Availability; 
</v>
      </c>
      <c r="CO91" s="251" t="str">
        <f>IF(ISNUMBER(FIND(analysismethod4,'III_Plan comp 438.68 {Plan 7}'!AH$15)),"",'III_Plan comp 438.68 {Plan 7}'!AH$15&amp;analysismethod4)</f>
        <v xml:space="preserve">Secret Shopper: Appointment Availability; 
</v>
      </c>
      <c r="CP91" s="251" t="str">
        <f>IF(ISNUMBER(FIND(analysismethod4,'III_Plan comp 438.68 {Plan 7}'!AI$15)),"",'III_Plan comp 438.68 {Plan 7}'!AI$15&amp;analysismethod4)</f>
        <v xml:space="preserve">Secret Shopper: Appointment Availability; 
</v>
      </c>
      <c r="CQ91" s="251" t="str">
        <f>IF(ISNUMBER(FIND(analysismethod4,'III_Plan comp 438.68 {Plan 7}'!AJ$15)),"",'III_Plan comp 438.68 {Plan 7}'!AJ$15&amp;analysismethod4)</f>
        <v xml:space="preserve">Secret Shopper: Appointment Availability; 
</v>
      </c>
      <c r="CR91" s="251" t="str">
        <f>IF(ISNUMBER(FIND(analysismethod4,'III_Plan comp 438.68 {Plan 7}'!AK$15)),"",'III_Plan comp 438.68 {Plan 7}'!AK$15&amp;analysismethod4)</f>
        <v xml:space="preserve">Secret Shopper: Appointment Availability; 
</v>
      </c>
      <c r="CS91" s="251" t="str">
        <f>IF(ISNUMBER(FIND(analysismethod4,'III_Plan comp 438.68 {Plan 7}'!AL$15)),"",'III_Plan comp 438.68 {Plan 7}'!AL$15&amp;analysismethod4)</f>
        <v xml:space="preserve">Secret Shopper: Appointment Availability; 
</v>
      </c>
      <c r="CT91" s="251" t="str">
        <f>IF(ISNUMBER(FIND(analysismethod4,'III_Plan comp 438.68 {Plan 7}'!AM$15)),"",'III_Plan comp 438.68 {Plan 7}'!AM$15&amp;analysismethod4)</f>
        <v xml:space="preserve">Secret Shopper: Appointment Availability; 
</v>
      </c>
      <c r="CU91" s="251" t="str">
        <f>IF(ISNUMBER(FIND(analysismethod4,'III_Plan comp 438.68 {Plan 7}'!AN$15)),"",'III_Plan comp 438.68 {Plan 7}'!AN$15&amp;analysismethod4)</f>
        <v xml:space="preserve">Secret Shopper: Appointment Availability; 
</v>
      </c>
      <c r="CV91" s="251" t="str">
        <f>IF(ISNUMBER(FIND(analysismethod4,'III_Plan comp 438.68 {Plan 7}'!AO$15)),"",'III_Plan comp 438.68 {Plan 7}'!AO$15&amp;analysismethod4)</f>
        <v xml:space="preserve">Secret Shopper: Appointment Availability; 
</v>
      </c>
      <c r="CW91" s="251" t="str">
        <f>IF(ISNUMBER(FIND(analysismethod4,'III_Plan comp 438.68 {Plan 7}'!AP$15)),"",'III_Plan comp 438.68 {Plan 7}'!AP$15&amp;analysismethod4)</f>
        <v xml:space="preserve">Secret Shopper: Appointment Availability; 
</v>
      </c>
      <c r="CX91" s="251" t="str">
        <f>IF(ISNUMBER(FIND(analysismethod4,'III_Plan comp 438.68 {Plan 7}'!AQ$15)),"",'III_Plan comp 438.68 {Plan 7}'!AQ$15&amp;analysismethod4)</f>
        <v xml:space="preserve">Secret Shopper: Appointment Availability; 
</v>
      </c>
      <c r="CY91" s="251" t="str">
        <f>IF(ISNUMBER(FIND(analysismethod4,'III_Plan comp 438.68 {Plan 7}'!AR$15)),"",'III_Plan comp 438.68 {Plan 7}'!AR$15&amp;analysismethod4)</f>
        <v xml:space="preserve">Secret Shopper: Appointment Availability; 
</v>
      </c>
      <c r="CZ91" s="251" t="str">
        <f>IF(ISNUMBER(FIND(analysismethod4,'III_Plan comp 438.68 {Plan 7}'!AS$15)),"",'III_Plan comp 438.68 {Plan 7}'!AS$15&amp;analysismethod4)</f>
        <v xml:space="preserve">Secret Shopper: Appointment Availability; 
</v>
      </c>
      <c r="DA91" s="251" t="str">
        <f>IF(ISNUMBER(FIND(analysismethod4,'III_Plan comp 438.68 {Plan 7}'!AT$15)),"",'III_Plan comp 438.68 {Plan 7}'!AT$15&amp;analysismethod4)</f>
        <v xml:space="preserve">Secret Shopper: Appointment Availability; 
</v>
      </c>
      <c r="DB91" s="251" t="str">
        <f>IF(ISNUMBER(FIND(analysismethod4,'III_Plan comp 438.68 {Plan 7}'!AU$15)),"",'III_Plan comp 438.68 {Plan 7}'!AU$15&amp;analysismethod4)</f>
        <v xml:space="preserve">Secret Shopper: Appointment Availability; 
</v>
      </c>
      <c r="DC91" s="251" t="str">
        <f>IF(ISNUMBER(FIND(analysismethod4,'III_Plan comp 438.68 {Plan 7}'!AV$15)),"",'III_Plan comp 438.68 {Plan 7}'!AV$15&amp;analysismethod4)</f>
        <v xml:space="preserve">Secret Shopper: Appointment Availability; 
</v>
      </c>
      <c r="DD91" s="251" t="str">
        <f>IF(ISNUMBER(FIND(analysismethod4,'III_Plan comp 438.68 {Plan 7}'!AW$15)),"",'III_Plan comp 438.68 {Plan 7}'!AW$15&amp;analysismethod4)</f>
        <v xml:space="preserve">Secret Shopper: Appointment Availability; 
</v>
      </c>
      <c r="DE91" s="251" t="str">
        <f>IF(ISNUMBER(FIND(analysismethod4,'III_Plan comp 438.68 {Plan 7}'!AX$15)),"",'III_Plan comp 438.68 {Plan 7}'!AX$15&amp;analysismethod4)</f>
        <v xml:space="preserve">Secret Shopper: Appointment Availability; 
</v>
      </c>
      <c r="DF91" s="251" t="str">
        <f>IF(ISNUMBER(FIND(analysismethod4,'III_Plan comp 438.68 {Plan 7}'!AY$15)),"",'III_Plan comp 438.68 {Plan 7}'!AY$15&amp;analysismethod4)</f>
        <v xml:space="preserve">Secret Shopper: Appointment Availability; 
</v>
      </c>
      <c r="DG91" s="251" t="str">
        <f>IF(ISNUMBER(FIND(analysismethod4,'III_Plan comp 438.68 {Plan 7}'!AZ$15)),"",'III_Plan comp 438.68 {Plan 7}'!AZ$15&amp;analysismethod4)</f>
        <v xml:space="preserve">Secret Shopper: Appointment Availability; 
</v>
      </c>
      <c r="DH91" s="251" t="str">
        <f>IF(ISNUMBER(FIND(analysismethod4,'III_Plan comp 438.68 {Plan 7}'!BA$15)),"",'III_Plan comp 438.68 {Plan 7}'!BA$15&amp;analysismethod4)</f>
        <v xml:space="preserve">Secret Shopper: Appointment Availability; 
</v>
      </c>
      <c r="DI91" s="251" t="str">
        <f>IF(ISNUMBER(FIND(analysismethod4,'III_Plan comp 438.68 {Plan 7}'!BB$15)),"",'III_Plan comp 438.68 {Plan 7}'!BB$15&amp;analysismethod4)</f>
        <v xml:space="preserve">Secret Shopper: Appointment Availability; 
</v>
      </c>
      <c r="DJ91" s="251" t="str">
        <f>IF(ISNUMBER(FIND(analysismethod4,'III_Plan comp 438.68 {Plan 7}'!BC$15)),"",'III_Plan comp 438.68 {Plan 7}'!BC$15&amp;analysismethod4)</f>
        <v xml:space="preserve">Secret Shopper: Appointment Availability; 
</v>
      </c>
      <c r="DK91" s="251" t="str">
        <f>IF(ISNUMBER(FIND(analysismethod4,'III_Plan comp 438.68 {Plan 7}'!BD$15)),"",'III_Plan comp 438.68 {Plan 7}'!BD$15&amp;analysismethod4)</f>
        <v xml:space="preserve">Secret Shopper: Appointment Availability; 
</v>
      </c>
      <c r="DL91" s="251" t="str">
        <f>IF(ISNUMBER(FIND(analysismethod4,'III_Plan comp 438.68 {Plan 7}'!BE$15)),"",'III_Plan comp 438.68 {Plan 7}'!BE$15&amp;analysismethod4)</f>
        <v xml:space="preserve">Secret Shopper: Appointment Availability; 
</v>
      </c>
      <c r="DM91" s="251" t="str">
        <f>IF(ISNUMBER(FIND(analysismethod4,'III_Plan comp 438.68 {Plan 7}'!BF$15)),"",'III_Plan comp 438.68 {Plan 7}'!BF$15&amp;analysismethod4)</f>
        <v xml:space="preserve">Secret Shopper: Appointment Availability; 
</v>
      </c>
      <c r="DN91" s="251" t="str">
        <f>IF(ISNUMBER(FIND(analysismethod4,'III_Plan comp 438.68 {Plan 7}'!BG$15)),"",'III_Plan comp 438.68 {Plan 7}'!BG$15&amp;analysismethod4)</f>
        <v xml:space="preserve">Secret Shopper: Appointment Availability; 
</v>
      </c>
      <c r="DO91" s="251" t="str">
        <f>IF(ISNUMBER(FIND(analysismethod4,'III_Plan comp 438.68 {Plan 7}'!BH$15)),"",'III_Plan comp 438.68 {Plan 7}'!BH$15&amp;analysismethod4)</f>
        <v xml:space="preserve">Secret Shopper: Appointment Availability; 
</v>
      </c>
      <c r="DP91" s="251" t="str">
        <f>IF(ISNUMBER(FIND(analysismethod4,'III_Plan comp 438.68 {Plan 7}'!BI$15)),"",'III_Plan comp 438.68 {Plan 7}'!BI$15&amp;analysismethod4)</f>
        <v xml:space="preserve">Secret Shopper: Appointment Availability; 
</v>
      </c>
      <c r="DQ91" s="251" t="str">
        <f>IF(ISNUMBER(FIND(analysismethod4,'III_Plan comp 438.68 {Plan 7}'!BJ$15)),"",'III_Plan comp 438.68 {Plan 7}'!BJ$15&amp;analysismethod4)</f>
        <v xml:space="preserve">Secret Shopper: Appointment Availability; 
</v>
      </c>
      <c r="DR91" s="251" t="str">
        <f>IF(ISNUMBER(FIND(analysismethod4,'III_Plan comp 438.68 {Plan 7}'!BK$15)),"",'III_Plan comp 438.68 {Plan 7}'!BK$15&amp;analysismethod4)</f>
        <v xml:space="preserve">Secret Shopper: Appointment Availability; 
</v>
      </c>
      <c r="DS91" s="251" t="str">
        <f>IF(ISNUMBER(FIND(analysismethod4,'III_Plan comp 438.68 {Plan 7}'!BL$15)),"",'III_Plan comp 438.68 {Plan 7}'!BL$15&amp;analysismethod4)</f>
        <v xml:space="preserve">Secret Shopper: Appointment Availability; 
</v>
      </c>
      <c r="DT91" s="251" t="str">
        <f>IF(ISNUMBER(FIND(analysismethod4,'III_Plan comp 438.68 {Plan 7}'!BM$15)),"",'III_Plan comp 438.68 {Plan 7}'!BM$15&amp;analysismethod4)</f>
        <v xml:space="preserve">Secret Shopper: Appointment Availability; 
</v>
      </c>
      <c r="DU91" s="251" t="str">
        <f>IF(ISNUMBER(FIND(analysismethod4,'III_Plan comp 438.68 {Plan 7}'!BN$15)),"",'III_Plan comp 438.68 {Plan 7}'!BN$15&amp;analysismethod4)</f>
        <v xml:space="preserve">Secret Shopper: Appointment Availability; 
</v>
      </c>
      <c r="DV91" s="251" t="str">
        <f>IF(ISNUMBER(FIND(analysismethod4,'III_Plan comp 438.68 {Plan 7}'!BO$15)),"",'III_Plan comp 438.68 {Plan 7}'!BO$15&amp;analysismethod4)</f>
        <v xml:space="preserve">Secret Shopper: Appointment Availability; 
</v>
      </c>
      <c r="DW91" s="251" t="str">
        <f>IF(ISNUMBER(FIND(analysismethod4,'III_Plan comp 438.68 {Plan 7}'!BP$15)),"",'III_Plan comp 438.68 {Plan 7}'!BP$15&amp;analysismethod4)</f>
        <v xml:space="preserve">Secret Shopper: Appointment Availability; 
</v>
      </c>
      <c r="DX91" s="251" t="str">
        <f>IF(ISNUMBER(FIND(analysismethod4,'III_Plan comp 438.68 {Plan 7}'!BQ$15)),"",'III_Plan comp 438.68 {Plan 7}'!BQ$15&amp;analysismethod4)</f>
        <v xml:space="preserve">Secret Shopper: Appointment Availability; 
</v>
      </c>
      <c r="DY91" s="251" t="str">
        <f>IF(ISNUMBER(FIND(analysismethod4,'III_Plan comp 438.68 {Plan 7}'!BR$15)),"",'III_Plan comp 438.68 {Plan 7}'!BR$15&amp;analysismethod4)</f>
        <v xml:space="preserve">Secret Shopper: Appointment Availability; 
</v>
      </c>
      <c r="DZ91" s="251" t="str">
        <f>IF(ISNUMBER(FIND(analysismethod4,'III_Plan comp 438.68 {Plan 7}'!BS$15)),"",'III_Plan comp 438.68 {Plan 7}'!BS$15&amp;analysismethod4)</f>
        <v xml:space="preserve">Secret Shopper: Appointment Availability; 
</v>
      </c>
      <c r="EA91" s="251" t="str">
        <f>IF(ISNUMBER(FIND(analysismethod4,'III_Plan comp 438.68 {Plan 7}'!BT$15)),"",'III_Plan comp 438.68 {Plan 7}'!BT$15&amp;analysismethod4)</f>
        <v xml:space="preserve">Secret Shopper: Appointment Availability; 
</v>
      </c>
      <c r="EB91" s="251" t="str">
        <f>IF(ISNUMBER(FIND(analysismethod4,'III_Plan comp 438.68 {Plan 7}'!BU$15)),"",'III_Plan comp 438.68 {Plan 7}'!BU$15&amp;analysismethod4)</f>
        <v xml:space="preserve">Secret Shopper: Appointment Availability; 
</v>
      </c>
      <c r="EC91" s="251" t="str">
        <f>IF(ISNUMBER(FIND(analysismethod4,'III_Plan comp 438.68 {Plan 7}'!BV$15)),"",'III_Plan comp 438.68 {Plan 7}'!BV$15&amp;analysismethod4)</f>
        <v xml:space="preserve">Secret Shopper: Appointment Availability; 
</v>
      </c>
      <c r="ED91" s="251" t="str">
        <f>IF(ISNUMBER(FIND(analysismethod4,'III_Plan comp 438.68 {Plan 7}'!BW$15)),"",'III_Plan comp 438.68 {Plan 7}'!BW$15&amp;analysismethod4)</f>
        <v xml:space="preserve">Secret Shopper: Appointment Availability; 
</v>
      </c>
      <c r="EE91" s="251" t="str">
        <f>IF(ISNUMBER(FIND(analysismethod4,'III_Plan comp 438.68 {Plan 7}'!BX$15)),"",'III_Plan comp 438.68 {Plan 7}'!BX$15&amp;analysismethod4)</f>
        <v xml:space="preserve">Secret Shopper: Appointment Availability; 
</v>
      </c>
      <c r="EF91" s="251" t="str">
        <f>IF(ISNUMBER(FIND(analysismethod4,'III_Plan comp 438.68 {Plan 7}'!BY$15)),"",'III_Plan comp 438.68 {Plan 7}'!BY$15&amp;analysismethod4)</f>
        <v xml:space="preserve">Secret Shopper: Appointment Availability; 
</v>
      </c>
      <c r="EG91" s="251" t="str">
        <f>IF(ISNUMBER(FIND(analysismethod4,'III_Plan comp 438.68 {Plan 7}'!BZ$15)),"",'III_Plan comp 438.68 {Plan 7}'!BZ$15&amp;analysismethod4)</f>
        <v xml:space="preserve">Secret Shopper: Appointment Availability; 
</v>
      </c>
      <c r="EH91" s="251" t="str">
        <f>IF(ISNUMBER(FIND(analysismethod4,'III_Plan comp 438.68 {Plan 7}'!CA$15)),"",'III_Plan comp 438.68 {Plan 7}'!CA$15&amp;analysismethod4)</f>
        <v xml:space="preserve">Secret Shopper: Appointment Availability; 
</v>
      </c>
      <c r="EI91" s="251" t="str">
        <f>IF(ISNUMBER(FIND(analysismethod4,'III_Plan comp 438.68 {Plan 7}'!CB$15)),"",'III_Plan comp 438.68 {Plan 7}'!CB$15&amp;analysismethod4)</f>
        <v xml:space="preserve">Secret Shopper: Appointment Availability; 
</v>
      </c>
      <c r="EJ91" s="251" t="str">
        <f>IF(ISNUMBER(FIND(analysismethod4,'III_Plan comp 438.68 {Plan 7}'!CC$15)),"",'III_Plan comp 438.68 {Plan 7}'!CC$15&amp;analysismethod4)</f>
        <v xml:space="preserve">Secret Shopper: Appointment Availability; 
</v>
      </c>
      <c r="EK91" s="251" t="str">
        <f>IF(ISNUMBER(FIND(analysismethod4,'III_Plan comp 438.68 {Plan 7}'!CD$15)),"",'III_Plan comp 438.68 {Plan 7}'!CD$15&amp;analysismethod4)</f>
        <v xml:space="preserve">Secret Shopper: Appointment Availability; 
</v>
      </c>
      <c r="EL91" s="251" t="str">
        <f>IF(ISNUMBER(FIND(analysismethod4,'III_Plan comp 438.68 {Plan 7}'!CE$15)),"",'III_Plan comp 438.68 {Plan 7}'!CE$15&amp;analysismethod4)</f>
        <v xml:space="preserve">Secret Shopper: Appointment Availability; 
</v>
      </c>
      <c r="EM91" s="251" t="str">
        <f>IF(ISNUMBER(FIND(analysismethod4,'III_Plan comp 438.68 {Plan 7}'!CF$15)),"",'III_Plan comp 438.68 {Plan 7}'!CF$15&amp;analysismethod4)</f>
        <v xml:space="preserve">Secret Shopper: Appointment Availability; 
</v>
      </c>
      <c r="EN91" s="251" t="str">
        <f>IF(ISNUMBER(FIND(analysismethod4,'III_Plan comp 438.68 {Plan 7}'!CG$15)),"",'III_Plan comp 438.68 {Plan 7}'!CG$15&amp;analysismethod4)</f>
        <v xml:space="preserve">Secret Shopper: Appointment Availability; 
</v>
      </c>
      <c r="EO91" s="251" t="str">
        <f>IF(ISNUMBER(FIND(analysismethod4,'III_Plan comp 438.68 {Plan 7}'!CH$15)),"",'III_Plan comp 438.68 {Plan 7}'!CH$15&amp;analysismethod4)</f>
        <v xml:space="preserve">Secret Shopper: Appointment Availability; 
</v>
      </c>
      <c r="EP91" s="251" t="str">
        <f>IF(ISNUMBER(FIND(analysismethod4,'III_Plan comp 438.68 {Plan 7}'!CI$15)),"",'III_Plan comp 438.68 {Plan 7}'!CI$15&amp;analysismethod4)</f>
        <v xml:space="preserve">Secret Shopper: Appointment Availability; 
</v>
      </c>
      <c r="EQ91" s="251" t="str">
        <f>IF(ISNUMBER(FIND(analysismethod4,'III_Plan comp 438.68 {Plan 7}'!CJ$15)),"",'III_Plan comp 438.68 {Plan 7}'!CJ$15&amp;analysismethod4)</f>
        <v xml:space="preserve">Secret Shopper: Appointment Availability; 
</v>
      </c>
      <c r="ER91" s="251" t="str">
        <f>IF(ISNUMBER(FIND(analysismethod4,'III_Plan comp 438.68 {Plan 7}'!CK$15)),"",'III_Plan comp 438.68 {Plan 7}'!CK$15&amp;analysismethod4)</f>
        <v xml:space="preserve">Secret Shopper: Appointment Availability; 
</v>
      </c>
      <c r="ES91" s="251" t="str">
        <f>IF(ISNUMBER(FIND(analysismethod4,'III_Plan comp 438.68 {Plan 7}'!CL$15)),"",'III_Plan comp 438.68 {Plan 7}'!CL$15&amp;analysismethod4)</f>
        <v xml:space="preserve">Secret Shopper: Appointment Availability; 
</v>
      </c>
      <c r="ET91" s="251" t="str">
        <f>IF(ISNUMBER(FIND(analysismethod4,'III_Plan comp 438.68 {Plan 7}'!CM$15)),"",'III_Plan comp 438.68 {Plan 7}'!CM$15&amp;analysismethod4)</f>
        <v xml:space="preserve">Secret Shopper: Appointment Availability; 
</v>
      </c>
      <c r="EU91" s="251" t="str">
        <f>IF(ISNUMBER(FIND(analysismethod4,'III_Plan comp 438.68 {Plan 7}'!CN$15)),"",'III_Plan comp 438.68 {Plan 7}'!CN$15&amp;analysismethod4)</f>
        <v xml:space="preserve">Secret Shopper: Appointment Availability; 
</v>
      </c>
      <c r="EV91" s="251" t="str">
        <f>IF(ISNUMBER(FIND(analysismethod4,'III_Plan comp 438.68 {Plan 7}'!CO$15)),"",'III_Plan comp 438.68 {Plan 7}'!CO$15&amp;analysismethod4)</f>
        <v xml:space="preserve">Secret Shopper: Appointment Availability; 
</v>
      </c>
      <c r="EW91" s="251" t="str">
        <f>IF(ISNUMBER(FIND(analysismethod4,'III_Plan comp 438.68 {Plan 7}'!CP$15)),"",'III_Plan comp 438.68 {Plan 7}'!CP$15&amp;analysismethod4)</f>
        <v xml:space="preserve">Secret Shopper: Appointment Availability; 
</v>
      </c>
      <c r="EX91" s="251" t="str">
        <f>IF(ISNUMBER(FIND(analysismethod4,'III_Plan comp 438.68 {Plan 7}'!CQ$15)),"",'III_Plan comp 438.68 {Plan 7}'!CQ$15&amp;analysismethod4)</f>
        <v xml:space="preserve">Secret Shopper: Appointment Availability; 
</v>
      </c>
      <c r="EY91" s="251" t="str">
        <f>IF(ISNUMBER(FIND(analysismethod4,'III_Plan comp 438.68 {Plan 7}'!CR$15)),"",'III_Plan comp 438.68 {Plan 7}'!CR$15&amp;analysismethod4)</f>
        <v xml:space="preserve">Secret Shopper: Appointment Availability; 
</v>
      </c>
      <c r="EZ91" s="251" t="str">
        <f>IF(ISNUMBER(FIND(analysismethod4,'III_Plan comp 438.68 {Plan 7}'!CS$15)),"",'III_Plan comp 438.68 {Plan 7}'!CS$15&amp;analysismethod4)</f>
        <v xml:space="preserve">Secret Shopper: Appointment Availability; 
</v>
      </c>
      <c r="FA91" s="251" t="str">
        <f>IF(ISNUMBER(FIND(analysismethod4,'III_Plan comp 438.68 {Plan 7}'!CT$15)),"",'III_Plan comp 438.68 {Plan 7}'!CT$15&amp;analysismethod4)</f>
        <v xml:space="preserve">Secret Shopper: Appointment Availability; 
</v>
      </c>
      <c r="FB91" s="251" t="str">
        <f>IF(ISNUMBER(FIND(analysismethod4,'III_Plan comp 438.68 {Plan 7}'!CU$15)),"",'III_Plan comp 438.68 {Plan 7}'!CU$15&amp;analysismethod4)</f>
        <v xml:space="preserve">Secret Shopper: Appointment Availability; 
</v>
      </c>
      <c r="FC91" s="251" t="str">
        <f>IF(ISNUMBER(FIND(analysismethod4,'III_Plan comp 438.68 {Plan 7}'!CV$15)),"",'III_Plan comp 438.68 {Plan 7}'!CV$15&amp;analysismethod4)</f>
        <v xml:space="preserve">Secret Shopper: Appointment Availability; 
</v>
      </c>
      <c r="FD91" s="251" t="str">
        <f>IF(ISNUMBER(FIND(analysismethod4,'III_Plan comp 438.68 {Plan 7}'!CW$15)),"",'III_Plan comp 438.68 {Plan 7}'!CW$15&amp;analysismethod4)</f>
        <v xml:space="preserve">Secret Shopper: Appointment Availability; 
</v>
      </c>
      <c r="FE91" s="251" t="str">
        <f>IF(ISNUMBER(FIND(analysismethod4,'III_Plan comp 438.68 {Plan 7}'!CX$15)),"",'III_Plan comp 438.68 {Plan 7}'!CX$15&amp;analysismethod4)</f>
        <v xml:space="preserve">Secret Shopper: Appointment Availability; 
</v>
      </c>
      <c r="FF91" s="251" t="str">
        <f>IF(ISNUMBER(FIND(analysismethod4,'III_Plan comp 438.68 {Plan 7}'!CY$15)),"",'III_Plan comp 438.68 {Plan 7}'!CY$15&amp;analysismethod4)</f>
        <v xml:space="preserve">Secret Shopper: Appointment Availability; 
</v>
      </c>
      <c r="FG91" s="251" t="str">
        <f>IF(ISNUMBER(FIND(analysismethod4,'III_Plan comp 438.68 {Plan 7}'!CZ$15)),"",'III_Plan comp 438.68 {Plan 7}'!CZ$15&amp;analysismethod4)</f>
        <v xml:space="preserve">Secret Shopper: Appointment Availability; 
</v>
      </c>
    </row>
    <row r="92" spans="62:163" x14ac:dyDescent="0.2">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x14ac:dyDescent="0.2">
      <c r="BK93" s="266" t="str">
        <f>IF('I_State and program information'!$E$70="Yes","Review of Grievances Related to Access"&amp;"; "&amp;CHAR(10)&amp;CHAR(10),"")</f>
        <v xml:space="preserve">Review of Grievances Related to Access; 
</v>
      </c>
      <c r="BL93" s="251" t="str">
        <f>IF(ISNUMBER(FIND(analysismethod6,'III_Plan comp 438.68 {Plan 7}'!E$15)),"",'III_Plan comp 438.68 {Plan 7}'!E$15&amp;analysismethod6)</f>
        <v xml:space="preserve">Review of Grievances Related to Access; 
</v>
      </c>
      <c r="BM93" s="251" t="str">
        <f>IF(ISNUMBER(FIND(analysismethod6,'III_Plan comp 438.68 {Plan 7}'!F$15)),"",'III_Plan comp 438.68 {Plan 7}'!F$15&amp;analysismethod6)</f>
        <v xml:space="preserve">Review of Grievances Related to Access; 
</v>
      </c>
      <c r="BN93" s="251" t="str">
        <f>IF(ISNUMBER(FIND(analysismethod6,'III_Plan comp 438.68 {Plan 7}'!G$15)),"",'III_Plan comp 438.68 {Plan 7}'!G$15&amp;analysismethod6)</f>
        <v xml:space="preserve">Review of Grievances Related to Access; 
</v>
      </c>
      <c r="BO93" s="251" t="str">
        <f>IF(ISNUMBER(FIND(analysismethod6,'III_Plan comp 438.68 {Plan 7}'!H$15)),"",'III_Plan comp 438.68 {Plan 7}'!H$15&amp;analysismethod6)</f>
        <v xml:space="preserve">Review of Grievances Related to Access; 
</v>
      </c>
      <c r="BP93" s="251" t="str">
        <f>IF(ISNUMBER(FIND(analysismethod6,'III_Plan comp 438.68 {Plan 7}'!I$15)),"",'III_Plan comp 438.68 {Plan 7}'!I$15&amp;analysismethod6)</f>
        <v xml:space="preserve">Review of Grievances Related to Access; 
</v>
      </c>
      <c r="BQ93" s="251" t="str">
        <f>IF(ISNUMBER(FIND(analysismethod6,'III_Plan comp 438.68 {Plan 7}'!J$15)),"",'III_Plan comp 438.68 {Plan 7}'!J$15&amp;analysismethod6)</f>
        <v xml:space="preserve">Review of Grievances Related to Access; 
</v>
      </c>
      <c r="BR93" s="251" t="str">
        <f>IF(ISNUMBER(FIND(analysismethod6,'III_Plan comp 438.68 {Plan 7}'!K$15)),"",'III_Plan comp 438.68 {Plan 7}'!K$15&amp;analysismethod6)</f>
        <v xml:space="preserve">Review of Grievances Related to Access; 
</v>
      </c>
      <c r="BS93" s="251" t="str">
        <f>IF(ISNUMBER(FIND(analysismethod6,'III_Plan comp 438.68 {Plan 7}'!L$15)),"",'III_Plan comp 438.68 {Plan 7}'!L$15&amp;analysismethod6)</f>
        <v xml:space="preserve">Review of Grievances Related to Access; 
</v>
      </c>
      <c r="BT93" s="251" t="str">
        <f>IF(ISNUMBER(FIND(analysismethod6,'III_Plan comp 438.68 {Plan 7}'!M$15)),"",'III_Plan comp 438.68 {Plan 7}'!M$15&amp;analysismethod6)</f>
        <v xml:space="preserve">Review of Grievances Related to Access; 
</v>
      </c>
      <c r="BU93" s="251" t="str">
        <f>IF(ISNUMBER(FIND(analysismethod6,'III_Plan comp 438.68 {Plan 7}'!N$15)),"",'III_Plan comp 438.68 {Plan 7}'!N$15&amp;analysismethod6)</f>
        <v xml:space="preserve">Review of Grievances Related to Access; 
</v>
      </c>
      <c r="BV93" s="251" t="str">
        <f>IF(ISNUMBER(FIND(analysismethod6,'III_Plan comp 438.68 {Plan 7}'!O$15)),"",'III_Plan comp 438.68 {Plan 7}'!O$15&amp;analysismethod6)</f>
        <v xml:space="preserve">Review of Grievances Related to Access; 
</v>
      </c>
      <c r="BW93" s="251" t="str">
        <f>IF(ISNUMBER(FIND(analysismethod6,'III_Plan comp 438.68 {Plan 7}'!P$15)),"",'III_Plan comp 438.68 {Plan 7}'!P$15&amp;analysismethod6)</f>
        <v xml:space="preserve">Review of Grievances Related to Access; 
</v>
      </c>
      <c r="BX93" s="251" t="str">
        <f>IF(ISNUMBER(FIND(analysismethod6,'III_Plan comp 438.68 {Plan 7}'!Q$15)),"",'III_Plan comp 438.68 {Plan 7}'!Q$15&amp;analysismethod6)</f>
        <v xml:space="preserve">Review of Grievances Related to Access; 
</v>
      </c>
      <c r="BY93" s="251" t="str">
        <f>IF(ISNUMBER(FIND(analysismethod6,'III_Plan comp 438.68 {Plan 7}'!R$15)),"",'III_Plan comp 438.68 {Plan 7}'!R$15&amp;analysismethod6)</f>
        <v xml:space="preserve">Review of Grievances Related to Access; 
</v>
      </c>
      <c r="BZ93" s="251" t="str">
        <f>IF(ISNUMBER(FIND(analysismethod6,'III_Plan comp 438.68 {Plan 7}'!S$15)),"",'III_Plan comp 438.68 {Plan 7}'!S$15&amp;analysismethod6)</f>
        <v xml:space="preserve">Review of Grievances Related to Access; 
</v>
      </c>
      <c r="CA93" s="251" t="str">
        <f>IF(ISNUMBER(FIND(analysismethod6,'III_Plan comp 438.68 {Plan 7}'!T$15)),"",'III_Plan comp 438.68 {Plan 7}'!T$15&amp;analysismethod6)</f>
        <v xml:space="preserve">Review of Grievances Related to Access; 
</v>
      </c>
      <c r="CB93" s="251" t="str">
        <f>IF(ISNUMBER(FIND(analysismethod6,'III_Plan comp 438.68 {Plan 7}'!U$15)),"",'III_Plan comp 438.68 {Plan 7}'!U$15&amp;analysismethod6)</f>
        <v xml:space="preserve">Review of Grievances Related to Access; 
</v>
      </c>
      <c r="CC93" s="251" t="str">
        <f>IF(ISNUMBER(FIND(analysismethod6,'III_Plan comp 438.68 {Plan 7}'!V$15)),"",'III_Plan comp 438.68 {Plan 7}'!V$15&amp;analysismethod6)</f>
        <v xml:space="preserve">Review of Grievances Related to Access; 
</v>
      </c>
      <c r="CD93" s="251" t="str">
        <f>IF(ISNUMBER(FIND(analysismethod6,'III_Plan comp 438.68 {Plan 7}'!W$15)),"",'III_Plan comp 438.68 {Plan 7}'!W$15&amp;analysismethod6)</f>
        <v xml:space="preserve">Review of Grievances Related to Access; 
</v>
      </c>
      <c r="CE93" s="251" t="str">
        <f>IF(ISNUMBER(FIND(analysismethod6,'III_Plan comp 438.68 {Plan 7}'!X$15)),"",'III_Plan comp 438.68 {Plan 7}'!X$15&amp;analysismethod6)</f>
        <v xml:space="preserve">Review of Grievances Related to Access; 
</v>
      </c>
      <c r="CF93" s="251" t="str">
        <f>IF(ISNUMBER(FIND(analysismethod6,'III_Plan comp 438.68 {Plan 7}'!Y$15)),"",'III_Plan comp 438.68 {Plan 7}'!Y$15&amp;analysismethod6)</f>
        <v xml:space="preserve">Review of Grievances Related to Access; 
</v>
      </c>
      <c r="CG93" s="251" t="str">
        <f>IF(ISNUMBER(FIND(analysismethod6,'III_Plan comp 438.68 {Plan 7}'!Z$15)),"",'III_Plan comp 438.68 {Plan 7}'!Z$15&amp;analysismethod6)</f>
        <v xml:space="preserve">Review of Grievances Related to Access; 
</v>
      </c>
      <c r="CH93" s="251" t="str">
        <f>IF(ISNUMBER(FIND(analysismethod6,'III_Plan comp 438.68 {Plan 7}'!AA$15)),"",'III_Plan comp 438.68 {Plan 7}'!AA$15&amp;analysismethod6)</f>
        <v xml:space="preserve">Review of Grievances Related to Access; 
</v>
      </c>
      <c r="CI93" s="251" t="str">
        <f>IF(ISNUMBER(FIND(analysismethod6,'III_Plan comp 438.68 {Plan 7}'!AB$15)),"",'III_Plan comp 438.68 {Plan 7}'!AB$15&amp;analysismethod6)</f>
        <v xml:space="preserve">Review of Grievances Related to Access; 
</v>
      </c>
      <c r="CJ93" s="251" t="str">
        <f>IF(ISNUMBER(FIND(analysismethod6,'III_Plan comp 438.68 {Plan 7}'!AC$15)),"",'III_Plan comp 438.68 {Plan 7}'!AC$15&amp;analysismethod6)</f>
        <v xml:space="preserve">Review of Grievances Related to Access; 
</v>
      </c>
      <c r="CK93" s="251" t="str">
        <f>IF(ISNUMBER(FIND(analysismethod6,'III_Plan comp 438.68 {Plan 7}'!AD$15)),"",'III_Plan comp 438.68 {Plan 7}'!AD$15&amp;analysismethod6)</f>
        <v xml:space="preserve">Review of Grievances Related to Access; 
</v>
      </c>
      <c r="CL93" s="251" t="str">
        <f>IF(ISNUMBER(FIND(analysismethod6,'III_Plan comp 438.68 {Plan 7}'!AE$15)),"",'III_Plan comp 438.68 {Plan 7}'!AE$15&amp;analysismethod6)</f>
        <v xml:space="preserve">Review of Grievances Related to Access; 
</v>
      </c>
      <c r="CM93" s="251" t="str">
        <f>IF(ISNUMBER(FIND(analysismethod6,'III_Plan comp 438.68 {Plan 7}'!AF$15)),"",'III_Plan comp 438.68 {Plan 7}'!AF$15&amp;analysismethod6)</f>
        <v xml:space="preserve">Review of Grievances Related to Access; 
</v>
      </c>
      <c r="CN93" s="251" t="str">
        <f>IF(ISNUMBER(FIND(analysismethod6,'III_Plan comp 438.68 {Plan 7}'!AG$15)),"",'III_Plan comp 438.68 {Plan 7}'!AG$15&amp;analysismethod6)</f>
        <v xml:space="preserve">Review of Grievances Related to Access; 
</v>
      </c>
      <c r="CO93" s="251" t="str">
        <f>IF(ISNUMBER(FIND(analysismethod6,'III_Plan comp 438.68 {Plan 7}'!AH$15)),"",'III_Plan comp 438.68 {Plan 7}'!AH$15&amp;analysismethod6)</f>
        <v xml:space="preserve">Review of Grievances Related to Access; 
</v>
      </c>
      <c r="CP93" s="251" t="str">
        <f>IF(ISNUMBER(FIND(analysismethod6,'III_Plan comp 438.68 {Plan 7}'!AI$15)),"",'III_Plan comp 438.68 {Plan 7}'!AI$15&amp;analysismethod6)</f>
        <v xml:space="preserve">Review of Grievances Related to Access; 
</v>
      </c>
      <c r="CQ93" s="251" t="str">
        <f>IF(ISNUMBER(FIND(analysismethod6,'III_Plan comp 438.68 {Plan 7}'!AJ$15)),"",'III_Plan comp 438.68 {Plan 7}'!AJ$15&amp;analysismethod6)</f>
        <v xml:space="preserve">Review of Grievances Related to Access; 
</v>
      </c>
      <c r="CR93" s="251" t="str">
        <f>IF(ISNUMBER(FIND(analysismethod6,'III_Plan comp 438.68 {Plan 7}'!AK$15)),"",'III_Plan comp 438.68 {Plan 7}'!AK$15&amp;analysismethod6)</f>
        <v xml:space="preserve">Review of Grievances Related to Access; 
</v>
      </c>
      <c r="CS93" s="251" t="str">
        <f>IF(ISNUMBER(FIND(analysismethod6,'III_Plan comp 438.68 {Plan 7}'!AL$15)),"",'III_Plan comp 438.68 {Plan 7}'!AL$15&amp;analysismethod6)</f>
        <v xml:space="preserve">Review of Grievances Related to Access; 
</v>
      </c>
      <c r="CT93" s="251" t="str">
        <f>IF(ISNUMBER(FIND(analysismethod6,'III_Plan comp 438.68 {Plan 7}'!AM$15)),"",'III_Plan comp 438.68 {Plan 7}'!AM$15&amp;analysismethod6)</f>
        <v xml:space="preserve">Review of Grievances Related to Access; 
</v>
      </c>
      <c r="CU93" s="251" t="str">
        <f>IF(ISNUMBER(FIND(analysismethod6,'III_Plan comp 438.68 {Plan 7}'!AN$15)),"",'III_Plan comp 438.68 {Plan 7}'!AN$15&amp;analysismethod6)</f>
        <v xml:space="preserve">Review of Grievances Related to Access; 
</v>
      </c>
      <c r="CV93" s="251" t="str">
        <f>IF(ISNUMBER(FIND(analysismethod6,'III_Plan comp 438.68 {Plan 7}'!AO$15)),"",'III_Plan comp 438.68 {Plan 7}'!AO$15&amp;analysismethod6)</f>
        <v xml:space="preserve">Review of Grievances Related to Access; 
</v>
      </c>
      <c r="CW93" s="251" t="str">
        <f>IF(ISNUMBER(FIND(analysismethod6,'III_Plan comp 438.68 {Plan 7}'!AP$15)),"",'III_Plan comp 438.68 {Plan 7}'!AP$15&amp;analysismethod6)</f>
        <v xml:space="preserve">Review of Grievances Related to Access; 
</v>
      </c>
      <c r="CX93" s="251" t="str">
        <f>IF(ISNUMBER(FIND(analysismethod6,'III_Plan comp 438.68 {Plan 7}'!AQ$15)),"",'III_Plan comp 438.68 {Plan 7}'!AQ$15&amp;analysismethod6)</f>
        <v xml:space="preserve">Review of Grievances Related to Access; 
</v>
      </c>
      <c r="CY93" s="251" t="str">
        <f>IF(ISNUMBER(FIND(analysismethod6,'III_Plan comp 438.68 {Plan 7}'!AR$15)),"",'III_Plan comp 438.68 {Plan 7}'!AR$15&amp;analysismethod6)</f>
        <v xml:space="preserve">Review of Grievances Related to Access; 
</v>
      </c>
      <c r="CZ93" s="251" t="str">
        <f>IF(ISNUMBER(FIND(analysismethod6,'III_Plan comp 438.68 {Plan 7}'!AS$15)),"",'III_Plan comp 438.68 {Plan 7}'!AS$15&amp;analysismethod6)</f>
        <v xml:space="preserve">Review of Grievances Related to Access; 
</v>
      </c>
      <c r="DA93" s="251" t="str">
        <f>IF(ISNUMBER(FIND(analysismethod6,'III_Plan comp 438.68 {Plan 7}'!AT$15)),"",'III_Plan comp 438.68 {Plan 7}'!AT$15&amp;analysismethod6)</f>
        <v xml:space="preserve">Review of Grievances Related to Access; 
</v>
      </c>
      <c r="DB93" s="251" t="str">
        <f>IF(ISNUMBER(FIND(analysismethod6,'III_Plan comp 438.68 {Plan 7}'!AU$15)),"",'III_Plan comp 438.68 {Plan 7}'!AU$15&amp;analysismethod6)</f>
        <v xml:space="preserve">Review of Grievances Related to Access; 
</v>
      </c>
      <c r="DC93" s="251" t="str">
        <f>IF(ISNUMBER(FIND(analysismethod6,'III_Plan comp 438.68 {Plan 7}'!AV$15)),"",'III_Plan comp 438.68 {Plan 7}'!AV$15&amp;analysismethod6)</f>
        <v xml:space="preserve">Review of Grievances Related to Access; 
</v>
      </c>
      <c r="DD93" s="251" t="str">
        <f>IF(ISNUMBER(FIND(analysismethod6,'III_Plan comp 438.68 {Plan 7}'!AW$15)),"",'III_Plan comp 438.68 {Plan 7}'!AW$15&amp;analysismethod6)</f>
        <v xml:space="preserve">Review of Grievances Related to Access; 
</v>
      </c>
      <c r="DE93" s="251" t="str">
        <f>IF(ISNUMBER(FIND(analysismethod6,'III_Plan comp 438.68 {Plan 7}'!AX$15)),"",'III_Plan comp 438.68 {Plan 7}'!AX$15&amp;analysismethod6)</f>
        <v xml:space="preserve">Review of Grievances Related to Access; 
</v>
      </c>
      <c r="DF93" s="251" t="str">
        <f>IF(ISNUMBER(FIND(analysismethod6,'III_Plan comp 438.68 {Plan 7}'!AY$15)),"",'III_Plan comp 438.68 {Plan 7}'!AY$15&amp;analysismethod6)</f>
        <v xml:space="preserve">Review of Grievances Related to Access; 
</v>
      </c>
      <c r="DG93" s="251" t="str">
        <f>IF(ISNUMBER(FIND(analysismethod6,'III_Plan comp 438.68 {Plan 7}'!AZ$15)),"",'III_Plan comp 438.68 {Plan 7}'!AZ$15&amp;analysismethod6)</f>
        <v xml:space="preserve">Review of Grievances Related to Access; 
</v>
      </c>
      <c r="DH93" s="251" t="str">
        <f>IF(ISNUMBER(FIND(analysismethod6,'III_Plan comp 438.68 {Plan 7}'!BA$15)),"",'III_Plan comp 438.68 {Plan 7}'!BA$15&amp;analysismethod6)</f>
        <v xml:space="preserve">Review of Grievances Related to Access; 
</v>
      </c>
      <c r="DI93" s="251" t="str">
        <f>IF(ISNUMBER(FIND(analysismethod6,'III_Plan comp 438.68 {Plan 7}'!BB$15)),"",'III_Plan comp 438.68 {Plan 7}'!BB$15&amp;analysismethod6)</f>
        <v xml:space="preserve">Review of Grievances Related to Access; 
</v>
      </c>
      <c r="DJ93" s="251" t="str">
        <f>IF(ISNUMBER(FIND(analysismethod6,'III_Plan comp 438.68 {Plan 7}'!BC$15)),"",'III_Plan comp 438.68 {Plan 7}'!BC$15&amp;analysismethod6)</f>
        <v xml:space="preserve">Review of Grievances Related to Access; 
</v>
      </c>
      <c r="DK93" s="251" t="str">
        <f>IF(ISNUMBER(FIND(analysismethod6,'III_Plan comp 438.68 {Plan 7}'!BD$15)),"",'III_Plan comp 438.68 {Plan 7}'!BD$15&amp;analysismethod6)</f>
        <v xml:space="preserve">Review of Grievances Related to Access; 
</v>
      </c>
      <c r="DL93" s="251" t="str">
        <f>IF(ISNUMBER(FIND(analysismethod6,'III_Plan comp 438.68 {Plan 7}'!BE$15)),"",'III_Plan comp 438.68 {Plan 7}'!BE$15&amp;analysismethod6)</f>
        <v xml:space="preserve">Review of Grievances Related to Access; 
</v>
      </c>
      <c r="DM93" s="251" t="str">
        <f>IF(ISNUMBER(FIND(analysismethod6,'III_Plan comp 438.68 {Plan 7}'!BF$15)),"",'III_Plan comp 438.68 {Plan 7}'!BF$15&amp;analysismethod6)</f>
        <v xml:space="preserve">Review of Grievances Related to Access; 
</v>
      </c>
      <c r="DN93" s="251" t="str">
        <f>IF(ISNUMBER(FIND(analysismethod6,'III_Plan comp 438.68 {Plan 7}'!BG$15)),"",'III_Plan comp 438.68 {Plan 7}'!BG$15&amp;analysismethod6)</f>
        <v xml:space="preserve">Review of Grievances Related to Access; 
</v>
      </c>
      <c r="DO93" s="251" t="str">
        <f>IF(ISNUMBER(FIND(analysismethod6,'III_Plan comp 438.68 {Plan 7}'!BH$15)),"",'III_Plan comp 438.68 {Plan 7}'!BH$15&amp;analysismethod6)</f>
        <v xml:space="preserve">Review of Grievances Related to Access; 
</v>
      </c>
      <c r="DP93" s="251" t="str">
        <f>IF(ISNUMBER(FIND(analysismethod6,'III_Plan comp 438.68 {Plan 7}'!BI$15)),"",'III_Plan comp 438.68 {Plan 7}'!BI$15&amp;analysismethod6)</f>
        <v xml:space="preserve">Review of Grievances Related to Access; 
</v>
      </c>
      <c r="DQ93" s="251" t="str">
        <f>IF(ISNUMBER(FIND(analysismethod6,'III_Plan comp 438.68 {Plan 7}'!BJ$15)),"",'III_Plan comp 438.68 {Plan 7}'!BJ$15&amp;analysismethod6)</f>
        <v xml:space="preserve">Review of Grievances Related to Access; 
</v>
      </c>
      <c r="DR93" s="251" t="str">
        <f>IF(ISNUMBER(FIND(analysismethod6,'III_Plan comp 438.68 {Plan 7}'!BK$15)),"",'III_Plan comp 438.68 {Plan 7}'!BK$15&amp;analysismethod6)</f>
        <v xml:space="preserve">Review of Grievances Related to Access; 
</v>
      </c>
      <c r="DS93" s="251" t="str">
        <f>IF(ISNUMBER(FIND(analysismethod6,'III_Plan comp 438.68 {Plan 7}'!BL$15)),"",'III_Plan comp 438.68 {Plan 7}'!BL$15&amp;analysismethod6)</f>
        <v xml:space="preserve">Review of Grievances Related to Access; 
</v>
      </c>
      <c r="DT93" s="251" t="str">
        <f>IF(ISNUMBER(FIND(analysismethod6,'III_Plan comp 438.68 {Plan 7}'!BM$15)),"",'III_Plan comp 438.68 {Plan 7}'!BM$15&amp;analysismethod6)</f>
        <v xml:space="preserve">Review of Grievances Related to Access; 
</v>
      </c>
      <c r="DU93" s="251" t="str">
        <f>IF(ISNUMBER(FIND(analysismethod6,'III_Plan comp 438.68 {Plan 7}'!BN$15)),"",'III_Plan comp 438.68 {Plan 7}'!BN$15&amp;analysismethod6)</f>
        <v xml:space="preserve">Review of Grievances Related to Access; 
</v>
      </c>
      <c r="DV93" s="251" t="str">
        <f>IF(ISNUMBER(FIND(analysismethod6,'III_Plan comp 438.68 {Plan 7}'!BO$15)),"",'III_Plan comp 438.68 {Plan 7}'!BO$15&amp;analysismethod6)</f>
        <v xml:space="preserve">Review of Grievances Related to Access; 
</v>
      </c>
      <c r="DW93" s="251" t="str">
        <f>IF(ISNUMBER(FIND(analysismethod6,'III_Plan comp 438.68 {Plan 7}'!BP$15)),"",'III_Plan comp 438.68 {Plan 7}'!BP$15&amp;analysismethod6)</f>
        <v xml:space="preserve">Review of Grievances Related to Access; 
</v>
      </c>
      <c r="DX93" s="251" t="str">
        <f>IF(ISNUMBER(FIND(analysismethod6,'III_Plan comp 438.68 {Plan 7}'!BQ$15)),"",'III_Plan comp 438.68 {Plan 7}'!BQ$15&amp;analysismethod6)</f>
        <v xml:space="preserve">Review of Grievances Related to Access; 
</v>
      </c>
      <c r="DY93" s="251" t="str">
        <f>IF(ISNUMBER(FIND(analysismethod6,'III_Plan comp 438.68 {Plan 7}'!BR$15)),"",'III_Plan comp 438.68 {Plan 7}'!BR$15&amp;analysismethod6)</f>
        <v xml:space="preserve">Review of Grievances Related to Access; 
</v>
      </c>
      <c r="DZ93" s="251" t="str">
        <f>IF(ISNUMBER(FIND(analysismethod6,'III_Plan comp 438.68 {Plan 7}'!BS$15)),"",'III_Plan comp 438.68 {Plan 7}'!BS$15&amp;analysismethod6)</f>
        <v xml:space="preserve">Review of Grievances Related to Access; 
</v>
      </c>
      <c r="EA93" s="251" t="str">
        <f>IF(ISNUMBER(FIND(analysismethod6,'III_Plan comp 438.68 {Plan 7}'!BT$15)),"",'III_Plan comp 438.68 {Plan 7}'!BT$15&amp;analysismethod6)</f>
        <v xml:space="preserve">Review of Grievances Related to Access; 
</v>
      </c>
      <c r="EB93" s="251" t="str">
        <f>IF(ISNUMBER(FIND(analysismethod6,'III_Plan comp 438.68 {Plan 7}'!BU$15)),"",'III_Plan comp 438.68 {Plan 7}'!BU$15&amp;analysismethod6)</f>
        <v xml:space="preserve">Review of Grievances Related to Access; 
</v>
      </c>
      <c r="EC93" s="251" t="str">
        <f>IF(ISNUMBER(FIND(analysismethod6,'III_Plan comp 438.68 {Plan 7}'!BV$15)),"",'III_Plan comp 438.68 {Plan 7}'!BV$15&amp;analysismethod6)</f>
        <v xml:space="preserve">Review of Grievances Related to Access; 
</v>
      </c>
      <c r="ED93" s="251" t="str">
        <f>IF(ISNUMBER(FIND(analysismethod6,'III_Plan comp 438.68 {Plan 7}'!BW$15)),"",'III_Plan comp 438.68 {Plan 7}'!BW$15&amp;analysismethod6)</f>
        <v xml:space="preserve">Review of Grievances Related to Access; 
</v>
      </c>
      <c r="EE93" s="251" t="str">
        <f>IF(ISNUMBER(FIND(analysismethod6,'III_Plan comp 438.68 {Plan 7}'!BX$15)),"",'III_Plan comp 438.68 {Plan 7}'!BX$15&amp;analysismethod6)</f>
        <v xml:space="preserve">Review of Grievances Related to Access; 
</v>
      </c>
      <c r="EF93" s="251" t="str">
        <f>IF(ISNUMBER(FIND(analysismethod6,'III_Plan comp 438.68 {Plan 7}'!BY$15)),"",'III_Plan comp 438.68 {Plan 7}'!BY$15&amp;analysismethod6)</f>
        <v xml:space="preserve">Review of Grievances Related to Access; 
</v>
      </c>
      <c r="EG93" s="251" t="str">
        <f>IF(ISNUMBER(FIND(analysismethod6,'III_Plan comp 438.68 {Plan 7}'!BZ$15)),"",'III_Plan comp 438.68 {Plan 7}'!BZ$15&amp;analysismethod6)</f>
        <v xml:space="preserve">Review of Grievances Related to Access; 
</v>
      </c>
      <c r="EH93" s="251" t="str">
        <f>IF(ISNUMBER(FIND(analysismethod6,'III_Plan comp 438.68 {Plan 7}'!CA$15)),"",'III_Plan comp 438.68 {Plan 7}'!CA$15&amp;analysismethod6)</f>
        <v xml:space="preserve">Review of Grievances Related to Access; 
</v>
      </c>
      <c r="EI93" s="251" t="str">
        <f>IF(ISNUMBER(FIND(analysismethod6,'III_Plan comp 438.68 {Plan 7}'!CB$15)),"",'III_Plan comp 438.68 {Plan 7}'!CB$15&amp;analysismethod6)</f>
        <v xml:space="preserve">Review of Grievances Related to Access; 
</v>
      </c>
      <c r="EJ93" s="251" t="str">
        <f>IF(ISNUMBER(FIND(analysismethod6,'III_Plan comp 438.68 {Plan 7}'!CC$15)),"",'III_Plan comp 438.68 {Plan 7}'!CC$15&amp;analysismethod6)</f>
        <v xml:space="preserve">Review of Grievances Related to Access; 
</v>
      </c>
      <c r="EK93" s="251" t="str">
        <f>IF(ISNUMBER(FIND(analysismethod6,'III_Plan comp 438.68 {Plan 7}'!CD$15)),"",'III_Plan comp 438.68 {Plan 7}'!CD$15&amp;analysismethod6)</f>
        <v xml:space="preserve">Review of Grievances Related to Access; 
</v>
      </c>
      <c r="EL93" s="251" t="str">
        <f>IF(ISNUMBER(FIND(analysismethod6,'III_Plan comp 438.68 {Plan 7}'!CE$15)),"",'III_Plan comp 438.68 {Plan 7}'!CE$15&amp;analysismethod6)</f>
        <v xml:space="preserve">Review of Grievances Related to Access; 
</v>
      </c>
      <c r="EM93" s="251" t="str">
        <f>IF(ISNUMBER(FIND(analysismethod6,'III_Plan comp 438.68 {Plan 7}'!CF$15)),"",'III_Plan comp 438.68 {Plan 7}'!CF$15&amp;analysismethod6)</f>
        <v xml:space="preserve">Review of Grievances Related to Access; 
</v>
      </c>
      <c r="EN93" s="251" t="str">
        <f>IF(ISNUMBER(FIND(analysismethod6,'III_Plan comp 438.68 {Plan 7}'!CG$15)),"",'III_Plan comp 438.68 {Plan 7}'!CG$15&amp;analysismethod6)</f>
        <v xml:space="preserve">Review of Grievances Related to Access; 
</v>
      </c>
      <c r="EO93" s="251" t="str">
        <f>IF(ISNUMBER(FIND(analysismethod6,'III_Plan comp 438.68 {Plan 7}'!CH$15)),"",'III_Plan comp 438.68 {Plan 7}'!CH$15&amp;analysismethod6)</f>
        <v xml:space="preserve">Review of Grievances Related to Access; 
</v>
      </c>
      <c r="EP93" s="251" t="str">
        <f>IF(ISNUMBER(FIND(analysismethod6,'III_Plan comp 438.68 {Plan 7}'!CI$15)),"",'III_Plan comp 438.68 {Plan 7}'!CI$15&amp;analysismethod6)</f>
        <v xml:space="preserve">Review of Grievances Related to Access; 
</v>
      </c>
      <c r="EQ93" s="251" t="str">
        <f>IF(ISNUMBER(FIND(analysismethod6,'III_Plan comp 438.68 {Plan 7}'!CJ$15)),"",'III_Plan comp 438.68 {Plan 7}'!CJ$15&amp;analysismethod6)</f>
        <v xml:space="preserve">Review of Grievances Related to Access; 
</v>
      </c>
      <c r="ER93" s="251" t="str">
        <f>IF(ISNUMBER(FIND(analysismethod6,'III_Plan comp 438.68 {Plan 7}'!CK$15)),"",'III_Plan comp 438.68 {Plan 7}'!CK$15&amp;analysismethod6)</f>
        <v xml:space="preserve">Review of Grievances Related to Access; 
</v>
      </c>
      <c r="ES93" s="251" t="str">
        <f>IF(ISNUMBER(FIND(analysismethod6,'III_Plan comp 438.68 {Plan 7}'!CL$15)),"",'III_Plan comp 438.68 {Plan 7}'!CL$15&amp;analysismethod6)</f>
        <v xml:space="preserve">Review of Grievances Related to Access; 
</v>
      </c>
      <c r="ET93" s="251" t="str">
        <f>IF(ISNUMBER(FIND(analysismethod6,'III_Plan comp 438.68 {Plan 7}'!CM$15)),"",'III_Plan comp 438.68 {Plan 7}'!CM$15&amp;analysismethod6)</f>
        <v xml:space="preserve">Review of Grievances Related to Access; 
</v>
      </c>
      <c r="EU93" s="251" t="str">
        <f>IF(ISNUMBER(FIND(analysismethod6,'III_Plan comp 438.68 {Plan 7}'!CN$15)),"",'III_Plan comp 438.68 {Plan 7}'!CN$15&amp;analysismethod6)</f>
        <v xml:space="preserve">Review of Grievances Related to Access; 
</v>
      </c>
      <c r="EV93" s="251" t="str">
        <f>IF(ISNUMBER(FIND(analysismethod6,'III_Plan comp 438.68 {Plan 7}'!CO$15)),"",'III_Plan comp 438.68 {Plan 7}'!CO$15&amp;analysismethod6)</f>
        <v xml:space="preserve">Review of Grievances Related to Access; 
</v>
      </c>
      <c r="EW93" s="251" t="str">
        <f>IF(ISNUMBER(FIND(analysismethod6,'III_Plan comp 438.68 {Plan 7}'!CP$15)),"",'III_Plan comp 438.68 {Plan 7}'!CP$15&amp;analysismethod6)</f>
        <v xml:space="preserve">Review of Grievances Related to Access; 
</v>
      </c>
      <c r="EX93" s="251" t="str">
        <f>IF(ISNUMBER(FIND(analysismethod6,'III_Plan comp 438.68 {Plan 7}'!CQ$15)),"",'III_Plan comp 438.68 {Plan 7}'!CQ$15&amp;analysismethod6)</f>
        <v xml:space="preserve">Review of Grievances Related to Access; 
</v>
      </c>
      <c r="EY93" s="251" t="str">
        <f>IF(ISNUMBER(FIND(analysismethod6,'III_Plan comp 438.68 {Plan 7}'!CR$15)),"",'III_Plan comp 438.68 {Plan 7}'!CR$15&amp;analysismethod6)</f>
        <v xml:space="preserve">Review of Grievances Related to Access; 
</v>
      </c>
      <c r="EZ93" s="251" t="str">
        <f>IF(ISNUMBER(FIND(analysismethod6,'III_Plan comp 438.68 {Plan 7}'!CS$15)),"",'III_Plan comp 438.68 {Plan 7}'!CS$15&amp;analysismethod6)</f>
        <v xml:space="preserve">Review of Grievances Related to Access; 
</v>
      </c>
      <c r="FA93" s="251" t="str">
        <f>IF(ISNUMBER(FIND(analysismethod6,'III_Plan comp 438.68 {Plan 7}'!CT$15)),"",'III_Plan comp 438.68 {Plan 7}'!CT$15&amp;analysismethod6)</f>
        <v xml:space="preserve">Review of Grievances Related to Access; 
</v>
      </c>
      <c r="FB93" s="251" t="str">
        <f>IF(ISNUMBER(FIND(analysismethod6,'III_Plan comp 438.68 {Plan 7}'!CU$15)),"",'III_Plan comp 438.68 {Plan 7}'!CU$15&amp;analysismethod6)</f>
        <v xml:space="preserve">Review of Grievances Related to Access; 
</v>
      </c>
      <c r="FC93" s="251" t="str">
        <f>IF(ISNUMBER(FIND(analysismethod6,'III_Plan comp 438.68 {Plan 7}'!CV$15)),"",'III_Plan comp 438.68 {Plan 7}'!CV$15&amp;analysismethod6)</f>
        <v xml:space="preserve">Review of Grievances Related to Access; 
</v>
      </c>
      <c r="FD93" s="251" t="str">
        <f>IF(ISNUMBER(FIND(analysismethod6,'III_Plan comp 438.68 {Plan 7}'!CW$15)),"",'III_Plan comp 438.68 {Plan 7}'!CW$15&amp;analysismethod6)</f>
        <v xml:space="preserve">Review of Grievances Related to Access; 
</v>
      </c>
      <c r="FE93" s="251" t="str">
        <f>IF(ISNUMBER(FIND(analysismethod6,'III_Plan comp 438.68 {Plan 7}'!CX$15)),"",'III_Plan comp 438.68 {Plan 7}'!CX$15&amp;analysismethod6)</f>
        <v xml:space="preserve">Review of Grievances Related to Access; 
</v>
      </c>
      <c r="FF93" s="251" t="str">
        <f>IF(ISNUMBER(FIND(analysismethod6,'III_Plan comp 438.68 {Plan 7}'!CY$15)),"",'III_Plan comp 438.68 {Plan 7}'!CY$15&amp;analysismethod6)</f>
        <v xml:space="preserve">Review of Grievances Related to Access; 
</v>
      </c>
      <c r="FG93" s="251" t="str">
        <f>IF(ISNUMBER(FIND(analysismethod6,'III_Plan comp 438.68 {Plan 7}'!CZ$15)),"",'III_Plan comp 438.68 {Plan 7}'!CZ$15&amp;analysismethod6)</f>
        <v xml:space="preserve">Review of Grievances Related to Access; 
</v>
      </c>
    </row>
    <row r="94" spans="62:163" x14ac:dyDescent="0.2">
      <c r="BK94" s="266" t="str">
        <f>IF('I_State and program information'!$E$74="Yes","Encounter Data Analysis"&amp;"; "&amp;CHAR(10)&amp;CHAR(10),"")</f>
        <v xml:space="preserve">Encounter Data Analysis; 
</v>
      </c>
      <c r="BL94" s="251" t="str">
        <f>IF(ISNUMBER(FIND(analysismethod7,'III_Plan comp 438.68 {Plan 7}'!E$15)),"",'III_Plan comp 438.68 {Plan 7}'!E$15&amp;analysismethod7)</f>
        <v xml:space="preserve">Encounter Data Analysis; 
</v>
      </c>
      <c r="BM94" s="251" t="str">
        <f>IF(ISNUMBER(FIND(analysismethod7,'III_Plan comp 438.68 {Plan 7}'!F$15)),"",'III_Plan comp 438.68 {Plan 7}'!F$15&amp;analysismethod7)</f>
        <v xml:space="preserve">Encounter Data Analysis; 
</v>
      </c>
      <c r="BN94" s="251" t="str">
        <f>IF(ISNUMBER(FIND(analysismethod7,'III_Plan comp 438.68 {Plan 7}'!G$15)),"",'III_Plan comp 438.68 {Plan 7}'!G$15&amp;analysismethod7)</f>
        <v xml:space="preserve">Encounter Data Analysis; 
</v>
      </c>
      <c r="BO94" s="251" t="str">
        <f>IF(ISNUMBER(FIND(analysismethod7,'III_Plan comp 438.68 {Plan 7}'!H$15)),"",'III_Plan comp 438.68 {Plan 7}'!H$15&amp;analysismethod7)</f>
        <v xml:space="preserve">Encounter Data Analysis; 
</v>
      </c>
      <c r="BP94" s="251" t="str">
        <f>IF(ISNUMBER(FIND(analysismethod7,'III_Plan comp 438.68 {Plan 7}'!I$15)),"",'III_Plan comp 438.68 {Plan 7}'!I$15&amp;analysismethod7)</f>
        <v xml:space="preserve">Encounter Data Analysis; 
</v>
      </c>
      <c r="BQ94" s="251" t="str">
        <f>IF(ISNUMBER(FIND(analysismethod7,'III_Plan comp 438.68 {Plan 7}'!J$15)),"",'III_Plan comp 438.68 {Plan 7}'!J$15&amp;analysismethod7)</f>
        <v xml:space="preserve">Encounter Data Analysis; 
</v>
      </c>
      <c r="BR94" s="251" t="str">
        <f>IF(ISNUMBER(FIND(analysismethod7,'III_Plan comp 438.68 {Plan 7}'!K$15)),"",'III_Plan comp 438.68 {Plan 7}'!K$15&amp;analysismethod7)</f>
        <v xml:space="preserve">Encounter Data Analysis; 
</v>
      </c>
      <c r="BS94" s="251" t="str">
        <f>IF(ISNUMBER(FIND(analysismethod7,'III_Plan comp 438.68 {Plan 7}'!L$15)),"",'III_Plan comp 438.68 {Plan 7}'!L$15&amp;analysismethod7)</f>
        <v xml:space="preserve">Encounter Data Analysis; 
</v>
      </c>
      <c r="BT94" s="251" t="str">
        <f>IF(ISNUMBER(FIND(analysismethod7,'III_Plan comp 438.68 {Plan 7}'!M$15)),"",'III_Plan comp 438.68 {Plan 7}'!M$15&amp;analysismethod7)</f>
        <v xml:space="preserve">Encounter Data Analysis; 
</v>
      </c>
      <c r="BU94" s="251" t="str">
        <f>IF(ISNUMBER(FIND(analysismethod7,'III_Plan comp 438.68 {Plan 7}'!N$15)),"",'III_Plan comp 438.68 {Plan 7}'!N$15&amp;analysismethod7)</f>
        <v xml:space="preserve">Encounter Data Analysis; 
</v>
      </c>
      <c r="BV94" s="251" t="str">
        <f>IF(ISNUMBER(FIND(analysismethod7,'III_Plan comp 438.68 {Plan 7}'!O$15)),"",'III_Plan comp 438.68 {Plan 7}'!O$15&amp;analysismethod7)</f>
        <v xml:space="preserve">Encounter Data Analysis; 
</v>
      </c>
      <c r="BW94" s="251" t="str">
        <f>IF(ISNUMBER(FIND(analysismethod7,'III_Plan comp 438.68 {Plan 7}'!P$15)),"",'III_Plan comp 438.68 {Plan 7}'!P$15&amp;analysismethod7)</f>
        <v xml:space="preserve">Encounter Data Analysis; 
</v>
      </c>
      <c r="BX94" s="251" t="str">
        <f>IF(ISNUMBER(FIND(analysismethod7,'III_Plan comp 438.68 {Plan 7}'!Q$15)),"",'III_Plan comp 438.68 {Plan 7}'!Q$15&amp;analysismethod7)</f>
        <v xml:space="preserve">Encounter Data Analysis; 
</v>
      </c>
      <c r="BY94" s="251" t="str">
        <f>IF(ISNUMBER(FIND(analysismethod7,'III_Plan comp 438.68 {Plan 7}'!R$15)),"",'III_Plan comp 438.68 {Plan 7}'!R$15&amp;analysismethod7)</f>
        <v xml:space="preserve">Encounter Data Analysis; 
</v>
      </c>
      <c r="BZ94" s="251" t="str">
        <f>IF(ISNUMBER(FIND(analysismethod7,'III_Plan comp 438.68 {Plan 7}'!S$15)),"",'III_Plan comp 438.68 {Plan 7}'!S$15&amp;analysismethod7)</f>
        <v xml:space="preserve">Encounter Data Analysis; 
</v>
      </c>
      <c r="CA94" s="251" t="str">
        <f>IF(ISNUMBER(FIND(analysismethod7,'III_Plan comp 438.68 {Plan 7}'!T$15)),"",'III_Plan comp 438.68 {Plan 7}'!T$15&amp;analysismethod7)</f>
        <v xml:space="preserve">Encounter Data Analysis; 
</v>
      </c>
      <c r="CB94" s="251" t="str">
        <f>IF(ISNUMBER(FIND(analysismethod7,'III_Plan comp 438.68 {Plan 7}'!U$15)),"",'III_Plan comp 438.68 {Plan 7}'!U$15&amp;analysismethod7)</f>
        <v xml:space="preserve">Encounter Data Analysis; 
</v>
      </c>
      <c r="CC94" s="251" t="str">
        <f>IF(ISNUMBER(FIND(analysismethod7,'III_Plan comp 438.68 {Plan 7}'!V$15)),"",'III_Plan comp 438.68 {Plan 7}'!V$15&amp;analysismethod7)</f>
        <v xml:space="preserve">Encounter Data Analysis; 
</v>
      </c>
      <c r="CD94" s="251" t="str">
        <f>IF(ISNUMBER(FIND(analysismethod7,'III_Plan comp 438.68 {Plan 7}'!W$15)),"",'III_Plan comp 438.68 {Plan 7}'!W$15&amp;analysismethod7)</f>
        <v xml:space="preserve">Encounter Data Analysis; 
</v>
      </c>
      <c r="CE94" s="251" t="str">
        <f>IF(ISNUMBER(FIND(analysismethod7,'III_Plan comp 438.68 {Plan 7}'!X$15)),"",'III_Plan comp 438.68 {Plan 7}'!X$15&amp;analysismethod7)</f>
        <v xml:space="preserve">Encounter Data Analysis; 
</v>
      </c>
      <c r="CF94" s="251" t="str">
        <f>IF(ISNUMBER(FIND(analysismethod7,'III_Plan comp 438.68 {Plan 7}'!Y$15)),"",'III_Plan comp 438.68 {Plan 7}'!Y$15&amp;analysismethod7)</f>
        <v xml:space="preserve">Encounter Data Analysis; 
</v>
      </c>
      <c r="CG94" s="251" t="str">
        <f>IF(ISNUMBER(FIND(analysismethod7,'III_Plan comp 438.68 {Plan 7}'!Z$15)),"",'III_Plan comp 438.68 {Plan 7}'!Z$15&amp;analysismethod7)</f>
        <v xml:space="preserve">Encounter Data Analysis; 
</v>
      </c>
      <c r="CH94" s="251" t="str">
        <f>IF(ISNUMBER(FIND(analysismethod7,'III_Plan comp 438.68 {Plan 7}'!AA$15)),"",'III_Plan comp 438.68 {Plan 7}'!AA$15&amp;analysismethod7)</f>
        <v xml:space="preserve">Encounter Data Analysis; 
</v>
      </c>
      <c r="CI94" s="251" t="str">
        <f>IF(ISNUMBER(FIND(analysismethod7,'III_Plan comp 438.68 {Plan 7}'!AB$15)),"",'III_Plan comp 438.68 {Plan 7}'!AB$15&amp;analysismethod7)</f>
        <v xml:space="preserve">Encounter Data Analysis; 
</v>
      </c>
      <c r="CJ94" s="251" t="str">
        <f>IF(ISNUMBER(FIND(analysismethod7,'III_Plan comp 438.68 {Plan 7}'!AC$15)),"",'III_Plan comp 438.68 {Plan 7}'!AC$15&amp;analysismethod7)</f>
        <v xml:space="preserve">Encounter Data Analysis; 
</v>
      </c>
      <c r="CK94" s="251" t="str">
        <f>IF(ISNUMBER(FIND(analysismethod7,'III_Plan comp 438.68 {Plan 7}'!AD$15)),"",'III_Plan comp 438.68 {Plan 7}'!AD$15&amp;analysismethod7)</f>
        <v xml:space="preserve">Encounter Data Analysis; 
</v>
      </c>
      <c r="CL94" s="251" t="str">
        <f>IF(ISNUMBER(FIND(analysismethod7,'III_Plan comp 438.68 {Plan 7}'!AE$15)),"",'III_Plan comp 438.68 {Plan 7}'!AE$15&amp;analysismethod7)</f>
        <v xml:space="preserve">Encounter Data Analysis; 
</v>
      </c>
      <c r="CM94" s="251" t="str">
        <f>IF(ISNUMBER(FIND(analysismethod7,'III_Plan comp 438.68 {Plan 7}'!AF$15)),"",'III_Plan comp 438.68 {Plan 7}'!AF$15&amp;analysismethod7)</f>
        <v xml:space="preserve">Encounter Data Analysis; 
</v>
      </c>
      <c r="CN94" s="251" t="str">
        <f>IF(ISNUMBER(FIND(analysismethod7,'III_Plan comp 438.68 {Plan 7}'!AG$15)),"",'III_Plan comp 438.68 {Plan 7}'!AG$15&amp;analysismethod7)</f>
        <v xml:space="preserve">Encounter Data Analysis; 
</v>
      </c>
      <c r="CO94" s="251" t="str">
        <f>IF(ISNUMBER(FIND(analysismethod7,'III_Plan comp 438.68 {Plan 7}'!AH$15)),"",'III_Plan comp 438.68 {Plan 7}'!AH$15&amp;analysismethod7)</f>
        <v xml:space="preserve">Encounter Data Analysis; 
</v>
      </c>
      <c r="CP94" s="251" t="str">
        <f>IF(ISNUMBER(FIND(analysismethod7,'III_Plan comp 438.68 {Plan 7}'!AI$15)),"",'III_Plan comp 438.68 {Plan 7}'!AI$15&amp;analysismethod7)</f>
        <v xml:space="preserve">Encounter Data Analysis; 
</v>
      </c>
      <c r="CQ94" s="251" t="str">
        <f>IF(ISNUMBER(FIND(analysismethod7,'III_Plan comp 438.68 {Plan 7}'!AJ$15)),"",'III_Plan comp 438.68 {Plan 7}'!AJ$15&amp;analysismethod7)</f>
        <v xml:space="preserve">Encounter Data Analysis; 
</v>
      </c>
      <c r="CR94" s="251" t="str">
        <f>IF(ISNUMBER(FIND(analysismethod7,'III_Plan comp 438.68 {Plan 7}'!AK$15)),"",'III_Plan comp 438.68 {Plan 7}'!AK$15&amp;analysismethod7)</f>
        <v xml:space="preserve">Encounter Data Analysis; 
</v>
      </c>
      <c r="CS94" s="251" t="str">
        <f>IF(ISNUMBER(FIND(analysismethod7,'III_Plan comp 438.68 {Plan 7}'!AL$15)),"",'III_Plan comp 438.68 {Plan 7}'!AL$15&amp;analysismethod7)</f>
        <v xml:space="preserve">Encounter Data Analysis; 
</v>
      </c>
      <c r="CT94" s="251" t="str">
        <f>IF(ISNUMBER(FIND(analysismethod7,'III_Plan comp 438.68 {Plan 7}'!AM$15)),"",'III_Plan comp 438.68 {Plan 7}'!AM$15&amp;analysismethod7)</f>
        <v xml:space="preserve">Encounter Data Analysis; 
</v>
      </c>
      <c r="CU94" s="251" t="str">
        <f>IF(ISNUMBER(FIND(analysismethod7,'III_Plan comp 438.68 {Plan 7}'!AN$15)),"",'III_Plan comp 438.68 {Plan 7}'!AN$15&amp;analysismethod7)</f>
        <v xml:space="preserve">Encounter Data Analysis; 
</v>
      </c>
      <c r="CV94" s="251" t="str">
        <f>IF(ISNUMBER(FIND(analysismethod7,'III_Plan comp 438.68 {Plan 7}'!AO$15)),"",'III_Plan comp 438.68 {Plan 7}'!AO$15&amp;analysismethod7)</f>
        <v xml:space="preserve">Encounter Data Analysis; 
</v>
      </c>
      <c r="CW94" s="251" t="str">
        <f>IF(ISNUMBER(FIND(analysismethod7,'III_Plan comp 438.68 {Plan 7}'!AP$15)),"",'III_Plan comp 438.68 {Plan 7}'!AP$15&amp;analysismethod7)</f>
        <v xml:space="preserve">Encounter Data Analysis; 
</v>
      </c>
      <c r="CX94" s="251" t="str">
        <f>IF(ISNUMBER(FIND(analysismethod7,'III_Plan comp 438.68 {Plan 7}'!AQ$15)),"",'III_Plan comp 438.68 {Plan 7}'!AQ$15&amp;analysismethod7)</f>
        <v xml:space="preserve">Encounter Data Analysis; 
</v>
      </c>
      <c r="CY94" s="251" t="str">
        <f>IF(ISNUMBER(FIND(analysismethod7,'III_Plan comp 438.68 {Plan 7}'!AR$15)),"",'III_Plan comp 438.68 {Plan 7}'!AR$15&amp;analysismethod7)</f>
        <v xml:space="preserve">Encounter Data Analysis; 
</v>
      </c>
      <c r="CZ94" s="251" t="str">
        <f>IF(ISNUMBER(FIND(analysismethod7,'III_Plan comp 438.68 {Plan 7}'!AS$15)),"",'III_Plan comp 438.68 {Plan 7}'!AS$15&amp;analysismethod7)</f>
        <v xml:space="preserve">Encounter Data Analysis; 
</v>
      </c>
      <c r="DA94" s="251" t="str">
        <f>IF(ISNUMBER(FIND(analysismethod7,'III_Plan comp 438.68 {Plan 7}'!AT$15)),"",'III_Plan comp 438.68 {Plan 7}'!AT$15&amp;analysismethod7)</f>
        <v xml:space="preserve">Encounter Data Analysis; 
</v>
      </c>
      <c r="DB94" s="251" t="str">
        <f>IF(ISNUMBER(FIND(analysismethod7,'III_Plan comp 438.68 {Plan 7}'!AU$15)),"",'III_Plan comp 438.68 {Plan 7}'!AU$15&amp;analysismethod7)</f>
        <v xml:space="preserve">Encounter Data Analysis; 
</v>
      </c>
      <c r="DC94" s="251" t="str">
        <f>IF(ISNUMBER(FIND(analysismethod7,'III_Plan comp 438.68 {Plan 7}'!AV$15)),"",'III_Plan comp 438.68 {Plan 7}'!AV$15&amp;analysismethod7)</f>
        <v xml:space="preserve">Encounter Data Analysis; 
</v>
      </c>
      <c r="DD94" s="251" t="str">
        <f>IF(ISNUMBER(FIND(analysismethod7,'III_Plan comp 438.68 {Plan 7}'!AW$15)),"",'III_Plan comp 438.68 {Plan 7}'!AW$15&amp;analysismethod7)</f>
        <v xml:space="preserve">Encounter Data Analysis; 
</v>
      </c>
      <c r="DE94" s="251" t="str">
        <f>IF(ISNUMBER(FIND(analysismethod7,'III_Plan comp 438.68 {Plan 7}'!AX$15)),"",'III_Plan comp 438.68 {Plan 7}'!AX$15&amp;analysismethod7)</f>
        <v xml:space="preserve">Encounter Data Analysis; 
</v>
      </c>
      <c r="DF94" s="251" t="str">
        <f>IF(ISNUMBER(FIND(analysismethod7,'III_Plan comp 438.68 {Plan 7}'!AY$15)),"",'III_Plan comp 438.68 {Plan 7}'!AY$15&amp;analysismethod7)</f>
        <v xml:space="preserve">Encounter Data Analysis; 
</v>
      </c>
      <c r="DG94" s="251" t="str">
        <f>IF(ISNUMBER(FIND(analysismethod7,'III_Plan comp 438.68 {Plan 7}'!AZ$15)),"",'III_Plan comp 438.68 {Plan 7}'!AZ$15&amp;analysismethod7)</f>
        <v xml:space="preserve">Encounter Data Analysis; 
</v>
      </c>
      <c r="DH94" s="251" t="str">
        <f>IF(ISNUMBER(FIND(analysismethod7,'III_Plan comp 438.68 {Plan 7}'!BA$15)),"",'III_Plan comp 438.68 {Plan 7}'!BA$15&amp;analysismethod7)</f>
        <v xml:space="preserve">Encounter Data Analysis; 
</v>
      </c>
      <c r="DI94" s="251" t="str">
        <f>IF(ISNUMBER(FIND(analysismethod7,'III_Plan comp 438.68 {Plan 7}'!BB$15)),"",'III_Plan comp 438.68 {Plan 7}'!BB$15&amp;analysismethod7)</f>
        <v xml:space="preserve">Encounter Data Analysis; 
</v>
      </c>
      <c r="DJ94" s="251" t="str">
        <f>IF(ISNUMBER(FIND(analysismethod7,'III_Plan comp 438.68 {Plan 7}'!BC$15)),"",'III_Plan comp 438.68 {Plan 7}'!BC$15&amp;analysismethod7)</f>
        <v xml:space="preserve">Encounter Data Analysis; 
</v>
      </c>
      <c r="DK94" s="251" t="str">
        <f>IF(ISNUMBER(FIND(analysismethod7,'III_Plan comp 438.68 {Plan 7}'!BD$15)),"",'III_Plan comp 438.68 {Plan 7}'!BD$15&amp;analysismethod7)</f>
        <v xml:space="preserve">Encounter Data Analysis; 
</v>
      </c>
      <c r="DL94" s="251" t="str">
        <f>IF(ISNUMBER(FIND(analysismethod7,'III_Plan comp 438.68 {Plan 7}'!BE$15)),"",'III_Plan comp 438.68 {Plan 7}'!BE$15&amp;analysismethod7)</f>
        <v xml:space="preserve">Encounter Data Analysis; 
</v>
      </c>
      <c r="DM94" s="251" t="str">
        <f>IF(ISNUMBER(FIND(analysismethod7,'III_Plan comp 438.68 {Plan 7}'!BF$15)),"",'III_Plan comp 438.68 {Plan 7}'!BF$15&amp;analysismethod7)</f>
        <v xml:space="preserve">Encounter Data Analysis; 
</v>
      </c>
      <c r="DN94" s="251" t="str">
        <f>IF(ISNUMBER(FIND(analysismethod7,'III_Plan comp 438.68 {Plan 7}'!BG$15)),"",'III_Plan comp 438.68 {Plan 7}'!BG$15&amp;analysismethod7)</f>
        <v xml:space="preserve">Encounter Data Analysis; 
</v>
      </c>
      <c r="DO94" s="251" t="str">
        <f>IF(ISNUMBER(FIND(analysismethod7,'III_Plan comp 438.68 {Plan 7}'!BH$15)),"",'III_Plan comp 438.68 {Plan 7}'!BH$15&amp;analysismethod7)</f>
        <v xml:space="preserve">Encounter Data Analysis; 
</v>
      </c>
      <c r="DP94" s="251" t="str">
        <f>IF(ISNUMBER(FIND(analysismethod7,'III_Plan comp 438.68 {Plan 7}'!BI$15)),"",'III_Plan comp 438.68 {Plan 7}'!BI$15&amp;analysismethod7)</f>
        <v xml:space="preserve">Encounter Data Analysis; 
</v>
      </c>
      <c r="DQ94" s="251" t="str">
        <f>IF(ISNUMBER(FIND(analysismethod7,'III_Plan comp 438.68 {Plan 7}'!BJ$15)),"",'III_Plan comp 438.68 {Plan 7}'!BJ$15&amp;analysismethod7)</f>
        <v xml:space="preserve">Encounter Data Analysis; 
</v>
      </c>
      <c r="DR94" s="251" t="str">
        <f>IF(ISNUMBER(FIND(analysismethod7,'III_Plan comp 438.68 {Plan 7}'!BK$15)),"",'III_Plan comp 438.68 {Plan 7}'!BK$15&amp;analysismethod7)</f>
        <v xml:space="preserve">Encounter Data Analysis; 
</v>
      </c>
      <c r="DS94" s="251" t="str">
        <f>IF(ISNUMBER(FIND(analysismethod7,'III_Plan comp 438.68 {Plan 7}'!BL$15)),"",'III_Plan comp 438.68 {Plan 7}'!BL$15&amp;analysismethod7)</f>
        <v xml:space="preserve">Encounter Data Analysis; 
</v>
      </c>
      <c r="DT94" s="251" t="str">
        <f>IF(ISNUMBER(FIND(analysismethod7,'III_Plan comp 438.68 {Plan 7}'!BM$15)),"",'III_Plan comp 438.68 {Plan 7}'!BM$15&amp;analysismethod7)</f>
        <v xml:space="preserve">Encounter Data Analysis; 
</v>
      </c>
      <c r="DU94" s="251" t="str">
        <f>IF(ISNUMBER(FIND(analysismethod7,'III_Plan comp 438.68 {Plan 7}'!BN$15)),"",'III_Plan comp 438.68 {Plan 7}'!BN$15&amp;analysismethod7)</f>
        <v xml:space="preserve">Encounter Data Analysis; 
</v>
      </c>
      <c r="DV94" s="251" t="str">
        <f>IF(ISNUMBER(FIND(analysismethod7,'III_Plan comp 438.68 {Plan 7}'!BO$15)),"",'III_Plan comp 438.68 {Plan 7}'!BO$15&amp;analysismethod7)</f>
        <v xml:space="preserve">Encounter Data Analysis; 
</v>
      </c>
      <c r="DW94" s="251" t="str">
        <f>IF(ISNUMBER(FIND(analysismethod7,'III_Plan comp 438.68 {Plan 7}'!BP$15)),"",'III_Plan comp 438.68 {Plan 7}'!BP$15&amp;analysismethod7)</f>
        <v xml:space="preserve">Encounter Data Analysis; 
</v>
      </c>
      <c r="DX94" s="251" t="str">
        <f>IF(ISNUMBER(FIND(analysismethod7,'III_Plan comp 438.68 {Plan 7}'!BQ$15)),"",'III_Plan comp 438.68 {Plan 7}'!BQ$15&amp;analysismethod7)</f>
        <v xml:space="preserve">Encounter Data Analysis; 
</v>
      </c>
      <c r="DY94" s="251" t="str">
        <f>IF(ISNUMBER(FIND(analysismethod7,'III_Plan comp 438.68 {Plan 7}'!BR$15)),"",'III_Plan comp 438.68 {Plan 7}'!BR$15&amp;analysismethod7)</f>
        <v xml:space="preserve">Encounter Data Analysis; 
</v>
      </c>
      <c r="DZ94" s="251" t="str">
        <f>IF(ISNUMBER(FIND(analysismethod7,'III_Plan comp 438.68 {Plan 7}'!BS$15)),"",'III_Plan comp 438.68 {Plan 7}'!BS$15&amp;analysismethod7)</f>
        <v xml:space="preserve">Encounter Data Analysis; 
</v>
      </c>
      <c r="EA94" s="251" t="str">
        <f>IF(ISNUMBER(FIND(analysismethod7,'III_Plan comp 438.68 {Plan 7}'!BT$15)),"",'III_Plan comp 438.68 {Plan 7}'!BT$15&amp;analysismethod7)</f>
        <v xml:space="preserve">Encounter Data Analysis; 
</v>
      </c>
      <c r="EB94" s="251" t="str">
        <f>IF(ISNUMBER(FIND(analysismethod7,'III_Plan comp 438.68 {Plan 7}'!BU$15)),"",'III_Plan comp 438.68 {Plan 7}'!BU$15&amp;analysismethod7)</f>
        <v xml:space="preserve">Encounter Data Analysis; 
</v>
      </c>
      <c r="EC94" s="251" t="str">
        <f>IF(ISNUMBER(FIND(analysismethod7,'III_Plan comp 438.68 {Plan 7}'!BV$15)),"",'III_Plan comp 438.68 {Plan 7}'!BV$15&amp;analysismethod7)</f>
        <v xml:space="preserve">Encounter Data Analysis; 
</v>
      </c>
      <c r="ED94" s="251" t="str">
        <f>IF(ISNUMBER(FIND(analysismethod7,'III_Plan comp 438.68 {Plan 7}'!BW$15)),"",'III_Plan comp 438.68 {Plan 7}'!BW$15&amp;analysismethod7)</f>
        <v xml:space="preserve">Encounter Data Analysis; 
</v>
      </c>
      <c r="EE94" s="251" t="str">
        <f>IF(ISNUMBER(FIND(analysismethod7,'III_Plan comp 438.68 {Plan 7}'!BX$15)),"",'III_Plan comp 438.68 {Plan 7}'!BX$15&amp;analysismethod7)</f>
        <v xml:space="preserve">Encounter Data Analysis; 
</v>
      </c>
      <c r="EF94" s="251" t="str">
        <f>IF(ISNUMBER(FIND(analysismethod7,'III_Plan comp 438.68 {Plan 7}'!BY$15)),"",'III_Plan comp 438.68 {Plan 7}'!BY$15&amp;analysismethod7)</f>
        <v xml:space="preserve">Encounter Data Analysis; 
</v>
      </c>
      <c r="EG94" s="251" t="str">
        <f>IF(ISNUMBER(FIND(analysismethod7,'III_Plan comp 438.68 {Plan 7}'!BZ$15)),"",'III_Plan comp 438.68 {Plan 7}'!BZ$15&amp;analysismethod7)</f>
        <v xml:space="preserve">Encounter Data Analysis; 
</v>
      </c>
      <c r="EH94" s="251" t="str">
        <f>IF(ISNUMBER(FIND(analysismethod7,'III_Plan comp 438.68 {Plan 7}'!CA$15)),"",'III_Plan comp 438.68 {Plan 7}'!CA$15&amp;analysismethod7)</f>
        <v xml:space="preserve">Encounter Data Analysis; 
</v>
      </c>
      <c r="EI94" s="251" t="str">
        <f>IF(ISNUMBER(FIND(analysismethod7,'III_Plan comp 438.68 {Plan 7}'!CB$15)),"",'III_Plan comp 438.68 {Plan 7}'!CB$15&amp;analysismethod7)</f>
        <v xml:space="preserve">Encounter Data Analysis; 
</v>
      </c>
      <c r="EJ94" s="251" t="str">
        <f>IF(ISNUMBER(FIND(analysismethod7,'III_Plan comp 438.68 {Plan 7}'!CC$15)),"",'III_Plan comp 438.68 {Plan 7}'!CC$15&amp;analysismethod7)</f>
        <v xml:space="preserve">Encounter Data Analysis; 
</v>
      </c>
      <c r="EK94" s="251" t="str">
        <f>IF(ISNUMBER(FIND(analysismethod7,'III_Plan comp 438.68 {Plan 7}'!CD$15)),"",'III_Plan comp 438.68 {Plan 7}'!CD$15&amp;analysismethod7)</f>
        <v xml:space="preserve">Encounter Data Analysis; 
</v>
      </c>
      <c r="EL94" s="251" t="str">
        <f>IF(ISNUMBER(FIND(analysismethod7,'III_Plan comp 438.68 {Plan 7}'!CE$15)),"",'III_Plan comp 438.68 {Plan 7}'!CE$15&amp;analysismethod7)</f>
        <v xml:space="preserve">Encounter Data Analysis; 
</v>
      </c>
      <c r="EM94" s="251" t="str">
        <f>IF(ISNUMBER(FIND(analysismethod7,'III_Plan comp 438.68 {Plan 7}'!CF$15)),"",'III_Plan comp 438.68 {Plan 7}'!CF$15&amp;analysismethod7)</f>
        <v xml:space="preserve">Encounter Data Analysis; 
</v>
      </c>
      <c r="EN94" s="251" t="str">
        <f>IF(ISNUMBER(FIND(analysismethod7,'III_Plan comp 438.68 {Plan 7}'!CG$15)),"",'III_Plan comp 438.68 {Plan 7}'!CG$15&amp;analysismethod7)</f>
        <v xml:space="preserve">Encounter Data Analysis; 
</v>
      </c>
      <c r="EO94" s="251" t="str">
        <f>IF(ISNUMBER(FIND(analysismethod7,'III_Plan comp 438.68 {Plan 7}'!CH$15)),"",'III_Plan comp 438.68 {Plan 7}'!CH$15&amp;analysismethod7)</f>
        <v xml:space="preserve">Encounter Data Analysis; 
</v>
      </c>
      <c r="EP94" s="251" t="str">
        <f>IF(ISNUMBER(FIND(analysismethod7,'III_Plan comp 438.68 {Plan 7}'!CI$15)),"",'III_Plan comp 438.68 {Plan 7}'!CI$15&amp;analysismethod7)</f>
        <v xml:space="preserve">Encounter Data Analysis; 
</v>
      </c>
      <c r="EQ94" s="251" t="str">
        <f>IF(ISNUMBER(FIND(analysismethod7,'III_Plan comp 438.68 {Plan 7}'!CJ$15)),"",'III_Plan comp 438.68 {Plan 7}'!CJ$15&amp;analysismethod7)</f>
        <v xml:space="preserve">Encounter Data Analysis; 
</v>
      </c>
      <c r="ER94" s="251" t="str">
        <f>IF(ISNUMBER(FIND(analysismethod7,'III_Plan comp 438.68 {Plan 7}'!CK$15)),"",'III_Plan comp 438.68 {Plan 7}'!CK$15&amp;analysismethod7)</f>
        <v xml:space="preserve">Encounter Data Analysis; 
</v>
      </c>
      <c r="ES94" s="251" t="str">
        <f>IF(ISNUMBER(FIND(analysismethod7,'III_Plan comp 438.68 {Plan 7}'!CL$15)),"",'III_Plan comp 438.68 {Plan 7}'!CL$15&amp;analysismethod7)</f>
        <v xml:space="preserve">Encounter Data Analysis; 
</v>
      </c>
      <c r="ET94" s="251" t="str">
        <f>IF(ISNUMBER(FIND(analysismethod7,'III_Plan comp 438.68 {Plan 7}'!CM$15)),"",'III_Plan comp 438.68 {Plan 7}'!CM$15&amp;analysismethod7)</f>
        <v xml:space="preserve">Encounter Data Analysis; 
</v>
      </c>
      <c r="EU94" s="251" t="str">
        <f>IF(ISNUMBER(FIND(analysismethod7,'III_Plan comp 438.68 {Plan 7}'!CN$15)),"",'III_Plan comp 438.68 {Plan 7}'!CN$15&amp;analysismethod7)</f>
        <v xml:space="preserve">Encounter Data Analysis; 
</v>
      </c>
      <c r="EV94" s="251" t="str">
        <f>IF(ISNUMBER(FIND(analysismethod7,'III_Plan comp 438.68 {Plan 7}'!CO$15)),"",'III_Plan comp 438.68 {Plan 7}'!CO$15&amp;analysismethod7)</f>
        <v xml:space="preserve">Encounter Data Analysis; 
</v>
      </c>
      <c r="EW94" s="251" t="str">
        <f>IF(ISNUMBER(FIND(analysismethod7,'III_Plan comp 438.68 {Plan 7}'!CP$15)),"",'III_Plan comp 438.68 {Plan 7}'!CP$15&amp;analysismethod7)</f>
        <v xml:space="preserve">Encounter Data Analysis; 
</v>
      </c>
      <c r="EX94" s="251" t="str">
        <f>IF(ISNUMBER(FIND(analysismethod7,'III_Plan comp 438.68 {Plan 7}'!CQ$15)),"",'III_Plan comp 438.68 {Plan 7}'!CQ$15&amp;analysismethod7)</f>
        <v xml:space="preserve">Encounter Data Analysis; 
</v>
      </c>
      <c r="EY94" s="251" t="str">
        <f>IF(ISNUMBER(FIND(analysismethod7,'III_Plan comp 438.68 {Plan 7}'!CR$15)),"",'III_Plan comp 438.68 {Plan 7}'!CR$15&amp;analysismethod7)</f>
        <v xml:space="preserve">Encounter Data Analysis; 
</v>
      </c>
      <c r="EZ94" s="251" t="str">
        <f>IF(ISNUMBER(FIND(analysismethod7,'III_Plan comp 438.68 {Plan 7}'!CS$15)),"",'III_Plan comp 438.68 {Plan 7}'!CS$15&amp;analysismethod7)</f>
        <v xml:space="preserve">Encounter Data Analysis; 
</v>
      </c>
      <c r="FA94" s="251" t="str">
        <f>IF(ISNUMBER(FIND(analysismethod7,'III_Plan comp 438.68 {Plan 7}'!CT$15)),"",'III_Plan comp 438.68 {Plan 7}'!CT$15&amp;analysismethod7)</f>
        <v xml:space="preserve">Encounter Data Analysis; 
</v>
      </c>
      <c r="FB94" s="251" t="str">
        <f>IF(ISNUMBER(FIND(analysismethod7,'III_Plan comp 438.68 {Plan 7}'!CU$15)),"",'III_Plan comp 438.68 {Plan 7}'!CU$15&amp;analysismethod7)</f>
        <v xml:space="preserve">Encounter Data Analysis; 
</v>
      </c>
      <c r="FC94" s="251" t="str">
        <f>IF(ISNUMBER(FIND(analysismethod7,'III_Plan comp 438.68 {Plan 7}'!CV$15)),"",'III_Plan comp 438.68 {Plan 7}'!CV$15&amp;analysismethod7)</f>
        <v xml:space="preserve">Encounter Data Analysis; 
</v>
      </c>
      <c r="FD94" s="251" t="str">
        <f>IF(ISNUMBER(FIND(analysismethod7,'III_Plan comp 438.68 {Plan 7}'!CW$15)),"",'III_Plan comp 438.68 {Plan 7}'!CW$15&amp;analysismethod7)</f>
        <v xml:space="preserve">Encounter Data Analysis; 
</v>
      </c>
      <c r="FE94" s="251" t="str">
        <f>IF(ISNUMBER(FIND(analysismethod7,'III_Plan comp 438.68 {Plan 7}'!CX$15)),"",'III_Plan comp 438.68 {Plan 7}'!CX$15&amp;analysismethod7)</f>
        <v xml:space="preserve">Encounter Data Analysis; 
</v>
      </c>
      <c r="FF94" s="251" t="str">
        <f>IF(ISNUMBER(FIND(analysismethod7,'III_Plan comp 438.68 {Plan 7}'!CY$15)),"",'III_Plan comp 438.68 {Plan 7}'!CY$15&amp;analysismethod7)</f>
        <v xml:space="preserve">Encounter Data Analysis; 
</v>
      </c>
      <c r="FG94" s="251" t="str">
        <f>IF(ISNUMBER(FIND(analysismethod7,'III_Plan comp 438.68 {Plan 7}'!CZ$15)),"",'III_Plan comp 438.68 {Plan 7}'!CZ$15&amp;analysismethod7)</f>
        <v xml:space="preserve">Encounter Data Analysis; 
</v>
      </c>
    </row>
    <row r="95" spans="62:163" x14ac:dyDescent="0.2">
      <c r="BK95" s="266" t="str">
        <f>IF('I_State and program information'!$E$79&lt;&gt;"",'I_State and program information'!E164&amp;"; "&amp;CHAR(10)&amp;CHAR(10),"")</f>
        <v/>
      </c>
      <c r="BL95" s="251" t="str">
        <f>IF(ISNUMBER(FIND(analysismethod8,'III_Plan comp 438.68 {Plan 7}'!E$15)),"",'III_Plan comp 438.68 {Plan 7}'!E$15&amp;analysismethod8)</f>
        <v/>
      </c>
      <c r="BM95" s="251" t="str">
        <f>IF(ISNUMBER(FIND(analysismethod8,'III_Plan comp 438.68 {Plan 7}'!F$15)),"",'III_Plan comp 438.68 {Plan 7}'!F$15&amp;analysismethod8)</f>
        <v/>
      </c>
      <c r="BN95" s="251" t="str">
        <f>IF(ISNUMBER(FIND(analysismethod8,'III_Plan comp 438.68 {Plan 7}'!G$15)),"",'III_Plan comp 438.68 {Plan 7}'!G$15&amp;analysismethod8)</f>
        <v/>
      </c>
      <c r="BO95" s="251" t="str">
        <f>IF(ISNUMBER(FIND(analysismethod8,'III_Plan comp 438.68 {Plan 7}'!H$15)),"",'III_Plan comp 438.68 {Plan 7}'!H$15&amp;analysismethod8)</f>
        <v/>
      </c>
      <c r="BP95" s="251" t="str">
        <f>IF(ISNUMBER(FIND(analysismethod8,'III_Plan comp 438.68 {Plan 7}'!I$15)),"",'III_Plan comp 438.68 {Plan 7}'!I$15&amp;analysismethod8)</f>
        <v/>
      </c>
      <c r="BQ95" s="251" t="str">
        <f>IF(ISNUMBER(FIND(analysismethod8,'III_Plan comp 438.68 {Plan 7}'!J$15)),"",'III_Plan comp 438.68 {Plan 7}'!J$15&amp;analysismethod8)</f>
        <v/>
      </c>
      <c r="BR95" s="251" t="str">
        <f>IF(ISNUMBER(FIND(analysismethod8,'III_Plan comp 438.68 {Plan 7}'!K$15)),"",'III_Plan comp 438.68 {Plan 7}'!K$15&amp;analysismethod8)</f>
        <v/>
      </c>
      <c r="BS95" s="251" t="str">
        <f>IF(ISNUMBER(FIND(analysismethod8,'III_Plan comp 438.68 {Plan 7}'!L$15)),"",'III_Plan comp 438.68 {Plan 7}'!L$15&amp;analysismethod8)</f>
        <v/>
      </c>
      <c r="BT95" s="251" t="str">
        <f>IF(ISNUMBER(FIND(analysismethod8,'III_Plan comp 438.68 {Plan 7}'!M$15)),"",'III_Plan comp 438.68 {Plan 7}'!M$15&amp;analysismethod8)</f>
        <v/>
      </c>
      <c r="BU95" s="251" t="str">
        <f>IF(ISNUMBER(FIND(analysismethod8,'III_Plan comp 438.68 {Plan 7}'!N$15)),"",'III_Plan comp 438.68 {Plan 7}'!N$15&amp;analysismethod8)</f>
        <v/>
      </c>
      <c r="BV95" s="251" t="str">
        <f>IF(ISNUMBER(FIND(analysismethod8,'III_Plan comp 438.68 {Plan 7}'!O$15)),"",'III_Plan comp 438.68 {Plan 7}'!O$15&amp;analysismethod8)</f>
        <v/>
      </c>
      <c r="BW95" s="251" t="str">
        <f>IF(ISNUMBER(FIND(analysismethod8,'III_Plan comp 438.68 {Plan 7}'!P$15)),"",'III_Plan comp 438.68 {Plan 7}'!P$15&amp;analysismethod8)</f>
        <v/>
      </c>
      <c r="BX95" s="251" t="str">
        <f>IF(ISNUMBER(FIND(analysismethod8,'III_Plan comp 438.68 {Plan 7}'!Q$15)),"",'III_Plan comp 438.68 {Plan 7}'!Q$15&amp;analysismethod8)</f>
        <v/>
      </c>
      <c r="BY95" s="251" t="str">
        <f>IF(ISNUMBER(FIND(analysismethod8,'III_Plan comp 438.68 {Plan 7}'!R$15)),"",'III_Plan comp 438.68 {Plan 7}'!R$15&amp;analysismethod8)</f>
        <v/>
      </c>
      <c r="BZ95" s="251" t="str">
        <f>IF(ISNUMBER(FIND(analysismethod8,'III_Plan comp 438.68 {Plan 7}'!S$15)),"",'III_Plan comp 438.68 {Plan 7}'!S$15&amp;analysismethod8)</f>
        <v/>
      </c>
      <c r="CA95" s="251" t="str">
        <f>IF(ISNUMBER(FIND(analysismethod8,'III_Plan comp 438.68 {Plan 7}'!T$15)),"",'III_Plan comp 438.68 {Plan 7}'!T$15&amp;analysismethod8)</f>
        <v/>
      </c>
      <c r="CB95" s="251" t="str">
        <f>IF(ISNUMBER(FIND(analysismethod8,'III_Plan comp 438.68 {Plan 7}'!U$15)),"",'III_Plan comp 438.68 {Plan 7}'!U$15&amp;analysismethod8)</f>
        <v/>
      </c>
      <c r="CC95" s="251" t="str">
        <f>IF(ISNUMBER(FIND(analysismethod8,'III_Plan comp 438.68 {Plan 7}'!V$15)),"",'III_Plan comp 438.68 {Plan 7}'!V$15&amp;analysismethod8)</f>
        <v/>
      </c>
      <c r="CD95" s="251" t="str">
        <f>IF(ISNUMBER(FIND(analysismethod8,'III_Plan comp 438.68 {Plan 7}'!W$15)),"",'III_Plan comp 438.68 {Plan 7}'!W$15&amp;analysismethod8)</f>
        <v/>
      </c>
      <c r="CE95" s="251" t="str">
        <f>IF(ISNUMBER(FIND(analysismethod8,'III_Plan comp 438.68 {Plan 7}'!X$15)),"",'III_Plan comp 438.68 {Plan 7}'!X$15&amp;analysismethod8)</f>
        <v/>
      </c>
      <c r="CF95" s="251" t="str">
        <f>IF(ISNUMBER(FIND(analysismethod8,'III_Plan comp 438.68 {Plan 7}'!Y$15)),"",'III_Plan comp 438.68 {Plan 7}'!Y$15&amp;analysismethod8)</f>
        <v/>
      </c>
      <c r="CG95" s="251" t="str">
        <f>IF(ISNUMBER(FIND(analysismethod8,'III_Plan comp 438.68 {Plan 7}'!Z$15)),"",'III_Plan comp 438.68 {Plan 7}'!Z$15&amp;analysismethod8)</f>
        <v/>
      </c>
      <c r="CH95" s="251" t="str">
        <f>IF(ISNUMBER(FIND(analysismethod8,'III_Plan comp 438.68 {Plan 7}'!AA$15)),"",'III_Plan comp 438.68 {Plan 7}'!AA$15&amp;analysismethod8)</f>
        <v/>
      </c>
      <c r="CI95" s="251" t="str">
        <f>IF(ISNUMBER(FIND(analysismethod8,'III_Plan comp 438.68 {Plan 7}'!AB$15)),"",'III_Plan comp 438.68 {Plan 7}'!AB$15&amp;analysismethod8)</f>
        <v/>
      </c>
      <c r="CJ95" s="251" t="str">
        <f>IF(ISNUMBER(FIND(analysismethod8,'III_Plan comp 438.68 {Plan 7}'!AC$15)),"",'III_Plan comp 438.68 {Plan 7}'!AC$15&amp;analysismethod8)</f>
        <v/>
      </c>
      <c r="CK95" s="251" t="str">
        <f>IF(ISNUMBER(FIND(analysismethod8,'III_Plan comp 438.68 {Plan 7}'!AD$15)),"",'III_Plan comp 438.68 {Plan 7}'!AD$15&amp;analysismethod8)</f>
        <v/>
      </c>
      <c r="CL95" s="251" t="str">
        <f>IF(ISNUMBER(FIND(analysismethod8,'III_Plan comp 438.68 {Plan 7}'!AE$15)),"",'III_Plan comp 438.68 {Plan 7}'!AE$15&amp;analysismethod8)</f>
        <v/>
      </c>
      <c r="CM95" s="251" t="str">
        <f>IF(ISNUMBER(FIND(analysismethod8,'III_Plan comp 438.68 {Plan 7}'!AF$15)),"",'III_Plan comp 438.68 {Plan 7}'!AF$15&amp;analysismethod8)</f>
        <v/>
      </c>
      <c r="CN95" s="251" t="str">
        <f>IF(ISNUMBER(FIND(analysismethod8,'III_Plan comp 438.68 {Plan 7}'!AG$15)),"",'III_Plan comp 438.68 {Plan 7}'!AG$15&amp;analysismethod8)</f>
        <v/>
      </c>
      <c r="CO95" s="251" t="str">
        <f>IF(ISNUMBER(FIND(analysismethod8,'III_Plan comp 438.68 {Plan 7}'!AH$15)),"",'III_Plan comp 438.68 {Plan 7}'!AH$15&amp;analysismethod8)</f>
        <v/>
      </c>
      <c r="CP95" s="251" t="str">
        <f>IF(ISNUMBER(FIND(analysismethod8,'III_Plan comp 438.68 {Plan 7}'!AI$15)),"",'III_Plan comp 438.68 {Plan 7}'!AI$15&amp;analysismethod8)</f>
        <v/>
      </c>
      <c r="CQ95" s="251" t="str">
        <f>IF(ISNUMBER(FIND(analysismethod8,'III_Plan comp 438.68 {Plan 7}'!AJ$15)),"",'III_Plan comp 438.68 {Plan 7}'!AJ$15&amp;analysismethod8)</f>
        <v/>
      </c>
      <c r="CR95" s="251" t="str">
        <f>IF(ISNUMBER(FIND(analysismethod8,'III_Plan comp 438.68 {Plan 7}'!AK$15)),"",'III_Plan comp 438.68 {Plan 7}'!AK$15&amp;analysismethod8)</f>
        <v/>
      </c>
      <c r="CS95" s="251" t="str">
        <f>IF(ISNUMBER(FIND(analysismethod8,'III_Plan comp 438.68 {Plan 7}'!AL$15)),"",'III_Plan comp 438.68 {Plan 7}'!AL$15&amp;analysismethod8)</f>
        <v/>
      </c>
      <c r="CT95" s="251" t="str">
        <f>IF(ISNUMBER(FIND(analysismethod8,'III_Plan comp 438.68 {Plan 7}'!AM$15)),"",'III_Plan comp 438.68 {Plan 7}'!AM$15&amp;analysismethod8)</f>
        <v/>
      </c>
      <c r="CU95" s="251" t="str">
        <f>IF(ISNUMBER(FIND(analysismethod8,'III_Plan comp 438.68 {Plan 7}'!AN$15)),"",'III_Plan comp 438.68 {Plan 7}'!AN$15&amp;analysismethod8)</f>
        <v/>
      </c>
      <c r="CV95" s="251" t="str">
        <f>IF(ISNUMBER(FIND(analysismethod8,'III_Plan comp 438.68 {Plan 7}'!AO$15)),"",'III_Plan comp 438.68 {Plan 7}'!AO$15&amp;analysismethod8)</f>
        <v/>
      </c>
      <c r="CW95" s="251" t="str">
        <f>IF(ISNUMBER(FIND(analysismethod8,'III_Plan comp 438.68 {Plan 7}'!AP$15)),"",'III_Plan comp 438.68 {Plan 7}'!AP$15&amp;analysismethod8)</f>
        <v/>
      </c>
      <c r="CX95" s="251" t="str">
        <f>IF(ISNUMBER(FIND(analysismethod8,'III_Plan comp 438.68 {Plan 7}'!AQ$15)),"",'III_Plan comp 438.68 {Plan 7}'!AQ$15&amp;analysismethod8)</f>
        <v/>
      </c>
      <c r="CY95" s="251" t="str">
        <f>IF(ISNUMBER(FIND(analysismethod8,'III_Plan comp 438.68 {Plan 7}'!AR$15)),"",'III_Plan comp 438.68 {Plan 7}'!AR$15&amp;analysismethod8)</f>
        <v/>
      </c>
      <c r="CZ95" s="251" t="str">
        <f>IF(ISNUMBER(FIND(analysismethod8,'III_Plan comp 438.68 {Plan 7}'!AS$15)),"",'III_Plan comp 438.68 {Plan 7}'!AS$15&amp;analysismethod8)</f>
        <v/>
      </c>
      <c r="DA95" s="251" t="str">
        <f>IF(ISNUMBER(FIND(analysismethod8,'III_Plan comp 438.68 {Plan 7}'!AT$15)),"",'III_Plan comp 438.68 {Plan 7}'!AT$15&amp;analysismethod8)</f>
        <v/>
      </c>
      <c r="DB95" s="251" t="str">
        <f>IF(ISNUMBER(FIND(analysismethod8,'III_Plan comp 438.68 {Plan 7}'!AU$15)),"",'III_Plan comp 438.68 {Plan 7}'!AU$15&amp;analysismethod8)</f>
        <v/>
      </c>
      <c r="DC95" s="251" t="str">
        <f>IF(ISNUMBER(FIND(analysismethod8,'III_Plan comp 438.68 {Plan 7}'!AV$15)),"",'III_Plan comp 438.68 {Plan 7}'!AV$15&amp;analysismethod8)</f>
        <v/>
      </c>
      <c r="DD95" s="251" t="str">
        <f>IF(ISNUMBER(FIND(analysismethod8,'III_Plan comp 438.68 {Plan 7}'!AW$15)),"",'III_Plan comp 438.68 {Plan 7}'!AW$15&amp;analysismethod8)</f>
        <v/>
      </c>
      <c r="DE95" s="251" t="str">
        <f>IF(ISNUMBER(FIND(analysismethod8,'III_Plan comp 438.68 {Plan 7}'!AX$15)),"",'III_Plan comp 438.68 {Plan 7}'!AX$15&amp;analysismethod8)</f>
        <v/>
      </c>
      <c r="DF95" s="251" t="str">
        <f>IF(ISNUMBER(FIND(analysismethod8,'III_Plan comp 438.68 {Plan 7}'!AY$15)),"",'III_Plan comp 438.68 {Plan 7}'!AY$15&amp;analysismethod8)</f>
        <v/>
      </c>
      <c r="DG95" s="251" t="str">
        <f>IF(ISNUMBER(FIND(analysismethod8,'III_Plan comp 438.68 {Plan 7}'!AZ$15)),"",'III_Plan comp 438.68 {Plan 7}'!AZ$15&amp;analysismethod8)</f>
        <v/>
      </c>
      <c r="DH95" s="251" t="str">
        <f>IF(ISNUMBER(FIND(analysismethod8,'III_Plan comp 438.68 {Plan 7}'!BA$15)),"",'III_Plan comp 438.68 {Plan 7}'!BA$15&amp;analysismethod8)</f>
        <v/>
      </c>
      <c r="DI95" s="251" t="str">
        <f>IF(ISNUMBER(FIND(analysismethod8,'III_Plan comp 438.68 {Plan 7}'!BB$15)),"",'III_Plan comp 438.68 {Plan 7}'!BB$15&amp;analysismethod8)</f>
        <v/>
      </c>
      <c r="DJ95" s="251" t="str">
        <f>IF(ISNUMBER(FIND(analysismethod8,'III_Plan comp 438.68 {Plan 7}'!BC$15)),"",'III_Plan comp 438.68 {Plan 7}'!BC$15&amp;analysismethod8)</f>
        <v/>
      </c>
      <c r="DK95" s="251" t="str">
        <f>IF(ISNUMBER(FIND(analysismethod8,'III_Plan comp 438.68 {Plan 7}'!BD$15)),"",'III_Plan comp 438.68 {Plan 7}'!BD$15&amp;analysismethod8)</f>
        <v/>
      </c>
      <c r="DL95" s="251" t="str">
        <f>IF(ISNUMBER(FIND(analysismethod8,'III_Plan comp 438.68 {Plan 7}'!BE$15)),"",'III_Plan comp 438.68 {Plan 7}'!BE$15&amp;analysismethod8)</f>
        <v/>
      </c>
      <c r="DM95" s="251" t="str">
        <f>IF(ISNUMBER(FIND(analysismethod8,'III_Plan comp 438.68 {Plan 7}'!BF$15)),"",'III_Plan comp 438.68 {Plan 7}'!BF$15&amp;analysismethod8)</f>
        <v/>
      </c>
      <c r="DN95" s="251" t="str">
        <f>IF(ISNUMBER(FIND(analysismethod8,'III_Plan comp 438.68 {Plan 7}'!BG$15)),"",'III_Plan comp 438.68 {Plan 7}'!BG$15&amp;analysismethod8)</f>
        <v/>
      </c>
      <c r="DO95" s="251" t="str">
        <f>IF(ISNUMBER(FIND(analysismethod8,'III_Plan comp 438.68 {Plan 7}'!BH$15)),"",'III_Plan comp 438.68 {Plan 7}'!BH$15&amp;analysismethod8)</f>
        <v/>
      </c>
      <c r="DP95" s="251" t="str">
        <f>IF(ISNUMBER(FIND(analysismethod8,'III_Plan comp 438.68 {Plan 7}'!BI$15)),"",'III_Plan comp 438.68 {Plan 7}'!BI$15&amp;analysismethod8)</f>
        <v/>
      </c>
      <c r="DQ95" s="251" t="str">
        <f>IF(ISNUMBER(FIND(analysismethod8,'III_Plan comp 438.68 {Plan 7}'!BJ$15)),"",'III_Plan comp 438.68 {Plan 7}'!BJ$15&amp;analysismethod8)</f>
        <v/>
      </c>
      <c r="DR95" s="251" t="str">
        <f>IF(ISNUMBER(FIND(analysismethod8,'III_Plan comp 438.68 {Plan 7}'!BK$15)),"",'III_Plan comp 438.68 {Plan 7}'!BK$15&amp;analysismethod8)</f>
        <v/>
      </c>
      <c r="DS95" s="251" t="str">
        <f>IF(ISNUMBER(FIND(analysismethod8,'III_Plan comp 438.68 {Plan 7}'!BL$15)),"",'III_Plan comp 438.68 {Plan 7}'!BL$15&amp;analysismethod8)</f>
        <v/>
      </c>
      <c r="DT95" s="251" t="str">
        <f>IF(ISNUMBER(FIND(analysismethod8,'III_Plan comp 438.68 {Plan 7}'!BM$15)),"",'III_Plan comp 438.68 {Plan 7}'!BM$15&amp;analysismethod8)</f>
        <v/>
      </c>
      <c r="DU95" s="251" t="str">
        <f>IF(ISNUMBER(FIND(analysismethod8,'III_Plan comp 438.68 {Plan 7}'!BN$15)),"",'III_Plan comp 438.68 {Plan 7}'!BN$15&amp;analysismethod8)</f>
        <v/>
      </c>
      <c r="DV95" s="251" t="str">
        <f>IF(ISNUMBER(FIND(analysismethod8,'III_Plan comp 438.68 {Plan 7}'!BO$15)),"",'III_Plan comp 438.68 {Plan 7}'!BO$15&amp;analysismethod8)</f>
        <v/>
      </c>
      <c r="DW95" s="251" t="str">
        <f>IF(ISNUMBER(FIND(analysismethod8,'III_Plan comp 438.68 {Plan 7}'!BP$15)),"",'III_Plan comp 438.68 {Plan 7}'!BP$15&amp;analysismethod8)</f>
        <v/>
      </c>
      <c r="DX95" s="251" t="str">
        <f>IF(ISNUMBER(FIND(analysismethod8,'III_Plan comp 438.68 {Plan 7}'!BQ$15)),"",'III_Plan comp 438.68 {Plan 7}'!BQ$15&amp;analysismethod8)</f>
        <v/>
      </c>
      <c r="DY95" s="251" t="str">
        <f>IF(ISNUMBER(FIND(analysismethod8,'III_Plan comp 438.68 {Plan 7}'!BR$15)),"",'III_Plan comp 438.68 {Plan 7}'!BR$15&amp;analysismethod8)</f>
        <v/>
      </c>
      <c r="DZ95" s="251" t="str">
        <f>IF(ISNUMBER(FIND(analysismethod8,'III_Plan comp 438.68 {Plan 7}'!BS$15)),"",'III_Plan comp 438.68 {Plan 7}'!BS$15&amp;analysismethod8)</f>
        <v/>
      </c>
      <c r="EA95" s="251" t="str">
        <f>IF(ISNUMBER(FIND(analysismethod8,'III_Plan comp 438.68 {Plan 7}'!BT$15)),"",'III_Plan comp 438.68 {Plan 7}'!BT$15&amp;analysismethod8)</f>
        <v/>
      </c>
      <c r="EB95" s="251" t="str">
        <f>IF(ISNUMBER(FIND(analysismethod8,'III_Plan comp 438.68 {Plan 7}'!BU$15)),"",'III_Plan comp 438.68 {Plan 7}'!BU$15&amp;analysismethod8)</f>
        <v/>
      </c>
      <c r="EC95" s="251" t="str">
        <f>IF(ISNUMBER(FIND(analysismethod8,'III_Plan comp 438.68 {Plan 7}'!BV$15)),"",'III_Plan comp 438.68 {Plan 7}'!BV$15&amp;analysismethod8)</f>
        <v/>
      </c>
      <c r="ED95" s="251" t="str">
        <f>IF(ISNUMBER(FIND(analysismethod8,'III_Plan comp 438.68 {Plan 7}'!BW$15)),"",'III_Plan comp 438.68 {Plan 7}'!BW$15&amp;analysismethod8)</f>
        <v/>
      </c>
      <c r="EE95" s="251" t="str">
        <f>IF(ISNUMBER(FIND(analysismethod8,'III_Plan comp 438.68 {Plan 7}'!BX$15)),"",'III_Plan comp 438.68 {Plan 7}'!BX$15&amp;analysismethod8)</f>
        <v/>
      </c>
      <c r="EF95" s="251" t="str">
        <f>IF(ISNUMBER(FIND(analysismethod8,'III_Plan comp 438.68 {Plan 7}'!BY$15)),"",'III_Plan comp 438.68 {Plan 7}'!BY$15&amp;analysismethod8)</f>
        <v/>
      </c>
      <c r="EG95" s="251" t="str">
        <f>IF(ISNUMBER(FIND(analysismethod8,'III_Plan comp 438.68 {Plan 7}'!BZ$15)),"",'III_Plan comp 438.68 {Plan 7}'!BZ$15&amp;analysismethod8)</f>
        <v/>
      </c>
      <c r="EH95" s="251" t="str">
        <f>IF(ISNUMBER(FIND(analysismethod8,'III_Plan comp 438.68 {Plan 7}'!CA$15)),"",'III_Plan comp 438.68 {Plan 7}'!CA$15&amp;analysismethod8)</f>
        <v/>
      </c>
      <c r="EI95" s="251" t="str">
        <f>IF(ISNUMBER(FIND(analysismethod8,'III_Plan comp 438.68 {Plan 7}'!CB$15)),"",'III_Plan comp 438.68 {Plan 7}'!CB$15&amp;analysismethod8)</f>
        <v/>
      </c>
      <c r="EJ95" s="251" t="str">
        <f>IF(ISNUMBER(FIND(analysismethod8,'III_Plan comp 438.68 {Plan 7}'!CC$15)),"",'III_Plan comp 438.68 {Plan 7}'!CC$15&amp;analysismethod8)</f>
        <v/>
      </c>
      <c r="EK95" s="251" t="str">
        <f>IF(ISNUMBER(FIND(analysismethod8,'III_Plan comp 438.68 {Plan 7}'!CD$15)),"",'III_Plan comp 438.68 {Plan 7}'!CD$15&amp;analysismethod8)</f>
        <v/>
      </c>
      <c r="EL95" s="251" t="str">
        <f>IF(ISNUMBER(FIND(analysismethod8,'III_Plan comp 438.68 {Plan 7}'!CE$15)),"",'III_Plan comp 438.68 {Plan 7}'!CE$15&amp;analysismethod8)</f>
        <v/>
      </c>
      <c r="EM95" s="251" t="str">
        <f>IF(ISNUMBER(FIND(analysismethod8,'III_Plan comp 438.68 {Plan 7}'!CF$15)),"",'III_Plan comp 438.68 {Plan 7}'!CF$15&amp;analysismethod8)</f>
        <v/>
      </c>
      <c r="EN95" s="251" t="str">
        <f>IF(ISNUMBER(FIND(analysismethod8,'III_Plan comp 438.68 {Plan 7}'!CG$15)),"",'III_Plan comp 438.68 {Plan 7}'!CG$15&amp;analysismethod8)</f>
        <v/>
      </c>
      <c r="EO95" s="251" t="str">
        <f>IF(ISNUMBER(FIND(analysismethod8,'III_Plan comp 438.68 {Plan 7}'!CH$15)),"",'III_Plan comp 438.68 {Plan 7}'!CH$15&amp;analysismethod8)</f>
        <v/>
      </c>
      <c r="EP95" s="251" t="str">
        <f>IF(ISNUMBER(FIND(analysismethod8,'III_Plan comp 438.68 {Plan 7}'!CI$15)),"",'III_Plan comp 438.68 {Plan 7}'!CI$15&amp;analysismethod8)</f>
        <v/>
      </c>
      <c r="EQ95" s="251" t="str">
        <f>IF(ISNUMBER(FIND(analysismethod8,'III_Plan comp 438.68 {Plan 7}'!CJ$15)),"",'III_Plan comp 438.68 {Plan 7}'!CJ$15&amp;analysismethod8)</f>
        <v/>
      </c>
      <c r="ER95" s="251" t="str">
        <f>IF(ISNUMBER(FIND(analysismethod8,'III_Plan comp 438.68 {Plan 7}'!CK$15)),"",'III_Plan comp 438.68 {Plan 7}'!CK$15&amp;analysismethod8)</f>
        <v/>
      </c>
      <c r="ES95" s="251" t="str">
        <f>IF(ISNUMBER(FIND(analysismethod8,'III_Plan comp 438.68 {Plan 7}'!CL$15)),"",'III_Plan comp 438.68 {Plan 7}'!CL$15&amp;analysismethod8)</f>
        <v/>
      </c>
      <c r="ET95" s="251" t="str">
        <f>IF(ISNUMBER(FIND(analysismethod8,'III_Plan comp 438.68 {Plan 7}'!CM$15)),"",'III_Plan comp 438.68 {Plan 7}'!CM$15&amp;analysismethod8)</f>
        <v/>
      </c>
      <c r="EU95" s="251" t="str">
        <f>IF(ISNUMBER(FIND(analysismethod8,'III_Plan comp 438.68 {Plan 7}'!CN$15)),"",'III_Plan comp 438.68 {Plan 7}'!CN$15&amp;analysismethod8)</f>
        <v/>
      </c>
      <c r="EV95" s="251" t="str">
        <f>IF(ISNUMBER(FIND(analysismethod8,'III_Plan comp 438.68 {Plan 7}'!CO$15)),"",'III_Plan comp 438.68 {Plan 7}'!CO$15&amp;analysismethod8)</f>
        <v/>
      </c>
      <c r="EW95" s="251" t="str">
        <f>IF(ISNUMBER(FIND(analysismethod8,'III_Plan comp 438.68 {Plan 7}'!CP$15)),"",'III_Plan comp 438.68 {Plan 7}'!CP$15&amp;analysismethod8)</f>
        <v/>
      </c>
      <c r="EX95" s="251" t="str">
        <f>IF(ISNUMBER(FIND(analysismethod8,'III_Plan comp 438.68 {Plan 7}'!CQ$15)),"",'III_Plan comp 438.68 {Plan 7}'!CQ$15&amp;analysismethod8)</f>
        <v/>
      </c>
      <c r="EY95" s="251" t="str">
        <f>IF(ISNUMBER(FIND(analysismethod8,'III_Plan comp 438.68 {Plan 7}'!CR$15)),"",'III_Plan comp 438.68 {Plan 7}'!CR$15&amp;analysismethod8)</f>
        <v/>
      </c>
      <c r="EZ95" s="251" t="str">
        <f>IF(ISNUMBER(FIND(analysismethod8,'III_Plan comp 438.68 {Plan 7}'!CS$15)),"",'III_Plan comp 438.68 {Plan 7}'!CS$15&amp;analysismethod8)</f>
        <v/>
      </c>
      <c r="FA95" s="251" t="str">
        <f>IF(ISNUMBER(FIND(analysismethod8,'III_Plan comp 438.68 {Plan 7}'!CT$15)),"",'III_Plan comp 438.68 {Plan 7}'!CT$15&amp;analysismethod8)</f>
        <v/>
      </c>
      <c r="FB95" s="251" t="str">
        <f>IF(ISNUMBER(FIND(analysismethod8,'III_Plan comp 438.68 {Plan 7}'!CU$15)),"",'III_Plan comp 438.68 {Plan 7}'!CU$15&amp;analysismethod8)</f>
        <v/>
      </c>
      <c r="FC95" s="251" t="str">
        <f>IF(ISNUMBER(FIND(analysismethod8,'III_Plan comp 438.68 {Plan 7}'!CV$15)),"",'III_Plan comp 438.68 {Plan 7}'!CV$15&amp;analysismethod8)</f>
        <v/>
      </c>
      <c r="FD95" s="251" t="str">
        <f>IF(ISNUMBER(FIND(analysismethod8,'III_Plan comp 438.68 {Plan 7}'!CW$15)),"",'III_Plan comp 438.68 {Plan 7}'!CW$15&amp;analysismethod8)</f>
        <v/>
      </c>
      <c r="FE95" s="251" t="str">
        <f>IF(ISNUMBER(FIND(analysismethod8,'III_Plan comp 438.68 {Plan 7}'!CX$15)),"",'III_Plan comp 438.68 {Plan 7}'!CX$15&amp;analysismethod8)</f>
        <v/>
      </c>
      <c r="FF95" s="251" t="str">
        <f>IF(ISNUMBER(FIND(analysismethod8,'III_Plan comp 438.68 {Plan 7}'!CY$15)),"",'III_Plan comp 438.68 {Plan 7}'!CY$15&amp;analysismethod8)</f>
        <v/>
      </c>
      <c r="FG95" s="251" t="str">
        <f>IF(ISNUMBER(FIND(analysismethod8,'III_Plan comp 438.68 {Plan 7}'!CZ$15)),"",'III_Plan comp 438.68 {Plan 7}'!CZ$15&amp;analysismethod8)</f>
        <v/>
      </c>
    </row>
    <row r="96" spans="62:163" x14ac:dyDescent="0.2">
      <c r="BK96" s="266" t="str">
        <f>IF('I_State and program information'!$E$85&lt;&gt;"",'I_State and program information'!E170&amp;"; "&amp;CHAR(10)&amp;CHAR(10),"")</f>
        <v/>
      </c>
      <c r="BL96" s="251" t="str">
        <f>IF(ISNUMBER(FIND(analysismethod9,'III_Plan comp 438.68 {Plan 7}'!E$15)),"",'III_Plan comp 438.68 {Plan 7}'!E$15&amp;analysismethod9)</f>
        <v/>
      </c>
      <c r="BM96" s="251" t="str">
        <f>IF(ISNUMBER(FIND(analysismethod9,'III_Plan comp 438.68 {Plan 7}'!F$15)),"",'III_Plan comp 438.68 {Plan 7}'!F$15&amp;analysismethod9)</f>
        <v/>
      </c>
      <c r="BN96" s="251" t="str">
        <f>IF(ISNUMBER(FIND(analysismethod9,'III_Plan comp 438.68 {Plan 7}'!G$15)),"",'III_Plan comp 438.68 {Plan 7}'!G$15&amp;analysismethod9)</f>
        <v/>
      </c>
      <c r="BO96" s="251" t="str">
        <f>IF(ISNUMBER(FIND(analysismethod9,'III_Plan comp 438.68 {Plan 7}'!H$15)),"",'III_Plan comp 438.68 {Plan 7}'!H$15&amp;analysismethod9)</f>
        <v/>
      </c>
      <c r="BP96" s="251" t="str">
        <f>IF(ISNUMBER(FIND(analysismethod9,'III_Plan comp 438.68 {Plan 7}'!I$15)),"",'III_Plan comp 438.68 {Plan 7}'!I$15&amp;analysismethod9)</f>
        <v/>
      </c>
      <c r="BQ96" s="251" t="str">
        <f>IF(ISNUMBER(FIND(analysismethod9,'III_Plan comp 438.68 {Plan 7}'!J$15)),"",'III_Plan comp 438.68 {Plan 7}'!J$15&amp;analysismethod9)</f>
        <v/>
      </c>
      <c r="BR96" s="251" t="str">
        <f>IF(ISNUMBER(FIND(analysismethod9,'III_Plan comp 438.68 {Plan 7}'!K$15)),"",'III_Plan comp 438.68 {Plan 7}'!K$15&amp;analysismethod9)</f>
        <v/>
      </c>
      <c r="BS96" s="251" t="str">
        <f>IF(ISNUMBER(FIND(analysismethod9,'III_Plan comp 438.68 {Plan 7}'!L$15)),"",'III_Plan comp 438.68 {Plan 7}'!L$15&amp;analysismethod9)</f>
        <v/>
      </c>
      <c r="BT96" s="251" t="str">
        <f>IF(ISNUMBER(FIND(analysismethod9,'III_Plan comp 438.68 {Plan 7}'!M$15)),"",'III_Plan comp 438.68 {Plan 7}'!M$15&amp;analysismethod9)</f>
        <v/>
      </c>
      <c r="BU96" s="251" t="str">
        <f>IF(ISNUMBER(FIND(analysismethod9,'III_Plan comp 438.68 {Plan 7}'!N$15)),"",'III_Plan comp 438.68 {Plan 7}'!N$15&amp;analysismethod9)</f>
        <v/>
      </c>
      <c r="BV96" s="251" t="str">
        <f>IF(ISNUMBER(FIND(analysismethod9,'III_Plan comp 438.68 {Plan 7}'!O$15)),"",'III_Plan comp 438.68 {Plan 7}'!O$15&amp;analysismethod9)</f>
        <v/>
      </c>
      <c r="BW96" s="251" t="str">
        <f>IF(ISNUMBER(FIND(analysismethod9,'III_Plan comp 438.68 {Plan 7}'!P$15)),"",'III_Plan comp 438.68 {Plan 7}'!P$15&amp;analysismethod9)</f>
        <v/>
      </c>
      <c r="BX96" s="251" t="str">
        <f>IF(ISNUMBER(FIND(analysismethod9,'III_Plan comp 438.68 {Plan 7}'!Q$15)),"",'III_Plan comp 438.68 {Plan 7}'!Q$15&amp;analysismethod9)</f>
        <v/>
      </c>
      <c r="BY96" s="251" t="str">
        <f>IF(ISNUMBER(FIND(analysismethod9,'III_Plan comp 438.68 {Plan 7}'!R$15)),"",'III_Plan comp 438.68 {Plan 7}'!R$15&amp;analysismethod9)</f>
        <v/>
      </c>
      <c r="BZ96" s="251" t="str">
        <f>IF(ISNUMBER(FIND(analysismethod9,'III_Plan comp 438.68 {Plan 7}'!S$15)),"",'III_Plan comp 438.68 {Plan 7}'!S$15&amp;analysismethod9)</f>
        <v/>
      </c>
      <c r="CA96" s="251" t="str">
        <f>IF(ISNUMBER(FIND(analysismethod9,'III_Plan comp 438.68 {Plan 7}'!T$15)),"",'III_Plan comp 438.68 {Plan 7}'!T$15&amp;analysismethod9)</f>
        <v/>
      </c>
      <c r="CB96" s="251" t="str">
        <f>IF(ISNUMBER(FIND(analysismethod9,'III_Plan comp 438.68 {Plan 7}'!U$15)),"",'III_Plan comp 438.68 {Plan 7}'!U$15&amp;analysismethod9)</f>
        <v/>
      </c>
      <c r="CC96" s="251" t="str">
        <f>IF(ISNUMBER(FIND(analysismethod9,'III_Plan comp 438.68 {Plan 7}'!V$15)),"",'III_Plan comp 438.68 {Plan 7}'!V$15&amp;analysismethod9)</f>
        <v/>
      </c>
      <c r="CD96" s="251" t="str">
        <f>IF(ISNUMBER(FIND(analysismethod9,'III_Plan comp 438.68 {Plan 7}'!W$15)),"",'III_Plan comp 438.68 {Plan 7}'!W$15&amp;analysismethod9)</f>
        <v/>
      </c>
      <c r="CE96" s="251" t="str">
        <f>IF(ISNUMBER(FIND(analysismethod9,'III_Plan comp 438.68 {Plan 7}'!X$15)),"",'III_Plan comp 438.68 {Plan 7}'!X$15&amp;analysismethod9)</f>
        <v/>
      </c>
      <c r="CF96" s="251" t="str">
        <f>IF(ISNUMBER(FIND(analysismethod9,'III_Plan comp 438.68 {Plan 7}'!Y$15)),"",'III_Plan comp 438.68 {Plan 7}'!Y$15&amp;analysismethod9)</f>
        <v/>
      </c>
      <c r="CG96" s="251" t="str">
        <f>IF(ISNUMBER(FIND(analysismethod9,'III_Plan comp 438.68 {Plan 7}'!Z$15)),"",'III_Plan comp 438.68 {Plan 7}'!Z$15&amp;analysismethod9)</f>
        <v/>
      </c>
      <c r="CH96" s="251" t="str">
        <f>IF(ISNUMBER(FIND(analysismethod9,'III_Plan comp 438.68 {Plan 7}'!AA$15)),"",'III_Plan comp 438.68 {Plan 7}'!AA$15&amp;analysismethod9)</f>
        <v/>
      </c>
      <c r="CI96" s="251" t="str">
        <f>IF(ISNUMBER(FIND(analysismethod9,'III_Plan comp 438.68 {Plan 7}'!AB$15)),"",'III_Plan comp 438.68 {Plan 7}'!AB$15&amp;analysismethod9)</f>
        <v/>
      </c>
      <c r="CJ96" s="251" t="str">
        <f>IF(ISNUMBER(FIND(analysismethod9,'III_Plan comp 438.68 {Plan 7}'!AC$15)),"",'III_Plan comp 438.68 {Plan 7}'!AC$15&amp;analysismethod9)</f>
        <v/>
      </c>
      <c r="CK96" s="251" t="str">
        <f>IF(ISNUMBER(FIND(analysismethod9,'III_Plan comp 438.68 {Plan 7}'!AD$15)),"",'III_Plan comp 438.68 {Plan 7}'!AD$15&amp;analysismethod9)</f>
        <v/>
      </c>
      <c r="CL96" s="251" t="str">
        <f>IF(ISNUMBER(FIND(analysismethod9,'III_Plan comp 438.68 {Plan 7}'!AE$15)),"",'III_Plan comp 438.68 {Plan 7}'!AE$15&amp;analysismethod9)</f>
        <v/>
      </c>
      <c r="CM96" s="251" t="str">
        <f>IF(ISNUMBER(FIND(analysismethod9,'III_Plan comp 438.68 {Plan 7}'!AF$15)),"",'III_Plan comp 438.68 {Plan 7}'!AF$15&amp;analysismethod9)</f>
        <v/>
      </c>
      <c r="CN96" s="251" t="str">
        <f>IF(ISNUMBER(FIND(analysismethod9,'III_Plan comp 438.68 {Plan 7}'!AG$15)),"",'III_Plan comp 438.68 {Plan 7}'!AG$15&amp;analysismethod9)</f>
        <v/>
      </c>
      <c r="CO96" s="251" t="str">
        <f>IF(ISNUMBER(FIND(analysismethod9,'III_Plan comp 438.68 {Plan 7}'!AH$15)),"",'III_Plan comp 438.68 {Plan 7}'!AH$15&amp;analysismethod9)</f>
        <v/>
      </c>
      <c r="CP96" s="251" t="str">
        <f>IF(ISNUMBER(FIND(analysismethod9,'III_Plan comp 438.68 {Plan 7}'!AI$15)),"",'III_Plan comp 438.68 {Plan 7}'!AI$15&amp;analysismethod9)</f>
        <v/>
      </c>
      <c r="CQ96" s="251" t="str">
        <f>IF(ISNUMBER(FIND(analysismethod9,'III_Plan comp 438.68 {Plan 7}'!AJ$15)),"",'III_Plan comp 438.68 {Plan 7}'!AJ$15&amp;analysismethod9)</f>
        <v/>
      </c>
      <c r="CR96" s="251" t="str">
        <f>IF(ISNUMBER(FIND(analysismethod9,'III_Plan comp 438.68 {Plan 7}'!AK$15)),"",'III_Plan comp 438.68 {Plan 7}'!AK$15&amp;analysismethod9)</f>
        <v/>
      </c>
      <c r="CS96" s="251" t="str">
        <f>IF(ISNUMBER(FIND(analysismethod9,'III_Plan comp 438.68 {Plan 7}'!AL$15)),"",'III_Plan comp 438.68 {Plan 7}'!AL$15&amp;analysismethod9)</f>
        <v/>
      </c>
      <c r="CT96" s="251" t="str">
        <f>IF(ISNUMBER(FIND(analysismethod9,'III_Plan comp 438.68 {Plan 7}'!AM$15)),"",'III_Plan comp 438.68 {Plan 7}'!AM$15&amp;analysismethod9)</f>
        <v/>
      </c>
      <c r="CU96" s="251" t="str">
        <f>IF(ISNUMBER(FIND(analysismethod9,'III_Plan comp 438.68 {Plan 7}'!AN$15)),"",'III_Plan comp 438.68 {Plan 7}'!AN$15&amp;analysismethod9)</f>
        <v/>
      </c>
      <c r="CV96" s="251" t="str">
        <f>IF(ISNUMBER(FIND(analysismethod9,'III_Plan comp 438.68 {Plan 7}'!AO$15)),"",'III_Plan comp 438.68 {Plan 7}'!AO$15&amp;analysismethod9)</f>
        <v/>
      </c>
      <c r="CW96" s="251" t="str">
        <f>IF(ISNUMBER(FIND(analysismethod9,'III_Plan comp 438.68 {Plan 7}'!AP$15)),"",'III_Plan comp 438.68 {Plan 7}'!AP$15&amp;analysismethod9)</f>
        <v/>
      </c>
      <c r="CX96" s="251" t="str">
        <f>IF(ISNUMBER(FIND(analysismethod9,'III_Plan comp 438.68 {Plan 7}'!AQ$15)),"",'III_Plan comp 438.68 {Plan 7}'!AQ$15&amp;analysismethod9)</f>
        <v/>
      </c>
      <c r="CY96" s="251" t="str">
        <f>IF(ISNUMBER(FIND(analysismethod9,'III_Plan comp 438.68 {Plan 7}'!AR$15)),"",'III_Plan comp 438.68 {Plan 7}'!AR$15&amp;analysismethod9)</f>
        <v/>
      </c>
      <c r="CZ96" s="251" t="str">
        <f>IF(ISNUMBER(FIND(analysismethod9,'III_Plan comp 438.68 {Plan 7}'!AS$15)),"",'III_Plan comp 438.68 {Plan 7}'!AS$15&amp;analysismethod9)</f>
        <v/>
      </c>
      <c r="DA96" s="251" t="str">
        <f>IF(ISNUMBER(FIND(analysismethod9,'III_Plan comp 438.68 {Plan 7}'!AT$15)),"",'III_Plan comp 438.68 {Plan 7}'!AT$15&amp;analysismethod9)</f>
        <v/>
      </c>
      <c r="DB96" s="251" t="str">
        <f>IF(ISNUMBER(FIND(analysismethod9,'III_Plan comp 438.68 {Plan 7}'!AU$15)),"",'III_Plan comp 438.68 {Plan 7}'!AU$15&amp;analysismethod9)</f>
        <v/>
      </c>
      <c r="DC96" s="251" t="str">
        <f>IF(ISNUMBER(FIND(analysismethod9,'III_Plan comp 438.68 {Plan 7}'!AV$15)),"",'III_Plan comp 438.68 {Plan 7}'!AV$15&amp;analysismethod9)</f>
        <v/>
      </c>
      <c r="DD96" s="251" t="str">
        <f>IF(ISNUMBER(FIND(analysismethod9,'III_Plan comp 438.68 {Plan 7}'!AW$15)),"",'III_Plan comp 438.68 {Plan 7}'!AW$15&amp;analysismethod9)</f>
        <v/>
      </c>
      <c r="DE96" s="251" t="str">
        <f>IF(ISNUMBER(FIND(analysismethod9,'III_Plan comp 438.68 {Plan 7}'!AX$15)),"",'III_Plan comp 438.68 {Plan 7}'!AX$15&amp;analysismethod9)</f>
        <v/>
      </c>
      <c r="DF96" s="251" t="str">
        <f>IF(ISNUMBER(FIND(analysismethod9,'III_Plan comp 438.68 {Plan 7}'!AY$15)),"",'III_Plan comp 438.68 {Plan 7}'!AY$15&amp;analysismethod9)</f>
        <v/>
      </c>
      <c r="DG96" s="251" t="str">
        <f>IF(ISNUMBER(FIND(analysismethod9,'III_Plan comp 438.68 {Plan 7}'!AZ$15)),"",'III_Plan comp 438.68 {Plan 7}'!AZ$15&amp;analysismethod9)</f>
        <v/>
      </c>
      <c r="DH96" s="251" t="str">
        <f>IF(ISNUMBER(FIND(analysismethod9,'III_Plan comp 438.68 {Plan 7}'!BA$15)),"",'III_Plan comp 438.68 {Plan 7}'!BA$15&amp;analysismethod9)</f>
        <v/>
      </c>
      <c r="DI96" s="251" t="str">
        <f>IF(ISNUMBER(FIND(analysismethod9,'III_Plan comp 438.68 {Plan 7}'!BB$15)),"",'III_Plan comp 438.68 {Plan 7}'!BB$15&amp;analysismethod9)</f>
        <v/>
      </c>
      <c r="DJ96" s="251" t="str">
        <f>IF(ISNUMBER(FIND(analysismethod9,'III_Plan comp 438.68 {Plan 7}'!BC$15)),"",'III_Plan comp 438.68 {Plan 7}'!BC$15&amp;analysismethod9)</f>
        <v/>
      </c>
      <c r="DK96" s="251" t="str">
        <f>IF(ISNUMBER(FIND(analysismethod9,'III_Plan comp 438.68 {Plan 7}'!BD$15)),"",'III_Plan comp 438.68 {Plan 7}'!BD$15&amp;analysismethod9)</f>
        <v/>
      </c>
      <c r="DL96" s="251" t="str">
        <f>IF(ISNUMBER(FIND(analysismethod9,'III_Plan comp 438.68 {Plan 7}'!BE$15)),"",'III_Plan comp 438.68 {Plan 7}'!BE$15&amp;analysismethod9)</f>
        <v/>
      </c>
      <c r="DM96" s="251" t="str">
        <f>IF(ISNUMBER(FIND(analysismethod9,'III_Plan comp 438.68 {Plan 7}'!BF$15)),"",'III_Plan comp 438.68 {Plan 7}'!BF$15&amp;analysismethod9)</f>
        <v/>
      </c>
      <c r="DN96" s="251" t="str">
        <f>IF(ISNUMBER(FIND(analysismethod9,'III_Plan comp 438.68 {Plan 7}'!BG$15)),"",'III_Plan comp 438.68 {Plan 7}'!BG$15&amp;analysismethod9)</f>
        <v/>
      </c>
      <c r="DO96" s="251" t="str">
        <f>IF(ISNUMBER(FIND(analysismethod9,'III_Plan comp 438.68 {Plan 7}'!BH$15)),"",'III_Plan comp 438.68 {Plan 7}'!BH$15&amp;analysismethod9)</f>
        <v/>
      </c>
      <c r="DP96" s="251" t="str">
        <f>IF(ISNUMBER(FIND(analysismethod9,'III_Plan comp 438.68 {Plan 7}'!BI$15)),"",'III_Plan comp 438.68 {Plan 7}'!BI$15&amp;analysismethod9)</f>
        <v/>
      </c>
      <c r="DQ96" s="251" t="str">
        <f>IF(ISNUMBER(FIND(analysismethod9,'III_Plan comp 438.68 {Plan 7}'!BJ$15)),"",'III_Plan comp 438.68 {Plan 7}'!BJ$15&amp;analysismethod9)</f>
        <v/>
      </c>
      <c r="DR96" s="251" t="str">
        <f>IF(ISNUMBER(FIND(analysismethod9,'III_Plan comp 438.68 {Plan 7}'!BK$15)),"",'III_Plan comp 438.68 {Plan 7}'!BK$15&amp;analysismethod9)</f>
        <v/>
      </c>
      <c r="DS96" s="251" t="str">
        <f>IF(ISNUMBER(FIND(analysismethod9,'III_Plan comp 438.68 {Plan 7}'!BL$15)),"",'III_Plan comp 438.68 {Plan 7}'!BL$15&amp;analysismethod9)</f>
        <v/>
      </c>
      <c r="DT96" s="251" t="str">
        <f>IF(ISNUMBER(FIND(analysismethod9,'III_Plan comp 438.68 {Plan 7}'!BM$15)),"",'III_Plan comp 438.68 {Plan 7}'!BM$15&amp;analysismethod9)</f>
        <v/>
      </c>
      <c r="DU96" s="251" t="str">
        <f>IF(ISNUMBER(FIND(analysismethod9,'III_Plan comp 438.68 {Plan 7}'!BN$15)),"",'III_Plan comp 438.68 {Plan 7}'!BN$15&amp;analysismethod9)</f>
        <v/>
      </c>
      <c r="DV96" s="251" t="str">
        <f>IF(ISNUMBER(FIND(analysismethod9,'III_Plan comp 438.68 {Plan 7}'!BO$15)),"",'III_Plan comp 438.68 {Plan 7}'!BO$15&amp;analysismethod9)</f>
        <v/>
      </c>
      <c r="DW96" s="251" t="str">
        <f>IF(ISNUMBER(FIND(analysismethod9,'III_Plan comp 438.68 {Plan 7}'!BP$15)),"",'III_Plan comp 438.68 {Plan 7}'!BP$15&amp;analysismethod9)</f>
        <v/>
      </c>
      <c r="DX96" s="251" t="str">
        <f>IF(ISNUMBER(FIND(analysismethod9,'III_Plan comp 438.68 {Plan 7}'!BQ$15)),"",'III_Plan comp 438.68 {Plan 7}'!BQ$15&amp;analysismethod9)</f>
        <v/>
      </c>
      <c r="DY96" s="251" t="str">
        <f>IF(ISNUMBER(FIND(analysismethod9,'III_Plan comp 438.68 {Plan 7}'!BR$15)),"",'III_Plan comp 438.68 {Plan 7}'!BR$15&amp;analysismethod9)</f>
        <v/>
      </c>
      <c r="DZ96" s="251" t="str">
        <f>IF(ISNUMBER(FIND(analysismethod9,'III_Plan comp 438.68 {Plan 7}'!BS$15)),"",'III_Plan comp 438.68 {Plan 7}'!BS$15&amp;analysismethod9)</f>
        <v/>
      </c>
      <c r="EA96" s="251" t="str">
        <f>IF(ISNUMBER(FIND(analysismethod9,'III_Plan comp 438.68 {Plan 7}'!BT$15)),"",'III_Plan comp 438.68 {Plan 7}'!BT$15&amp;analysismethod9)</f>
        <v/>
      </c>
      <c r="EB96" s="251" t="str">
        <f>IF(ISNUMBER(FIND(analysismethod9,'III_Plan comp 438.68 {Plan 7}'!BU$15)),"",'III_Plan comp 438.68 {Plan 7}'!BU$15&amp;analysismethod9)</f>
        <v/>
      </c>
      <c r="EC96" s="251" t="str">
        <f>IF(ISNUMBER(FIND(analysismethod9,'III_Plan comp 438.68 {Plan 7}'!BV$15)),"",'III_Plan comp 438.68 {Plan 7}'!BV$15&amp;analysismethod9)</f>
        <v/>
      </c>
      <c r="ED96" s="251" t="str">
        <f>IF(ISNUMBER(FIND(analysismethod9,'III_Plan comp 438.68 {Plan 7}'!BW$15)),"",'III_Plan comp 438.68 {Plan 7}'!BW$15&amp;analysismethod9)</f>
        <v/>
      </c>
      <c r="EE96" s="251" t="str">
        <f>IF(ISNUMBER(FIND(analysismethod9,'III_Plan comp 438.68 {Plan 7}'!BX$15)),"",'III_Plan comp 438.68 {Plan 7}'!BX$15&amp;analysismethod9)</f>
        <v/>
      </c>
      <c r="EF96" s="251" t="str">
        <f>IF(ISNUMBER(FIND(analysismethod9,'III_Plan comp 438.68 {Plan 7}'!BY$15)),"",'III_Plan comp 438.68 {Plan 7}'!BY$15&amp;analysismethod9)</f>
        <v/>
      </c>
      <c r="EG96" s="251" t="str">
        <f>IF(ISNUMBER(FIND(analysismethod9,'III_Plan comp 438.68 {Plan 7}'!BZ$15)),"",'III_Plan comp 438.68 {Plan 7}'!BZ$15&amp;analysismethod9)</f>
        <v/>
      </c>
      <c r="EH96" s="251" t="str">
        <f>IF(ISNUMBER(FIND(analysismethod9,'III_Plan comp 438.68 {Plan 7}'!CA$15)),"",'III_Plan comp 438.68 {Plan 7}'!CA$15&amp;analysismethod9)</f>
        <v/>
      </c>
      <c r="EI96" s="251" t="str">
        <f>IF(ISNUMBER(FIND(analysismethod9,'III_Plan comp 438.68 {Plan 7}'!CB$15)),"",'III_Plan comp 438.68 {Plan 7}'!CB$15&amp;analysismethod9)</f>
        <v/>
      </c>
      <c r="EJ96" s="251" t="str">
        <f>IF(ISNUMBER(FIND(analysismethod9,'III_Plan comp 438.68 {Plan 7}'!CC$15)),"",'III_Plan comp 438.68 {Plan 7}'!CC$15&amp;analysismethod9)</f>
        <v/>
      </c>
      <c r="EK96" s="251" t="str">
        <f>IF(ISNUMBER(FIND(analysismethod9,'III_Plan comp 438.68 {Plan 7}'!CD$15)),"",'III_Plan comp 438.68 {Plan 7}'!CD$15&amp;analysismethod9)</f>
        <v/>
      </c>
      <c r="EL96" s="251" t="str">
        <f>IF(ISNUMBER(FIND(analysismethod9,'III_Plan comp 438.68 {Plan 7}'!CE$15)),"",'III_Plan comp 438.68 {Plan 7}'!CE$15&amp;analysismethod9)</f>
        <v/>
      </c>
      <c r="EM96" s="251" t="str">
        <f>IF(ISNUMBER(FIND(analysismethod9,'III_Plan comp 438.68 {Plan 7}'!CF$15)),"",'III_Plan comp 438.68 {Plan 7}'!CF$15&amp;analysismethod9)</f>
        <v/>
      </c>
      <c r="EN96" s="251" t="str">
        <f>IF(ISNUMBER(FIND(analysismethod9,'III_Plan comp 438.68 {Plan 7}'!CG$15)),"",'III_Plan comp 438.68 {Plan 7}'!CG$15&amp;analysismethod9)</f>
        <v/>
      </c>
      <c r="EO96" s="251" t="str">
        <f>IF(ISNUMBER(FIND(analysismethod9,'III_Plan comp 438.68 {Plan 7}'!CH$15)),"",'III_Plan comp 438.68 {Plan 7}'!CH$15&amp;analysismethod9)</f>
        <v/>
      </c>
      <c r="EP96" s="251" t="str">
        <f>IF(ISNUMBER(FIND(analysismethod9,'III_Plan comp 438.68 {Plan 7}'!CI$15)),"",'III_Plan comp 438.68 {Plan 7}'!CI$15&amp;analysismethod9)</f>
        <v/>
      </c>
      <c r="EQ96" s="251" t="str">
        <f>IF(ISNUMBER(FIND(analysismethod9,'III_Plan comp 438.68 {Plan 7}'!CJ$15)),"",'III_Plan comp 438.68 {Plan 7}'!CJ$15&amp;analysismethod9)</f>
        <v/>
      </c>
      <c r="ER96" s="251" t="str">
        <f>IF(ISNUMBER(FIND(analysismethod9,'III_Plan comp 438.68 {Plan 7}'!CK$15)),"",'III_Plan comp 438.68 {Plan 7}'!CK$15&amp;analysismethod9)</f>
        <v/>
      </c>
      <c r="ES96" s="251" t="str">
        <f>IF(ISNUMBER(FIND(analysismethod9,'III_Plan comp 438.68 {Plan 7}'!CL$15)),"",'III_Plan comp 438.68 {Plan 7}'!CL$15&amp;analysismethod9)</f>
        <v/>
      </c>
      <c r="ET96" s="251" t="str">
        <f>IF(ISNUMBER(FIND(analysismethod9,'III_Plan comp 438.68 {Plan 7}'!CM$15)),"",'III_Plan comp 438.68 {Plan 7}'!CM$15&amp;analysismethod9)</f>
        <v/>
      </c>
      <c r="EU96" s="251" t="str">
        <f>IF(ISNUMBER(FIND(analysismethod9,'III_Plan comp 438.68 {Plan 7}'!CN$15)),"",'III_Plan comp 438.68 {Plan 7}'!CN$15&amp;analysismethod9)</f>
        <v/>
      </c>
      <c r="EV96" s="251" t="str">
        <f>IF(ISNUMBER(FIND(analysismethod9,'III_Plan comp 438.68 {Plan 7}'!CO$15)),"",'III_Plan comp 438.68 {Plan 7}'!CO$15&amp;analysismethod9)</f>
        <v/>
      </c>
      <c r="EW96" s="251" t="str">
        <f>IF(ISNUMBER(FIND(analysismethod9,'III_Plan comp 438.68 {Plan 7}'!CP$15)),"",'III_Plan comp 438.68 {Plan 7}'!CP$15&amp;analysismethod9)</f>
        <v/>
      </c>
      <c r="EX96" s="251" t="str">
        <f>IF(ISNUMBER(FIND(analysismethod9,'III_Plan comp 438.68 {Plan 7}'!CQ$15)),"",'III_Plan comp 438.68 {Plan 7}'!CQ$15&amp;analysismethod9)</f>
        <v/>
      </c>
      <c r="EY96" s="251" t="str">
        <f>IF(ISNUMBER(FIND(analysismethod9,'III_Plan comp 438.68 {Plan 7}'!CR$15)),"",'III_Plan comp 438.68 {Plan 7}'!CR$15&amp;analysismethod9)</f>
        <v/>
      </c>
      <c r="EZ96" s="251" t="str">
        <f>IF(ISNUMBER(FIND(analysismethod9,'III_Plan comp 438.68 {Plan 7}'!CS$15)),"",'III_Plan comp 438.68 {Plan 7}'!CS$15&amp;analysismethod9)</f>
        <v/>
      </c>
      <c r="FA96" s="251" t="str">
        <f>IF(ISNUMBER(FIND(analysismethod9,'III_Plan comp 438.68 {Plan 7}'!CT$15)),"",'III_Plan comp 438.68 {Plan 7}'!CT$15&amp;analysismethod9)</f>
        <v/>
      </c>
      <c r="FB96" s="251" t="str">
        <f>IF(ISNUMBER(FIND(analysismethod9,'III_Plan comp 438.68 {Plan 7}'!CU$15)),"",'III_Plan comp 438.68 {Plan 7}'!CU$15&amp;analysismethod9)</f>
        <v/>
      </c>
      <c r="FC96" s="251" t="str">
        <f>IF(ISNUMBER(FIND(analysismethod9,'III_Plan comp 438.68 {Plan 7}'!CV$15)),"",'III_Plan comp 438.68 {Plan 7}'!CV$15&amp;analysismethod9)</f>
        <v/>
      </c>
      <c r="FD96" s="251" t="str">
        <f>IF(ISNUMBER(FIND(analysismethod9,'III_Plan comp 438.68 {Plan 7}'!CW$15)),"",'III_Plan comp 438.68 {Plan 7}'!CW$15&amp;analysismethod9)</f>
        <v/>
      </c>
      <c r="FE96" s="251" t="str">
        <f>IF(ISNUMBER(FIND(analysismethod9,'III_Plan comp 438.68 {Plan 7}'!CX$15)),"",'III_Plan comp 438.68 {Plan 7}'!CX$15&amp;analysismethod9)</f>
        <v/>
      </c>
      <c r="FF96" s="251" t="str">
        <f>IF(ISNUMBER(FIND(analysismethod9,'III_Plan comp 438.68 {Plan 7}'!CY$15)),"",'III_Plan comp 438.68 {Plan 7}'!CY$15&amp;analysismethod9)</f>
        <v/>
      </c>
      <c r="FG96" s="251" t="str">
        <f>IF(ISNUMBER(FIND(analysismethod9,'III_Plan comp 438.68 {Plan 7}'!CZ$15)),"",'III_Plan comp 438.68 {Plan 7}'!CZ$15&amp;analysismethod9)</f>
        <v/>
      </c>
    </row>
    <row r="97" spans="62:163" ht="15" thickBot="1" x14ac:dyDescent="0.25">
      <c r="BK97" s="267" t="str">
        <f>IF('I_State and program information'!$E$91&lt;&gt;"",'I_State and program information'!E176&amp;"; "&amp;CHAR(10)&amp;CHAR(10),"")</f>
        <v/>
      </c>
      <c r="BL97" s="254" t="str">
        <f>IF(ISNUMBER(FIND(analysismethod10,'III_Plan comp 438.68 {Plan 7}'!E$15)),"",'III_Plan comp 438.68 {Plan 7}'!E$15&amp;analysismethod10)</f>
        <v/>
      </c>
      <c r="BM97" s="254" t="str">
        <f>IF(ISNUMBER(FIND(analysismethod10,'III_Plan comp 438.68 {Plan 7}'!F$15)),"",'III_Plan comp 438.68 {Plan 7}'!F$15&amp;analysismethod10)</f>
        <v/>
      </c>
      <c r="BN97" s="254" t="str">
        <f>IF(ISNUMBER(FIND(analysismethod10,'III_Plan comp 438.68 {Plan 7}'!G$15)),"",'III_Plan comp 438.68 {Plan 7}'!G$15&amp;analysismethod10)</f>
        <v/>
      </c>
      <c r="BO97" s="254" t="str">
        <f>IF(ISNUMBER(FIND(analysismethod10,'III_Plan comp 438.68 {Plan 7}'!H$15)),"",'III_Plan comp 438.68 {Plan 7}'!H$15&amp;analysismethod10)</f>
        <v/>
      </c>
      <c r="BP97" s="254" t="str">
        <f>IF(ISNUMBER(FIND(analysismethod10,'III_Plan comp 438.68 {Plan 7}'!I$15)),"",'III_Plan comp 438.68 {Plan 7}'!I$15&amp;analysismethod10)</f>
        <v/>
      </c>
      <c r="BQ97" s="254" t="str">
        <f>IF(ISNUMBER(FIND(analysismethod10,'III_Plan comp 438.68 {Plan 7}'!J$15)),"",'III_Plan comp 438.68 {Plan 7}'!J$15&amp;analysismethod10)</f>
        <v/>
      </c>
      <c r="BR97" s="254" t="str">
        <f>IF(ISNUMBER(FIND(analysismethod10,'III_Plan comp 438.68 {Plan 7}'!K$15)),"",'III_Plan comp 438.68 {Plan 7}'!K$15&amp;analysismethod10)</f>
        <v/>
      </c>
      <c r="BS97" s="254" t="str">
        <f>IF(ISNUMBER(FIND(analysismethod10,'III_Plan comp 438.68 {Plan 7}'!L$15)),"",'III_Plan comp 438.68 {Plan 7}'!L$15&amp;analysismethod10)</f>
        <v/>
      </c>
      <c r="BT97" s="254" t="str">
        <f>IF(ISNUMBER(FIND(analysismethod10,'III_Plan comp 438.68 {Plan 7}'!M$15)),"",'III_Plan comp 438.68 {Plan 7}'!M$15&amp;analysismethod10)</f>
        <v/>
      </c>
      <c r="BU97" s="254" t="str">
        <f>IF(ISNUMBER(FIND(analysismethod10,'III_Plan comp 438.68 {Plan 7}'!N$15)),"",'III_Plan comp 438.68 {Plan 7}'!N$15&amp;analysismethod10)</f>
        <v/>
      </c>
      <c r="BV97" s="254" t="str">
        <f>IF(ISNUMBER(FIND(analysismethod10,'III_Plan comp 438.68 {Plan 7}'!O$15)),"",'III_Plan comp 438.68 {Plan 7}'!O$15&amp;analysismethod10)</f>
        <v/>
      </c>
      <c r="BW97" s="254" t="str">
        <f>IF(ISNUMBER(FIND(analysismethod10,'III_Plan comp 438.68 {Plan 7}'!P$15)),"",'III_Plan comp 438.68 {Plan 7}'!P$15&amp;analysismethod10)</f>
        <v/>
      </c>
      <c r="BX97" s="254" t="str">
        <f>IF(ISNUMBER(FIND(analysismethod10,'III_Plan comp 438.68 {Plan 7}'!Q$15)),"",'III_Plan comp 438.68 {Plan 7}'!Q$15&amp;analysismethod10)</f>
        <v/>
      </c>
      <c r="BY97" s="254" t="str">
        <f>IF(ISNUMBER(FIND(analysismethod10,'III_Plan comp 438.68 {Plan 7}'!R$15)),"",'III_Plan comp 438.68 {Plan 7}'!R$15&amp;analysismethod10)</f>
        <v/>
      </c>
      <c r="BZ97" s="254" t="str">
        <f>IF(ISNUMBER(FIND(analysismethod10,'III_Plan comp 438.68 {Plan 7}'!S$15)),"",'III_Plan comp 438.68 {Plan 7}'!S$15&amp;analysismethod10)</f>
        <v/>
      </c>
      <c r="CA97" s="254" t="str">
        <f>IF(ISNUMBER(FIND(analysismethod10,'III_Plan comp 438.68 {Plan 7}'!T$15)),"",'III_Plan comp 438.68 {Plan 7}'!T$15&amp;analysismethod10)</f>
        <v/>
      </c>
      <c r="CB97" s="254" t="str">
        <f>IF(ISNUMBER(FIND(analysismethod10,'III_Plan comp 438.68 {Plan 7}'!U$15)),"",'III_Plan comp 438.68 {Plan 7}'!U$15&amp;analysismethod10)</f>
        <v/>
      </c>
      <c r="CC97" s="254" t="str">
        <f>IF(ISNUMBER(FIND(analysismethod10,'III_Plan comp 438.68 {Plan 7}'!V$15)),"",'III_Plan comp 438.68 {Plan 7}'!V$15&amp;analysismethod10)</f>
        <v/>
      </c>
      <c r="CD97" s="254" t="str">
        <f>IF(ISNUMBER(FIND(analysismethod10,'III_Plan comp 438.68 {Plan 7}'!W$15)),"",'III_Plan comp 438.68 {Plan 7}'!W$15&amp;analysismethod10)</f>
        <v/>
      </c>
      <c r="CE97" s="254" t="str">
        <f>IF(ISNUMBER(FIND(analysismethod10,'III_Plan comp 438.68 {Plan 7}'!X$15)),"",'III_Plan comp 438.68 {Plan 7}'!X$15&amp;analysismethod10)</f>
        <v/>
      </c>
      <c r="CF97" s="254" t="str">
        <f>IF(ISNUMBER(FIND(analysismethod10,'III_Plan comp 438.68 {Plan 7}'!Y$15)),"",'III_Plan comp 438.68 {Plan 7}'!Y$15&amp;analysismethod10)</f>
        <v/>
      </c>
      <c r="CG97" s="254" t="str">
        <f>IF(ISNUMBER(FIND(analysismethod10,'III_Plan comp 438.68 {Plan 7}'!Z$15)),"",'III_Plan comp 438.68 {Plan 7}'!Z$15&amp;analysismethod10)</f>
        <v/>
      </c>
      <c r="CH97" s="254" t="str">
        <f>IF(ISNUMBER(FIND(analysismethod10,'III_Plan comp 438.68 {Plan 7}'!AA$15)),"",'III_Plan comp 438.68 {Plan 7}'!AA$15&amp;analysismethod10)</f>
        <v/>
      </c>
      <c r="CI97" s="254" t="str">
        <f>IF(ISNUMBER(FIND(analysismethod10,'III_Plan comp 438.68 {Plan 7}'!AB$15)),"",'III_Plan comp 438.68 {Plan 7}'!AB$15&amp;analysismethod10)</f>
        <v/>
      </c>
      <c r="CJ97" s="254" t="str">
        <f>IF(ISNUMBER(FIND(analysismethod10,'III_Plan comp 438.68 {Plan 7}'!AC$15)),"",'III_Plan comp 438.68 {Plan 7}'!AC$15&amp;analysismethod10)</f>
        <v/>
      </c>
      <c r="CK97" s="254" t="str">
        <f>IF(ISNUMBER(FIND(analysismethod10,'III_Plan comp 438.68 {Plan 7}'!AD$15)),"",'III_Plan comp 438.68 {Plan 7}'!AD$15&amp;analysismethod10)</f>
        <v/>
      </c>
      <c r="CL97" s="254" t="str">
        <f>IF(ISNUMBER(FIND(analysismethod10,'III_Plan comp 438.68 {Plan 7}'!AE$15)),"",'III_Plan comp 438.68 {Plan 7}'!AE$15&amp;analysismethod10)</f>
        <v/>
      </c>
      <c r="CM97" s="254" t="str">
        <f>IF(ISNUMBER(FIND(analysismethod10,'III_Plan comp 438.68 {Plan 7}'!AF$15)),"",'III_Plan comp 438.68 {Plan 7}'!AF$15&amp;analysismethod10)</f>
        <v/>
      </c>
      <c r="CN97" s="254" t="str">
        <f>IF(ISNUMBER(FIND(analysismethod10,'III_Plan comp 438.68 {Plan 7}'!AG$15)),"",'III_Plan comp 438.68 {Plan 7}'!AG$15&amp;analysismethod10)</f>
        <v/>
      </c>
      <c r="CO97" s="254" t="str">
        <f>IF(ISNUMBER(FIND(analysismethod10,'III_Plan comp 438.68 {Plan 7}'!AH$15)),"",'III_Plan comp 438.68 {Plan 7}'!AH$15&amp;analysismethod10)</f>
        <v/>
      </c>
      <c r="CP97" s="254" t="str">
        <f>IF(ISNUMBER(FIND(analysismethod10,'III_Plan comp 438.68 {Plan 7}'!AI$15)),"",'III_Plan comp 438.68 {Plan 7}'!AI$15&amp;analysismethod10)</f>
        <v/>
      </c>
      <c r="CQ97" s="254" t="str">
        <f>IF(ISNUMBER(FIND(analysismethod10,'III_Plan comp 438.68 {Plan 7}'!AJ$15)),"",'III_Plan comp 438.68 {Plan 7}'!AJ$15&amp;analysismethod10)</f>
        <v/>
      </c>
      <c r="CR97" s="254" t="str">
        <f>IF(ISNUMBER(FIND(analysismethod10,'III_Plan comp 438.68 {Plan 7}'!AK$15)),"",'III_Plan comp 438.68 {Plan 7}'!AK$15&amp;analysismethod10)</f>
        <v/>
      </c>
      <c r="CS97" s="254" t="str">
        <f>IF(ISNUMBER(FIND(analysismethod10,'III_Plan comp 438.68 {Plan 7}'!AL$15)),"",'III_Plan comp 438.68 {Plan 7}'!AL$15&amp;analysismethod10)</f>
        <v/>
      </c>
      <c r="CT97" s="254" t="str">
        <f>IF(ISNUMBER(FIND(analysismethod10,'III_Plan comp 438.68 {Plan 7}'!AM$15)),"",'III_Plan comp 438.68 {Plan 7}'!AM$15&amp;analysismethod10)</f>
        <v/>
      </c>
      <c r="CU97" s="254" t="str">
        <f>IF(ISNUMBER(FIND(analysismethod10,'III_Plan comp 438.68 {Plan 7}'!AN$15)),"",'III_Plan comp 438.68 {Plan 7}'!AN$15&amp;analysismethod10)</f>
        <v/>
      </c>
      <c r="CV97" s="254" t="str">
        <f>IF(ISNUMBER(FIND(analysismethod10,'III_Plan comp 438.68 {Plan 7}'!AO$15)),"",'III_Plan comp 438.68 {Plan 7}'!AO$15&amp;analysismethod10)</f>
        <v/>
      </c>
      <c r="CW97" s="254" t="str">
        <f>IF(ISNUMBER(FIND(analysismethod10,'III_Plan comp 438.68 {Plan 7}'!AP$15)),"",'III_Plan comp 438.68 {Plan 7}'!AP$15&amp;analysismethod10)</f>
        <v/>
      </c>
      <c r="CX97" s="254" t="str">
        <f>IF(ISNUMBER(FIND(analysismethod10,'III_Plan comp 438.68 {Plan 7}'!AQ$15)),"",'III_Plan comp 438.68 {Plan 7}'!AQ$15&amp;analysismethod10)</f>
        <v/>
      </c>
      <c r="CY97" s="254" t="str">
        <f>IF(ISNUMBER(FIND(analysismethod10,'III_Plan comp 438.68 {Plan 7}'!AR$15)),"",'III_Plan comp 438.68 {Plan 7}'!AR$15&amp;analysismethod10)</f>
        <v/>
      </c>
      <c r="CZ97" s="254" t="str">
        <f>IF(ISNUMBER(FIND(analysismethod10,'III_Plan comp 438.68 {Plan 7}'!AS$15)),"",'III_Plan comp 438.68 {Plan 7}'!AS$15&amp;analysismethod10)</f>
        <v/>
      </c>
      <c r="DA97" s="254" t="str">
        <f>IF(ISNUMBER(FIND(analysismethod10,'III_Plan comp 438.68 {Plan 7}'!AT$15)),"",'III_Plan comp 438.68 {Plan 7}'!AT$15&amp;analysismethod10)</f>
        <v/>
      </c>
      <c r="DB97" s="254" t="str">
        <f>IF(ISNUMBER(FIND(analysismethod10,'III_Plan comp 438.68 {Plan 7}'!AU$15)),"",'III_Plan comp 438.68 {Plan 7}'!AU$15&amp;analysismethod10)</f>
        <v/>
      </c>
      <c r="DC97" s="254" t="str">
        <f>IF(ISNUMBER(FIND(analysismethod10,'III_Plan comp 438.68 {Plan 7}'!AV$15)),"",'III_Plan comp 438.68 {Plan 7}'!AV$15&amp;analysismethod10)</f>
        <v/>
      </c>
      <c r="DD97" s="254" t="str">
        <f>IF(ISNUMBER(FIND(analysismethod10,'III_Plan comp 438.68 {Plan 7}'!AW$15)),"",'III_Plan comp 438.68 {Plan 7}'!AW$15&amp;analysismethod10)</f>
        <v/>
      </c>
      <c r="DE97" s="254" t="str">
        <f>IF(ISNUMBER(FIND(analysismethod10,'III_Plan comp 438.68 {Plan 7}'!AX$15)),"",'III_Plan comp 438.68 {Plan 7}'!AX$15&amp;analysismethod10)</f>
        <v/>
      </c>
      <c r="DF97" s="254" t="str">
        <f>IF(ISNUMBER(FIND(analysismethod10,'III_Plan comp 438.68 {Plan 7}'!AY$15)),"",'III_Plan comp 438.68 {Plan 7}'!AY$15&amp;analysismethod10)</f>
        <v/>
      </c>
      <c r="DG97" s="254" t="str">
        <f>IF(ISNUMBER(FIND(analysismethod10,'III_Plan comp 438.68 {Plan 7}'!AZ$15)),"",'III_Plan comp 438.68 {Plan 7}'!AZ$15&amp;analysismethod10)</f>
        <v/>
      </c>
      <c r="DH97" s="254" t="str">
        <f>IF(ISNUMBER(FIND(analysismethod10,'III_Plan comp 438.68 {Plan 7}'!BA$15)),"",'III_Plan comp 438.68 {Plan 7}'!BA$15&amp;analysismethod10)</f>
        <v/>
      </c>
      <c r="DI97" s="254" t="str">
        <f>IF(ISNUMBER(FIND(analysismethod10,'III_Plan comp 438.68 {Plan 7}'!BB$15)),"",'III_Plan comp 438.68 {Plan 7}'!BB$15&amp;analysismethod10)</f>
        <v/>
      </c>
      <c r="DJ97" s="254" t="str">
        <f>IF(ISNUMBER(FIND(analysismethod10,'III_Plan comp 438.68 {Plan 7}'!BC$15)),"",'III_Plan comp 438.68 {Plan 7}'!BC$15&amp;analysismethod10)</f>
        <v/>
      </c>
      <c r="DK97" s="254" t="str">
        <f>IF(ISNUMBER(FIND(analysismethod10,'III_Plan comp 438.68 {Plan 7}'!BD$15)),"",'III_Plan comp 438.68 {Plan 7}'!BD$15&amp;analysismethod10)</f>
        <v/>
      </c>
      <c r="DL97" s="254" t="str">
        <f>IF(ISNUMBER(FIND(analysismethod10,'III_Plan comp 438.68 {Plan 7}'!BE$15)),"",'III_Plan comp 438.68 {Plan 7}'!BE$15&amp;analysismethod10)</f>
        <v/>
      </c>
      <c r="DM97" s="254" t="str">
        <f>IF(ISNUMBER(FIND(analysismethod10,'III_Plan comp 438.68 {Plan 7}'!BF$15)),"",'III_Plan comp 438.68 {Plan 7}'!BF$15&amp;analysismethod10)</f>
        <v/>
      </c>
      <c r="DN97" s="254" t="str">
        <f>IF(ISNUMBER(FIND(analysismethod10,'III_Plan comp 438.68 {Plan 7}'!BG$15)),"",'III_Plan comp 438.68 {Plan 7}'!BG$15&amp;analysismethod10)</f>
        <v/>
      </c>
      <c r="DO97" s="254" t="str">
        <f>IF(ISNUMBER(FIND(analysismethod10,'III_Plan comp 438.68 {Plan 7}'!BH$15)),"",'III_Plan comp 438.68 {Plan 7}'!BH$15&amp;analysismethod10)</f>
        <v/>
      </c>
      <c r="DP97" s="254" t="str">
        <f>IF(ISNUMBER(FIND(analysismethod10,'III_Plan comp 438.68 {Plan 7}'!BI$15)),"",'III_Plan comp 438.68 {Plan 7}'!BI$15&amp;analysismethod10)</f>
        <v/>
      </c>
      <c r="DQ97" s="254" t="str">
        <f>IF(ISNUMBER(FIND(analysismethod10,'III_Plan comp 438.68 {Plan 7}'!BJ$15)),"",'III_Plan comp 438.68 {Plan 7}'!BJ$15&amp;analysismethod10)</f>
        <v/>
      </c>
      <c r="DR97" s="254" t="str">
        <f>IF(ISNUMBER(FIND(analysismethod10,'III_Plan comp 438.68 {Plan 7}'!BK$15)),"",'III_Plan comp 438.68 {Plan 7}'!BK$15&amp;analysismethod10)</f>
        <v/>
      </c>
      <c r="DS97" s="254" t="str">
        <f>IF(ISNUMBER(FIND(analysismethod10,'III_Plan comp 438.68 {Plan 7}'!BL$15)),"",'III_Plan comp 438.68 {Plan 7}'!BL$15&amp;analysismethod10)</f>
        <v/>
      </c>
      <c r="DT97" s="254" t="str">
        <f>IF(ISNUMBER(FIND(analysismethod10,'III_Plan comp 438.68 {Plan 7}'!BM$15)),"",'III_Plan comp 438.68 {Plan 7}'!BM$15&amp;analysismethod10)</f>
        <v/>
      </c>
      <c r="DU97" s="254" t="str">
        <f>IF(ISNUMBER(FIND(analysismethod10,'III_Plan comp 438.68 {Plan 7}'!BN$15)),"",'III_Plan comp 438.68 {Plan 7}'!BN$15&amp;analysismethod10)</f>
        <v/>
      </c>
      <c r="DV97" s="254" t="str">
        <f>IF(ISNUMBER(FIND(analysismethod10,'III_Plan comp 438.68 {Plan 7}'!BO$15)),"",'III_Plan comp 438.68 {Plan 7}'!BO$15&amp;analysismethod10)</f>
        <v/>
      </c>
      <c r="DW97" s="254" t="str">
        <f>IF(ISNUMBER(FIND(analysismethod10,'III_Plan comp 438.68 {Plan 7}'!BP$15)),"",'III_Plan comp 438.68 {Plan 7}'!BP$15&amp;analysismethod10)</f>
        <v/>
      </c>
      <c r="DX97" s="254" t="str">
        <f>IF(ISNUMBER(FIND(analysismethod10,'III_Plan comp 438.68 {Plan 7}'!BQ$15)),"",'III_Plan comp 438.68 {Plan 7}'!BQ$15&amp;analysismethod10)</f>
        <v/>
      </c>
      <c r="DY97" s="254" t="str">
        <f>IF(ISNUMBER(FIND(analysismethod10,'III_Plan comp 438.68 {Plan 7}'!BR$15)),"",'III_Plan comp 438.68 {Plan 7}'!BR$15&amp;analysismethod10)</f>
        <v/>
      </c>
      <c r="DZ97" s="254" t="str">
        <f>IF(ISNUMBER(FIND(analysismethod10,'III_Plan comp 438.68 {Plan 7}'!BS$15)),"",'III_Plan comp 438.68 {Plan 7}'!BS$15&amp;analysismethod10)</f>
        <v/>
      </c>
      <c r="EA97" s="254" t="str">
        <f>IF(ISNUMBER(FIND(analysismethod10,'III_Plan comp 438.68 {Plan 7}'!BT$15)),"",'III_Plan comp 438.68 {Plan 7}'!BT$15&amp;analysismethod10)</f>
        <v/>
      </c>
      <c r="EB97" s="254" t="str">
        <f>IF(ISNUMBER(FIND(analysismethod10,'III_Plan comp 438.68 {Plan 7}'!BU$15)),"",'III_Plan comp 438.68 {Plan 7}'!BU$15&amp;analysismethod10)</f>
        <v/>
      </c>
      <c r="EC97" s="254" t="str">
        <f>IF(ISNUMBER(FIND(analysismethod10,'III_Plan comp 438.68 {Plan 7}'!BV$15)),"",'III_Plan comp 438.68 {Plan 7}'!BV$15&amp;analysismethod10)</f>
        <v/>
      </c>
      <c r="ED97" s="254" t="str">
        <f>IF(ISNUMBER(FIND(analysismethod10,'III_Plan comp 438.68 {Plan 7}'!BW$15)),"",'III_Plan comp 438.68 {Plan 7}'!BW$15&amp;analysismethod10)</f>
        <v/>
      </c>
      <c r="EE97" s="254" t="str">
        <f>IF(ISNUMBER(FIND(analysismethod10,'III_Plan comp 438.68 {Plan 7}'!BX$15)),"",'III_Plan comp 438.68 {Plan 7}'!BX$15&amp;analysismethod10)</f>
        <v/>
      </c>
      <c r="EF97" s="254" t="str">
        <f>IF(ISNUMBER(FIND(analysismethod10,'III_Plan comp 438.68 {Plan 7}'!BY$15)),"",'III_Plan comp 438.68 {Plan 7}'!BY$15&amp;analysismethod10)</f>
        <v/>
      </c>
      <c r="EG97" s="254" t="str">
        <f>IF(ISNUMBER(FIND(analysismethod10,'III_Plan comp 438.68 {Plan 7}'!BZ$15)),"",'III_Plan comp 438.68 {Plan 7}'!BZ$15&amp;analysismethod10)</f>
        <v/>
      </c>
      <c r="EH97" s="254" t="str">
        <f>IF(ISNUMBER(FIND(analysismethod10,'III_Plan comp 438.68 {Plan 7}'!CA$15)),"",'III_Plan comp 438.68 {Plan 7}'!CA$15&amp;analysismethod10)</f>
        <v/>
      </c>
      <c r="EI97" s="254" t="str">
        <f>IF(ISNUMBER(FIND(analysismethod10,'III_Plan comp 438.68 {Plan 7}'!CB$15)),"",'III_Plan comp 438.68 {Plan 7}'!CB$15&amp;analysismethod10)</f>
        <v/>
      </c>
      <c r="EJ97" s="254" t="str">
        <f>IF(ISNUMBER(FIND(analysismethod10,'III_Plan comp 438.68 {Plan 7}'!CC$15)),"",'III_Plan comp 438.68 {Plan 7}'!CC$15&amp;analysismethod10)</f>
        <v/>
      </c>
      <c r="EK97" s="254" t="str">
        <f>IF(ISNUMBER(FIND(analysismethod10,'III_Plan comp 438.68 {Plan 7}'!CD$15)),"",'III_Plan comp 438.68 {Plan 7}'!CD$15&amp;analysismethod10)</f>
        <v/>
      </c>
      <c r="EL97" s="254" t="str">
        <f>IF(ISNUMBER(FIND(analysismethod10,'III_Plan comp 438.68 {Plan 7}'!CE$15)),"",'III_Plan comp 438.68 {Plan 7}'!CE$15&amp;analysismethod10)</f>
        <v/>
      </c>
      <c r="EM97" s="254" t="str">
        <f>IF(ISNUMBER(FIND(analysismethod10,'III_Plan comp 438.68 {Plan 7}'!CF$15)),"",'III_Plan comp 438.68 {Plan 7}'!CF$15&amp;analysismethod10)</f>
        <v/>
      </c>
      <c r="EN97" s="254" t="str">
        <f>IF(ISNUMBER(FIND(analysismethod10,'III_Plan comp 438.68 {Plan 7}'!CG$15)),"",'III_Plan comp 438.68 {Plan 7}'!CG$15&amp;analysismethod10)</f>
        <v/>
      </c>
      <c r="EO97" s="254" t="str">
        <f>IF(ISNUMBER(FIND(analysismethod10,'III_Plan comp 438.68 {Plan 7}'!CH$15)),"",'III_Plan comp 438.68 {Plan 7}'!CH$15&amp;analysismethod10)</f>
        <v/>
      </c>
      <c r="EP97" s="254" t="str">
        <f>IF(ISNUMBER(FIND(analysismethod10,'III_Plan comp 438.68 {Plan 7}'!CI$15)),"",'III_Plan comp 438.68 {Plan 7}'!CI$15&amp;analysismethod10)</f>
        <v/>
      </c>
      <c r="EQ97" s="254" t="str">
        <f>IF(ISNUMBER(FIND(analysismethod10,'III_Plan comp 438.68 {Plan 7}'!CJ$15)),"",'III_Plan comp 438.68 {Plan 7}'!CJ$15&amp;analysismethod10)</f>
        <v/>
      </c>
      <c r="ER97" s="254" t="str">
        <f>IF(ISNUMBER(FIND(analysismethod10,'III_Plan comp 438.68 {Plan 7}'!CK$15)),"",'III_Plan comp 438.68 {Plan 7}'!CK$15&amp;analysismethod10)</f>
        <v/>
      </c>
      <c r="ES97" s="254" t="str">
        <f>IF(ISNUMBER(FIND(analysismethod10,'III_Plan comp 438.68 {Plan 7}'!CL$15)),"",'III_Plan comp 438.68 {Plan 7}'!CL$15&amp;analysismethod10)</f>
        <v/>
      </c>
      <c r="ET97" s="254" t="str">
        <f>IF(ISNUMBER(FIND(analysismethod10,'III_Plan comp 438.68 {Plan 7}'!CM$15)),"",'III_Plan comp 438.68 {Plan 7}'!CM$15&amp;analysismethod10)</f>
        <v/>
      </c>
      <c r="EU97" s="254" t="str">
        <f>IF(ISNUMBER(FIND(analysismethod10,'III_Plan comp 438.68 {Plan 7}'!CN$15)),"",'III_Plan comp 438.68 {Plan 7}'!CN$15&amp;analysismethod10)</f>
        <v/>
      </c>
      <c r="EV97" s="254" t="str">
        <f>IF(ISNUMBER(FIND(analysismethod10,'III_Plan comp 438.68 {Plan 7}'!CO$15)),"",'III_Plan comp 438.68 {Plan 7}'!CO$15&amp;analysismethod10)</f>
        <v/>
      </c>
      <c r="EW97" s="254" t="str">
        <f>IF(ISNUMBER(FIND(analysismethod10,'III_Plan comp 438.68 {Plan 7}'!CP$15)),"",'III_Plan comp 438.68 {Plan 7}'!CP$15&amp;analysismethod10)</f>
        <v/>
      </c>
      <c r="EX97" s="254" t="str">
        <f>IF(ISNUMBER(FIND(analysismethod10,'III_Plan comp 438.68 {Plan 7}'!CQ$15)),"",'III_Plan comp 438.68 {Plan 7}'!CQ$15&amp;analysismethod10)</f>
        <v/>
      </c>
      <c r="EY97" s="254" t="str">
        <f>IF(ISNUMBER(FIND(analysismethod10,'III_Plan comp 438.68 {Plan 7}'!CR$15)),"",'III_Plan comp 438.68 {Plan 7}'!CR$15&amp;analysismethod10)</f>
        <v/>
      </c>
      <c r="EZ97" s="254" t="str">
        <f>IF(ISNUMBER(FIND(analysismethod10,'III_Plan comp 438.68 {Plan 7}'!CS$15)),"",'III_Plan comp 438.68 {Plan 7}'!CS$15&amp;analysismethod10)</f>
        <v/>
      </c>
      <c r="FA97" s="254" t="str">
        <f>IF(ISNUMBER(FIND(analysismethod10,'III_Plan comp 438.68 {Plan 7}'!CT$15)),"",'III_Plan comp 438.68 {Plan 7}'!CT$15&amp;analysismethod10)</f>
        <v/>
      </c>
      <c r="FB97" s="254" t="str">
        <f>IF(ISNUMBER(FIND(analysismethod10,'III_Plan comp 438.68 {Plan 7}'!CU$15)),"",'III_Plan comp 438.68 {Plan 7}'!CU$15&amp;analysismethod10)</f>
        <v/>
      </c>
      <c r="FC97" s="254" t="str">
        <f>IF(ISNUMBER(FIND(analysismethod10,'III_Plan comp 438.68 {Plan 7}'!CV$15)),"",'III_Plan comp 438.68 {Plan 7}'!CV$15&amp;analysismethod10)</f>
        <v/>
      </c>
      <c r="FD97" s="254" t="str">
        <f>IF(ISNUMBER(FIND(analysismethod10,'III_Plan comp 438.68 {Plan 7}'!CW$15)),"",'III_Plan comp 438.68 {Plan 7}'!CW$15&amp;analysismethod10)</f>
        <v/>
      </c>
      <c r="FE97" s="254" t="str">
        <f>IF(ISNUMBER(FIND(analysismethod10,'III_Plan comp 438.68 {Plan 7}'!CX$15)),"",'III_Plan comp 438.68 {Plan 7}'!CX$15&amp;analysismethod10)</f>
        <v/>
      </c>
      <c r="FF97" s="254" t="str">
        <f>IF(ISNUMBER(FIND(analysismethod10,'III_Plan comp 438.68 {Plan 7}'!CY$15)),"",'III_Plan comp 438.68 {Plan 7}'!CY$15&amp;analysismethod10)</f>
        <v/>
      </c>
      <c r="FG97" s="254" t="str">
        <f>IF(ISNUMBER(FIND(analysismethod10,'III_Plan comp 438.68 {Plan 7}'!CZ$15)),"",'III_Plan comp 438.68 {Plan 7}'!CZ$15&amp;analysismethod10)</f>
        <v/>
      </c>
    </row>
    <row r="98" spans="62:163" ht="15" thickTop="1" x14ac:dyDescent="0.2"/>
    <row r="99" spans="62:163" ht="15" thickBot="1" x14ac:dyDescent="0.25"/>
    <row r="100" spans="62:163" ht="15.75" thickTop="1" x14ac:dyDescent="0.25">
      <c r="BJ100" s="268" t="s">
        <v>112</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x14ac:dyDescent="0.2">
      <c r="BK101" s="250" t="str">
        <f>IF('I_State and program information'!$E$54="Yes","Plan Provider Directory Review"&amp;"; "&amp;CHAR(10)&amp;CHAR(10),"")</f>
        <v xml:space="preserve">Plan Provider Directory Review; 
</v>
      </c>
      <c r="BL101" s="251" t="str">
        <f>IF(ISNUMBER(FIND(analysismethod2,'III_Plan comp 438.68 {Plan 8}'!E$15)),"",'III_Plan comp 438.68 {Plan 8}'!E$15&amp;analysismethod2)</f>
        <v xml:space="preserve">Plan Provider Directory Review; 
</v>
      </c>
      <c r="BM101" s="251" t="str">
        <f>IF(ISNUMBER(FIND(analysismethod2,'III_Plan comp 438.68 {Plan 8}'!F$15)),"",'III_Plan comp 438.68 {Plan 8}'!F$15&amp;analysismethod2)</f>
        <v xml:space="preserve">Plan Provider Directory Review; 
</v>
      </c>
      <c r="BN101" s="251" t="str">
        <f>IF(ISNUMBER(FIND(analysismethod2,'III_Plan comp 438.68 {Plan 8}'!G$15)),"",'III_Plan comp 438.68 {Plan 8}'!G$15&amp;analysismethod2)</f>
        <v xml:space="preserve">Plan Provider Directory Review; 
</v>
      </c>
      <c r="BO101" s="251" t="str">
        <f>IF(ISNUMBER(FIND(analysismethod2,'III_Plan comp 438.68 {Plan 8}'!H$15)),"",'III_Plan comp 438.68 {Plan 8}'!H$15&amp;analysismethod2)</f>
        <v xml:space="preserve">Plan Provider Directory Review; 
</v>
      </c>
      <c r="BP101" s="251" t="str">
        <f>IF(ISNUMBER(FIND(analysismethod2,'III_Plan comp 438.68 {Plan 8}'!I$15)),"",'III_Plan comp 438.68 {Plan 8}'!I$15&amp;analysismethod2)</f>
        <v xml:space="preserve">Plan Provider Directory Review; 
</v>
      </c>
      <c r="BQ101" s="251" t="str">
        <f>IF(ISNUMBER(FIND(analysismethod2,'III_Plan comp 438.68 {Plan 8}'!J$15)),"",'III_Plan comp 438.68 {Plan 8}'!J$15&amp;analysismethod2)</f>
        <v xml:space="preserve">Plan Provider Directory Review; 
</v>
      </c>
      <c r="BR101" s="251" t="str">
        <f>IF(ISNUMBER(FIND(analysismethod2,'III_Plan comp 438.68 {Plan 8}'!K$15)),"",'III_Plan comp 438.68 {Plan 8}'!K$15&amp;analysismethod2)</f>
        <v xml:space="preserve">Plan Provider Directory Review; 
</v>
      </c>
      <c r="BS101" s="251" t="str">
        <f>IF(ISNUMBER(FIND(analysismethod2,'III_Plan comp 438.68 {Plan 8}'!L$15)),"",'III_Plan comp 438.68 {Plan 8}'!L$15&amp;analysismethod2)</f>
        <v xml:space="preserve">Plan Provider Directory Review; 
</v>
      </c>
      <c r="BT101" s="251" t="str">
        <f>IF(ISNUMBER(FIND(analysismethod2,'III_Plan comp 438.68 {Plan 8}'!M$15)),"",'III_Plan comp 438.68 {Plan 8}'!M$15&amp;analysismethod2)</f>
        <v xml:space="preserve">Plan Provider Directory Review; 
</v>
      </c>
      <c r="BU101" s="251" t="str">
        <f>IF(ISNUMBER(FIND(analysismethod2,'III_Plan comp 438.68 {Plan 8}'!N$15)),"",'III_Plan comp 438.68 {Plan 8}'!N$15&amp;analysismethod2)</f>
        <v xml:space="preserve">Plan Provider Directory Review; 
</v>
      </c>
      <c r="BV101" s="251" t="str">
        <f>IF(ISNUMBER(FIND(analysismethod2,'III_Plan comp 438.68 {Plan 8}'!O$15)),"",'III_Plan comp 438.68 {Plan 8}'!O$15&amp;analysismethod2)</f>
        <v xml:space="preserve">Plan Provider Directory Review; 
</v>
      </c>
      <c r="BW101" s="251" t="str">
        <f>IF(ISNUMBER(FIND(analysismethod2,'III_Plan comp 438.68 {Plan 8}'!P$15)),"",'III_Plan comp 438.68 {Plan 8}'!P$15&amp;analysismethod2)</f>
        <v xml:space="preserve">Plan Provider Directory Review; 
</v>
      </c>
      <c r="BX101" s="251" t="str">
        <f>IF(ISNUMBER(FIND(analysismethod2,'III_Plan comp 438.68 {Plan 8}'!Q$15)),"",'III_Plan comp 438.68 {Plan 8}'!Q$15&amp;analysismethod2)</f>
        <v xml:space="preserve">Plan Provider Directory Review; 
</v>
      </c>
      <c r="BY101" s="251" t="str">
        <f>IF(ISNUMBER(FIND(analysismethod2,'III_Plan comp 438.68 {Plan 8}'!R$15)),"",'III_Plan comp 438.68 {Plan 8}'!R$15&amp;analysismethod2)</f>
        <v xml:space="preserve">Plan Provider Directory Review; 
</v>
      </c>
      <c r="BZ101" s="251" t="str">
        <f>IF(ISNUMBER(FIND(analysismethod2,'III_Plan comp 438.68 {Plan 8}'!S$15)),"",'III_Plan comp 438.68 {Plan 8}'!S$15&amp;analysismethod2)</f>
        <v xml:space="preserve">Plan Provider Directory Review; 
</v>
      </c>
      <c r="CA101" s="251" t="str">
        <f>IF(ISNUMBER(FIND(analysismethod2,'III_Plan comp 438.68 {Plan 8}'!T$15)),"",'III_Plan comp 438.68 {Plan 8}'!T$15&amp;analysismethod2)</f>
        <v xml:space="preserve">Plan Provider Directory Review; 
</v>
      </c>
      <c r="CB101" s="251" t="str">
        <f>IF(ISNUMBER(FIND(analysismethod2,'III_Plan comp 438.68 {Plan 8}'!U$15)),"",'III_Plan comp 438.68 {Plan 8}'!U$15&amp;analysismethod2)</f>
        <v xml:space="preserve">Plan Provider Directory Review; 
</v>
      </c>
      <c r="CC101" s="251" t="str">
        <f>IF(ISNUMBER(FIND(analysismethod2,'III_Plan comp 438.68 {Plan 8}'!V$15)),"",'III_Plan comp 438.68 {Plan 8}'!V$15&amp;analysismethod2)</f>
        <v xml:space="preserve">Plan Provider Directory Review; 
</v>
      </c>
      <c r="CD101" s="251" t="str">
        <f>IF(ISNUMBER(FIND(analysismethod2,'III_Plan comp 438.68 {Plan 8}'!W$15)),"",'III_Plan comp 438.68 {Plan 8}'!W$15&amp;analysismethod2)</f>
        <v xml:space="preserve">Plan Provider Directory Review; 
</v>
      </c>
      <c r="CE101" s="251" t="str">
        <f>IF(ISNUMBER(FIND(analysismethod2,'III_Plan comp 438.68 {Plan 8}'!X$15)),"",'III_Plan comp 438.68 {Plan 8}'!X$15&amp;analysismethod2)</f>
        <v xml:space="preserve">Plan Provider Directory Review; 
</v>
      </c>
      <c r="CF101" s="251" t="str">
        <f>IF(ISNUMBER(FIND(analysismethod2,'III_Plan comp 438.68 {Plan 8}'!Y$15)),"",'III_Plan comp 438.68 {Plan 8}'!Y$15&amp;analysismethod2)</f>
        <v xml:space="preserve">Plan Provider Directory Review; 
</v>
      </c>
      <c r="CG101" s="251" t="str">
        <f>IF(ISNUMBER(FIND(analysismethod2,'III_Plan comp 438.68 {Plan 8}'!Z$15)),"",'III_Plan comp 438.68 {Plan 8}'!Z$15&amp;analysismethod2)</f>
        <v xml:space="preserve">Plan Provider Directory Review; 
</v>
      </c>
      <c r="CH101" s="251" t="str">
        <f>IF(ISNUMBER(FIND(analysismethod2,'III_Plan comp 438.68 {Plan 8}'!AA$15)),"",'III_Plan comp 438.68 {Plan 8}'!AA$15&amp;analysismethod2)</f>
        <v xml:space="preserve">Plan Provider Directory Review; 
</v>
      </c>
      <c r="CI101" s="251" t="str">
        <f>IF(ISNUMBER(FIND(analysismethod2,'III_Plan comp 438.68 {Plan 8}'!AB$15)),"",'III_Plan comp 438.68 {Plan 8}'!AB$15&amp;analysismethod2)</f>
        <v xml:space="preserve">Plan Provider Directory Review; 
</v>
      </c>
      <c r="CJ101" s="251" t="str">
        <f>IF(ISNUMBER(FIND(analysismethod2,'III_Plan comp 438.68 {Plan 8}'!AC$15)),"",'III_Plan comp 438.68 {Plan 8}'!AC$15&amp;analysismethod2)</f>
        <v xml:space="preserve">Plan Provider Directory Review; 
</v>
      </c>
      <c r="CK101" s="251" t="str">
        <f>IF(ISNUMBER(FIND(analysismethod2,'III_Plan comp 438.68 {Plan 8}'!AD$15)),"",'III_Plan comp 438.68 {Plan 8}'!AD$15&amp;analysismethod2)</f>
        <v xml:space="preserve">Plan Provider Directory Review; 
</v>
      </c>
      <c r="CL101" s="251" t="str">
        <f>IF(ISNUMBER(FIND(analysismethod2,'III_Plan comp 438.68 {Plan 8}'!AE$15)),"",'III_Plan comp 438.68 {Plan 8}'!AE$15&amp;analysismethod2)</f>
        <v xml:space="preserve">Plan Provider Directory Review; 
</v>
      </c>
      <c r="CM101" s="251" t="str">
        <f>IF(ISNUMBER(FIND(analysismethod2,'III_Plan comp 438.68 {Plan 8}'!AF$15)),"",'III_Plan comp 438.68 {Plan 8}'!AF$15&amp;analysismethod2)</f>
        <v xml:space="preserve">Plan Provider Directory Review; 
</v>
      </c>
      <c r="CN101" s="251" t="str">
        <f>IF(ISNUMBER(FIND(analysismethod2,'III_Plan comp 438.68 {Plan 8}'!AG$15)),"",'III_Plan comp 438.68 {Plan 8}'!AG$15&amp;analysismethod2)</f>
        <v xml:space="preserve">Plan Provider Directory Review; 
</v>
      </c>
      <c r="CO101" s="251" t="str">
        <f>IF(ISNUMBER(FIND(analysismethod2,'III_Plan comp 438.68 {Plan 8}'!AH$15)),"",'III_Plan comp 438.68 {Plan 8}'!AH$15&amp;analysismethod2)</f>
        <v xml:space="preserve">Plan Provider Directory Review; 
</v>
      </c>
      <c r="CP101" s="251" t="str">
        <f>IF(ISNUMBER(FIND(analysismethod2,'III_Plan comp 438.68 {Plan 8}'!AI$15)),"",'III_Plan comp 438.68 {Plan 8}'!AI$15&amp;analysismethod2)</f>
        <v xml:space="preserve">Plan Provider Directory Review; 
</v>
      </c>
      <c r="CQ101" s="251" t="str">
        <f>IF(ISNUMBER(FIND(analysismethod2,'III_Plan comp 438.68 {Plan 8}'!AJ$15)),"",'III_Plan comp 438.68 {Plan 8}'!AJ$15&amp;analysismethod2)</f>
        <v xml:space="preserve">Plan Provider Directory Review; 
</v>
      </c>
      <c r="CR101" s="251" t="str">
        <f>IF(ISNUMBER(FIND(analysismethod2,'III_Plan comp 438.68 {Plan 8}'!AK$15)),"",'III_Plan comp 438.68 {Plan 8}'!AK$15&amp;analysismethod2)</f>
        <v xml:space="preserve">Plan Provider Directory Review; 
</v>
      </c>
      <c r="CS101" s="251" t="str">
        <f>IF(ISNUMBER(FIND(analysismethod2,'III_Plan comp 438.68 {Plan 8}'!AL$15)),"",'III_Plan comp 438.68 {Plan 8}'!AL$15&amp;analysismethod2)</f>
        <v xml:space="preserve">Plan Provider Directory Review; 
</v>
      </c>
      <c r="CT101" s="251" t="str">
        <f>IF(ISNUMBER(FIND(analysismethod2,'III_Plan comp 438.68 {Plan 8}'!AM$15)),"",'III_Plan comp 438.68 {Plan 8}'!AM$15&amp;analysismethod2)</f>
        <v xml:space="preserve">Plan Provider Directory Review; 
</v>
      </c>
      <c r="CU101" s="251" t="str">
        <f>IF(ISNUMBER(FIND(analysismethod2,'III_Plan comp 438.68 {Plan 8}'!AN$15)),"",'III_Plan comp 438.68 {Plan 8}'!AN$15&amp;analysismethod2)</f>
        <v xml:space="preserve">Plan Provider Directory Review; 
</v>
      </c>
      <c r="CV101" s="251" t="str">
        <f>IF(ISNUMBER(FIND(analysismethod2,'III_Plan comp 438.68 {Plan 8}'!AO$15)),"",'III_Plan comp 438.68 {Plan 8}'!AO$15&amp;analysismethod2)</f>
        <v xml:space="preserve">Plan Provider Directory Review; 
</v>
      </c>
      <c r="CW101" s="251" t="str">
        <f>IF(ISNUMBER(FIND(analysismethod2,'III_Plan comp 438.68 {Plan 8}'!AP$15)),"",'III_Plan comp 438.68 {Plan 8}'!AP$15&amp;analysismethod2)</f>
        <v xml:space="preserve">Plan Provider Directory Review; 
</v>
      </c>
      <c r="CX101" s="251" t="str">
        <f>IF(ISNUMBER(FIND(analysismethod2,'III_Plan comp 438.68 {Plan 8}'!AQ$15)),"",'III_Plan comp 438.68 {Plan 8}'!AQ$15&amp;analysismethod2)</f>
        <v xml:space="preserve">Plan Provider Directory Review; 
</v>
      </c>
      <c r="CY101" s="251" t="str">
        <f>IF(ISNUMBER(FIND(analysismethod2,'III_Plan comp 438.68 {Plan 8}'!AR$15)),"",'III_Plan comp 438.68 {Plan 8}'!AR$15&amp;analysismethod2)</f>
        <v xml:space="preserve">Plan Provider Directory Review; 
</v>
      </c>
      <c r="CZ101" s="251" t="str">
        <f>IF(ISNUMBER(FIND(analysismethod2,'III_Plan comp 438.68 {Plan 8}'!AS$15)),"",'III_Plan comp 438.68 {Plan 8}'!AS$15&amp;analysismethod2)</f>
        <v xml:space="preserve">Plan Provider Directory Review; 
</v>
      </c>
      <c r="DA101" s="251" t="str">
        <f>IF(ISNUMBER(FIND(analysismethod2,'III_Plan comp 438.68 {Plan 8}'!AT$15)),"",'III_Plan comp 438.68 {Plan 8}'!AT$15&amp;analysismethod2)</f>
        <v xml:space="preserve">Plan Provider Directory Review; 
</v>
      </c>
      <c r="DB101" s="251" t="str">
        <f>IF(ISNUMBER(FIND(analysismethod2,'III_Plan comp 438.68 {Plan 8}'!AU$15)),"",'III_Plan comp 438.68 {Plan 8}'!AU$15&amp;analysismethod2)</f>
        <v xml:space="preserve">Plan Provider Directory Review; 
</v>
      </c>
      <c r="DC101" s="251" t="str">
        <f>IF(ISNUMBER(FIND(analysismethod2,'III_Plan comp 438.68 {Plan 8}'!AV$15)),"",'III_Plan comp 438.68 {Plan 8}'!AV$15&amp;analysismethod2)</f>
        <v xml:space="preserve">Plan Provider Directory Review; 
</v>
      </c>
      <c r="DD101" s="251" t="str">
        <f>IF(ISNUMBER(FIND(analysismethod2,'III_Plan comp 438.68 {Plan 8}'!AW$15)),"",'III_Plan comp 438.68 {Plan 8}'!AW$15&amp;analysismethod2)</f>
        <v xml:space="preserve">Plan Provider Directory Review; 
</v>
      </c>
      <c r="DE101" s="251" t="str">
        <f>IF(ISNUMBER(FIND(analysismethod2,'III_Plan comp 438.68 {Plan 8}'!AX$15)),"",'III_Plan comp 438.68 {Plan 8}'!AX$15&amp;analysismethod2)</f>
        <v xml:space="preserve">Plan Provider Directory Review; 
</v>
      </c>
      <c r="DF101" s="251" t="str">
        <f>IF(ISNUMBER(FIND(analysismethod2,'III_Plan comp 438.68 {Plan 8}'!AY$15)),"",'III_Plan comp 438.68 {Plan 8}'!AY$15&amp;analysismethod2)</f>
        <v xml:space="preserve">Plan Provider Directory Review; 
</v>
      </c>
      <c r="DG101" s="251" t="str">
        <f>IF(ISNUMBER(FIND(analysismethod2,'III_Plan comp 438.68 {Plan 8}'!AZ$15)),"",'III_Plan comp 438.68 {Plan 8}'!AZ$15&amp;analysismethod2)</f>
        <v xml:space="preserve">Plan Provider Directory Review; 
</v>
      </c>
      <c r="DH101" s="251" t="str">
        <f>IF(ISNUMBER(FIND(analysismethod2,'III_Plan comp 438.68 {Plan 8}'!BA$15)),"",'III_Plan comp 438.68 {Plan 8}'!BA$15&amp;analysismethod2)</f>
        <v xml:space="preserve">Plan Provider Directory Review; 
</v>
      </c>
      <c r="DI101" s="251" t="str">
        <f>IF(ISNUMBER(FIND(analysismethod2,'III_Plan comp 438.68 {Plan 8}'!BB$15)),"",'III_Plan comp 438.68 {Plan 8}'!BB$15&amp;analysismethod2)</f>
        <v xml:space="preserve">Plan Provider Directory Review; 
</v>
      </c>
      <c r="DJ101" s="251" t="str">
        <f>IF(ISNUMBER(FIND(analysismethod2,'III_Plan comp 438.68 {Plan 8}'!BC$15)),"",'III_Plan comp 438.68 {Plan 8}'!BC$15&amp;analysismethod2)</f>
        <v xml:space="preserve">Plan Provider Directory Review; 
</v>
      </c>
      <c r="DK101" s="251" t="str">
        <f>IF(ISNUMBER(FIND(analysismethod2,'III_Plan comp 438.68 {Plan 8}'!BD$15)),"",'III_Plan comp 438.68 {Plan 8}'!BD$15&amp;analysismethod2)</f>
        <v xml:space="preserve">Plan Provider Directory Review; 
</v>
      </c>
      <c r="DL101" s="251" t="str">
        <f>IF(ISNUMBER(FIND(analysismethod2,'III_Plan comp 438.68 {Plan 8}'!BE$15)),"",'III_Plan comp 438.68 {Plan 8}'!BE$15&amp;analysismethod2)</f>
        <v xml:space="preserve">Plan Provider Directory Review; 
</v>
      </c>
      <c r="DM101" s="251" t="str">
        <f>IF(ISNUMBER(FIND(analysismethod2,'III_Plan comp 438.68 {Plan 8}'!BF$15)),"",'III_Plan comp 438.68 {Plan 8}'!BF$15&amp;analysismethod2)</f>
        <v xml:space="preserve">Plan Provider Directory Review; 
</v>
      </c>
      <c r="DN101" s="251" t="str">
        <f>IF(ISNUMBER(FIND(analysismethod2,'III_Plan comp 438.68 {Plan 8}'!BG$15)),"",'III_Plan comp 438.68 {Plan 8}'!BG$15&amp;analysismethod2)</f>
        <v xml:space="preserve">Plan Provider Directory Review; 
</v>
      </c>
      <c r="DO101" s="251" t="str">
        <f>IF(ISNUMBER(FIND(analysismethod2,'III_Plan comp 438.68 {Plan 8}'!BH$15)),"",'III_Plan comp 438.68 {Plan 8}'!BH$15&amp;analysismethod2)</f>
        <v xml:space="preserve">Plan Provider Directory Review; 
</v>
      </c>
      <c r="DP101" s="251" t="str">
        <f>IF(ISNUMBER(FIND(analysismethod2,'III_Plan comp 438.68 {Plan 8}'!BI$15)),"",'III_Plan comp 438.68 {Plan 8}'!BI$15&amp;analysismethod2)</f>
        <v xml:space="preserve">Plan Provider Directory Review; 
</v>
      </c>
      <c r="DQ101" s="251" t="str">
        <f>IF(ISNUMBER(FIND(analysismethod2,'III_Plan comp 438.68 {Plan 8}'!BJ$15)),"",'III_Plan comp 438.68 {Plan 8}'!BJ$15&amp;analysismethod2)</f>
        <v xml:space="preserve">Plan Provider Directory Review; 
</v>
      </c>
      <c r="DR101" s="251" t="str">
        <f>IF(ISNUMBER(FIND(analysismethod2,'III_Plan comp 438.68 {Plan 8}'!BK$15)),"",'III_Plan comp 438.68 {Plan 8}'!BK$15&amp;analysismethod2)</f>
        <v xml:space="preserve">Plan Provider Directory Review; 
</v>
      </c>
      <c r="DS101" s="251" t="str">
        <f>IF(ISNUMBER(FIND(analysismethod2,'III_Plan comp 438.68 {Plan 8}'!BL$15)),"",'III_Plan comp 438.68 {Plan 8}'!BL$15&amp;analysismethod2)</f>
        <v xml:space="preserve">Plan Provider Directory Review; 
</v>
      </c>
      <c r="DT101" s="251" t="str">
        <f>IF(ISNUMBER(FIND(analysismethod2,'III_Plan comp 438.68 {Plan 8}'!BM$15)),"",'III_Plan comp 438.68 {Plan 8}'!BM$15&amp;analysismethod2)</f>
        <v xml:space="preserve">Plan Provider Directory Review; 
</v>
      </c>
      <c r="DU101" s="251" t="str">
        <f>IF(ISNUMBER(FIND(analysismethod2,'III_Plan comp 438.68 {Plan 8}'!BN$15)),"",'III_Plan comp 438.68 {Plan 8}'!BN$15&amp;analysismethod2)</f>
        <v xml:space="preserve">Plan Provider Directory Review; 
</v>
      </c>
      <c r="DV101" s="251" t="str">
        <f>IF(ISNUMBER(FIND(analysismethod2,'III_Plan comp 438.68 {Plan 8}'!BO$15)),"",'III_Plan comp 438.68 {Plan 8}'!BO$15&amp;analysismethod2)</f>
        <v xml:space="preserve">Plan Provider Directory Review; 
</v>
      </c>
      <c r="DW101" s="251" t="str">
        <f>IF(ISNUMBER(FIND(analysismethod2,'III_Plan comp 438.68 {Plan 8}'!BP$15)),"",'III_Plan comp 438.68 {Plan 8}'!BP$15&amp;analysismethod2)</f>
        <v xml:space="preserve">Plan Provider Directory Review; 
</v>
      </c>
      <c r="DX101" s="251" t="str">
        <f>IF(ISNUMBER(FIND(analysismethod2,'III_Plan comp 438.68 {Plan 8}'!BQ$15)),"",'III_Plan comp 438.68 {Plan 8}'!BQ$15&amp;analysismethod2)</f>
        <v xml:space="preserve">Plan Provider Directory Review; 
</v>
      </c>
      <c r="DY101" s="251" t="str">
        <f>IF(ISNUMBER(FIND(analysismethod2,'III_Plan comp 438.68 {Plan 8}'!BR$15)),"",'III_Plan comp 438.68 {Plan 8}'!BR$15&amp;analysismethod2)</f>
        <v xml:space="preserve">Plan Provider Directory Review; 
</v>
      </c>
      <c r="DZ101" s="251" t="str">
        <f>IF(ISNUMBER(FIND(analysismethod2,'III_Plan comp 438.68 {Plan 8}'!BS$15)),"",'III_Plan comp 438.68 {Plan 8}'!BS$15&amp;analysismethod2)</f>
        <v xml:space="preserve">Plan Provider Directory Review; 
</v>
      </c>
      <c r="EA101" s="251" t="str">
        <f>IF(ISNUMBER(FIND(analysismethod2,'III_Plan comp 438.68 {Plan 8}'!BT$15)),"",'III_Plan comp 438.68 {Plan 8}'!BT$15&amp;analysismethod2)</f>
        <v xml:space="preserve">Plan Provider Directory Review; 
</v>
      </c>
      <c r="EB101" s="251" t="str">
        <f>IF(ISNUMBER(FIND(analysismethod2,'III_Plan comp 438.68 {Plan 8}'!BU$15)),"",'III_Plan comp 438.68 {Plan 8}'!BU$15&amp;analysismethod2)</f>
        <v xml:space="preserve">Plan Provider Directory Review; 
</v>
      </c>
      <c r="EC101" s="251" t="str">
        <f>IF(ISNUMBER(FIND(analysismethod2,'III_Plan comp 438.68 {Plan 8}'!BV$15)),"",'III_Plan comp 438.68 {Plan 8}'!BV$15&amp;analysismethod2)</f>
        <v xml:space="preserve">Plan Provider Directory Review; 
</v>
      </c>
      <c r="ED101" s="251" t="str">
        <f>IF(ISNUMBER(FIND(analysismethod2,'III_Plan comp 438.68 {Plan 8}'!BW$15)),"",'III_Plan comp 438.68 {Plan 8}'!BW$15&amp;analysismethod2)</f>
        <v xml:space="preserve">Plan Provider Directory Review; 
</v>
      </c>
      <c r="EE101" s="251" t="str">
        <f>IF(ISNUMBER(FIND(analysismethod2,'III_Plan comp 438.68 {Plan 8}'!BX$15)),"",'III_Plan comp 438.68 {Plan 8}'!BX$15&amp;analysismethod2)</f>
        <v xml:space="preserve">Plan Provider Directory Review; 
</v>
      </c>
      <c r="EF101" s="251" t="str">
        <f>IF(ISNUMBER(FIND(analysismethod2,'III_Plan comp 438.68 {Plan 8}'!BY$15)),"",'III_Plan comp 438.68 {Plan 8}'!BY$15&amp;analysismethod2)</f>
        <v xml:space="preserve">Plan Provider Directory Review; 
</v>
      </c>
      <c r="EG101" s="251" t="str">
        <f>IF(ISNUMBER(FIND(analysismethod2,'III_Plan comp 438.68 {Plan 8}'!BZ$15)),"",'III_Plan comp 438.68 {Plan 8}'!BZ$15&amp;analysismethod2)</f>
        <v xml:space="preserve">Plan Provider Directory Review; 
</v>
      </c>
      <c r="EH101" s="251" t="str">
        <f>IF(ISNUMBER(FIND(analysismethod2,'III_Plan comp 438.68 {Plan 8}'!CA$15)),"",'III_Plan comp 438.68 {Plan 8}'!CA$15&amp;analysismethod2)</f>
        <v xml:space="preserve">Plan Provider Directory Review; 
</v>
      </c>
      <c r="EI101" s="251" t="str">
        <f>IF(ISNUMBER(FIND(analysismethod2,'III_Plan comp 438.68 {Plan 8}'!CB$15)),"",'III_Plan comp 438.68 {Plan 8}'!CB$15&amp;analysismethod2)</f>
        <v xml:space="preserve">Plan Provider Directory Review; 
</v>
      </c>
      <c r="EJ101" s="251" t="str">
        <f>IF(ISNUMBER(FIND(analysismethod2,'III_Plan comp 438.68 {Plan 8}'!CC$15)),"",'III_Plan comp 438.68 {Plan 8}'!CC$15&amp;analysismethod2)</f>
        <v xml:space="preserve">Plan Provider Directory Review; 
</v>
      </c>
      <c r="EK101" s="251" t="str">
        <f>IF(ISNUMBER(FIND(analysismethod2,'III_Plan comp 438.68 {Plan 8}'!CD$15)),"",'III_Plan comp 438.68 {Plan 8}'!CD$15&amp;analysismethod2)</f>
        <v xml:space="preserve">Plan Provider Directory Review; 
</v>
      </c>
      <c r="EL101" s="251" t="str">
        <f>IF(ISNUMBER(FIND(analysismethod2,'III_Plan comp 438.68 {Plan 8}'!CE$15)),"",'III_Plan comp 438.68 {Plan 8}'!CE$15&amp;analysismethod2)</f>
        <v xml:space="preserve">Plan Provider Directory Review; 
</v>
      </c>
      <c r="EM101" s="251" t="str">
        <f>IF(ISNUMBER(FIND(analysismethod2,'III_Plan comp 438.68 {Plan 8}'!CF$15)),"",'III_Plan comp 438.68 {Plan 8}'!CF$15&amp;analysismethod2)</f>
        <v xml:space="preserve">Plan Provider Directory Review; 
</v>
      </c>
      <c r="EN101" s="251" t="str">
        <f>IF(ISNUMBER(FIND(analysismethod2,'III_Plan comp 438.68 {Plan 8}'!CG$15)),"",'III_Plan comp 438.68 {Plan 8}'!CG$15&amp;analysismethod2)</f>
        <v xml:space="preserve">Plan Provider Directory Review; 
</v>
      </c>
      <c r="EO101" s="251" t="str">
        <f>IF(ISNUMBER(FIND(analysismethod2,'III_Plan comp 438.68 {Plan 8}'!CH$15)),"",'III_Plan comp 438.68 {Plan 8}'!CH$15&amp;analysismethod2)</f>
        <v xml:space="preserve">Plan Provider Directory Review; 
</v>
      </c>
      <c r="EP101" s="251" t="str">
        <f>IF(ISNUMBER(FIND(analysismethod2,'III_Plan comp 438.68 {Plan 8}'!CI$15)),"",'III_Plan comp 438.68 {Plan 8}'!CI$15&amp;analysismethod2)</f>
        <v xml:space="preserve">Plan Provider Directory Review; 
</v>
      </c>
      <c r="EQ101" s="251" t="str">
        <f>IF(ISNUMBER(FIND(analysismethod2,'III_Plan comp 438.68 {Plan 8}'!CJ$15)),"",'III_Plan comp 438.68 {Plan 8}'!CJ$15&amp;analysismethod2)</f>
        <v xml:space="preserve">Plan Provider Directory Review; 
</v>
      </c>
      <c r="ER101" s="251" t="str">
        <f>IF(ISNUMBER(FIND(analysismethod2,'III_Plan comp 438.68 {Plan 8}'!CK$15)),"",'III_Plan comp 438.68 {Plan 8}'!CK$15&amp;analysismethod2)</f>
        <v xml:space="preserve">Plan Provider Directory Review; 
</v>
      </c>
      <c r="ES101" s="251" t="str">
        <f>IF(ISNUMBER(FIND(analysismethod2,'III_Plan comp 438.68 {Plan 8}'!CL$15)),"",'III_Plan comp 438.68 {Plan 8}'!CL$15&amp;analysismethod2)</f>
        <v xml:space="preserve">Plan Provider Directory Review; 
</v>
      </c>
      <c r="ET101" s="251" t="str">
        <f>IF(ISNUMBER(FIND(analysismethod2,'III_Plan comp 438.68 {Plan 8}'!CM$15)),"",'III_Plan comp 438.68 {Plan 8}'!CM$15&amp;analysismethod2)</f>
        <v xml:space="preserve">Plan Provider Directory Review; 
</v>
      </c>
      <c r="EU101" s="251" t="str">
        <f>IF(ISNUMBER(FIND(analysismethod2,'III_Plan comp 438.68 {Plan 8}'!CN$15)),"",'III_Plan comp 438.68 {Plan 8}'!CN$15&amp;analysismethod2)</f>
        <v xml:space="preserve">Plan Provider Directory Review; 
</v>
      </c>
      <c r="EV101" s="251" t="str">
        <f>IF(ISNUMBER(FIND(analysismethod2,'III_Plan comp 438.68 {Plan 8}'!CO$15)),"",'III_Plan comp 438.68 {Plan 8}'!CO$15&amp;analysismethod2)</f>
        <v xml:space="preserve">Plan Provider Directory Review; 
</v>
      </c>
      <c r="EW101" s="251" t="str">
        <f>IF(ISNUMBER(FIND(analysismethod2,'III_Plan comp 438.68 {Plan 8}'!CP$15)),"",'III_Plan comp 438.68 {Plan 8}'!CP$15&amp;analysismethod2)</f>
        <v xml:space="preserve">Plan Provider Directory Review; 
</v>
      </c>
      <c r="EX101" s="251" t="str">
        <f>IF(ISNUMBER(FIND(analysismethod2,'III_Plan comp 438.68 {Plan 8}'!CQ$15)),"",'III_Plan comp 438.68 {Plan 8}'!CQ$15&amp;analysismethod2)</f>
        <v xml:space="preserve">Plan Provider Directory Review; 
</v>
      </c>
      <c r="EY101" s="251" t="str">
        <f>IF(ISNUMBER(FIND(analysismethod2,'III_Plan comp 438.68 {Plan 8}'!CR$15)),"",'III_Plan comp 438.68 {Plan 8}'!CR$15&amp;analysismethod2)</f>
        <v xml:space="preserve">Plan Provider Directory Review; 
</v>
      </c>
      <c r="EZ101" s="251" t="str">
        <f>IF(ISNUMBER(FIND(analysismethod2,'III_Plan comp 438.68 {Plan 8}'!CS$15)),"",'III_Plan comp 438.68 {Plan 8}'!CS$15&amp;analysismethod2)</f>
        <v xml:space="preserve">Plan Provider Directory Review; 
</v>
      </c>
      <c r="FA101" s="251" t="str">
        <f>IF(ISNUMBER(FIND(analysismethod2,'III_Plan comp 438.68 {Plan 8}'!CT$15)),"",'III_Plan comp 438.68 {Plan 8}'!CT$15&amp;analysismethod2)</f>
        <v xml:space="preserve">Plan Provider Directory Review; 
</v>
      </c>
      <c r="FB101" s="251" t="str">
        <f>IF(ISNUMBER(FIND(analysismethod2,'III_Plan comp 438.68 {Plan 8}'!CU$15)),"",'III_Plan comp 438.68 {Plan 8}'!CU$15&amp;analysismethod2)</f>
        <v xml:space="preserve">Plan Provider Directory Review; 
</v>
      </c>
      <c r="FC101" s="251" t="str">
        <f>IF(ISNUMBER(FIND(analysismethod2,'III_Plan comp 438.68 {Plan 8}'!CV$15)),"",'III_Plan comp 438.68 {Plan 8}'!CV$15&amp;analysismethod2)</f>
        <v xml:space="preserve">Plan Provider Directory Review; 
</v>
      </c>
      <c r="FD101" s="251" t="str">
        <f>IF(ISNUMBER(FIND(analysismethod2,'III_Plan comp 438.68 {Plan 8}'!CW$15)),"",'III_Plan comp 438.68 {Plan 8}'!CW$15&amp;analysismethod2)</f>
        <v xml:space="preserve">Plan Provider Directory Review; 
</v>
      </c>
      <c r="FE101" s="251" t="str">
        <f>IF(ISNUMBER(FIND(analysismethod2,'III_Plan comp 438.68 {Plan 8}'!CX$15)),"",'III_Plan comp 438.68 {Plan 8}'!CX$15&amp;analysismethod2)</f>
        <v xml:space="preserve">Plan Provider Directory Review; 
</v>
      </c>
      <c r="FF101" s="251" t="str">
        <f>IF(ISNUMBER(FIND(analysismethod2,'III_Plan comp 438.68 {Plan 8}'!CY$15)),"",'III_Plan comp 438.68 {Plan 8}'!CY$15&amp;analysismethod2)</f>
        <v xml:space="preserve">Plan Provider Directory Review; 
</v>
      </c>
      <c r="FG101" s="251" t="str">
        <f>IF(ISNUMBER(FIND(analysismethod2,'III_Plan comp 438.68 {Plan 8}'!CZ$15)),"",'III_Plan comp 438.68 {Plan 8}'!CZ$15&amp;analysismethod2)</f>
        <v xml:space="preserve">Plan Provider Directory Review; 
</v>
      </c>
    </row>
    <row r="102" spans="62:163" x14ac:dyDescent="0.2">
      <c r="BK102" s="250" t="str">
        <f>IF('I_State and program information'!$E$58="Yes","Secret Shopper: Network Participation"&amp;"; "&amp;CHAR(10)&amp;CHAR(10),"")</f>
        <v xml:space="preserve">Secret Shopper: Network Participation; 
</v>
      </c>
      <c r="BL102" s="251" t="str">
        <f>IF(ISNUMBER(FIND(analysismethod3,'III_Plan comp 438.68 {Plan 8}'!E$15)),"",'III_Plan comp 438.68 {Plan 8}'!E$15&amp;analysismethod3)</f>
        <v xml:space="preserve">Secret Shopper: Network Participation; 
</v>
      </c>
      <c r="BM102" s="251" t="str">
        <f>IF(ISNUMBER(FIND(analysismethod3,'III_Plan comp 438.68 {Plan 8}'!F$15)),"",'III_Plan comp 438.68 {Plan 8}'!F$15&amp;analysismethod3)</f>
        <v xml:space="preserve">Secret Shopper: Network Participation; 
</v>
      </c>
      <c r="BN102" s="251" t="str">
        <f>IF(ISNUMBER(FIND(analysismethod3,'III_Plan comp 438.68 {Plan 8}'!G$15)),"",'III_Plan comp 438.68 {Plan 8}'!G$15&amp;analysismethod3)</f>
        <v xml:space="preserve">Secret Shopper: Network Participation; 
</v>
      </c>
      <c r="BO102" s="251" t="str">
        <f>IF(ISNUMBER(FIND(analysismethod3,'III_Plan comp 438.68 {Plan 8}'!H$15)),"",'III_Plan comp 438.68 {Plan 8}'!H$15&amp;analysismethod3)</f>
        <v xml:space="preserve">Secret Shopper: Network Participation; 
</v>
      </c>
      <c r="BP102" s="251" t="str">
        <f>IF(ISNUMBER(FIND(analysismethod3,'III_Plan comp 438.68 {Plan 8}'!I$15)),"",'III_Plan comp 438.68 {Plan 8}'!I$15&amp;analysismethod3)</f>
        <v xml:space="preserve">Secret Shopper: Network Participation; 
</v>
      </c>
      <c r="BQ102" s="251" t="str">
        <f>IF(ISNUMBER(FIND(analysismethod3,'III_Plan comp 438.68 {Plan 8}'!J$15)),"",'III_Plan comp 438.68 {Plan 8}'!J$15&amp;analysismethod3)</f>
        <v xml:space="preserve">Secret Shopper: Network Participation; 
</v>
      </c>
      <c r="BR102" s="251" t="str">
        <f>IF(ISNUMBER(FIND(analysismethod3,'III_Plan comp 438.68 {Plan 8}'!K$15)),"",'III_Plan comp 438.68 {Plan 8}'!K$15&amp;analysismethod3)</f>
        <v xml:space="preserve">Secret Shopper: Network Participation; 
</v>
      </c>
      <c r="BS102" s="251" t="str">
        <f>IF(ISNUMBER(FIND(analysismethod3,'III_Plan comp 438.68 {Plan 8}'!L$15)),"",'III_Plan comp 438.68 {Plan 8}'!L$15&amp;analysismethod3)</f>
        <v xml:space="preserve">Secret Shopper: Network Participation; 
</v>
      </c>
      <c r="BT102" s="251" t="str">
        <f>IF(ISNUMBER(FIND(analysismethod3,'III_Plan comp 438.68 {Plan 8}'!M$15)),"",'III_Plan comp 438.68 {Plan 8}'!M$15&amp;analysismethod3)</f>
        <v xml:space="preserve">Secret Shopper: Network Participation; 
</v>
      </c>
      <c r="BU102" s="251" t="str">
        <f>IF(ISNUMBER(FIND(analysismethod3,'III_Plan comp 438.68 {Plan 8}'!N$15)),"",'III_Plan comp 438.68 {Plan 8}'!N$15&amp;analysismethod3)</f>
        <v xml:space="preserve">Secret Shopper: Network Participation; 
</v>
      </c>
      <c r="BV102" s="251" t="str">
        <f>IF(ISNUMBER(FIND(analysismethod3,'III_Plan comp 438.68 {Plan 8}'!O$15)),"",'III_Plan comp 438.68 {Plan 8}'!O$15&amp;analysismethod3)</f>
        <v xml:space="preserve">Secret Shopper: Network Participation; 
</v>
      </c>
      <c r="BW102" s="251" t="str">
        <f>IF(ISNUMBER(FIND(analysismethod3,'III_Plan comp 438.68 {Plan 8}'!P$15)),"",'III_Plan comp 438.68 {Plan 8}'!P$15&amp;analysismethod3)</f>
        <v xml:space="preserve">Secret Shopper: Network Participation; 
</v>
      </c>
      <c r="BX102" s="251" t="str">
        <f>IF(ISNUMBER(FIND(analysismethod3,'III_Plan comp 438.68 {Plan 8}'!Q$15)),"",'III_Plan comp 438.68 {Plan 8}'!Q$15&amp;analysismethod3)</f>
        <v xml:space="preserve">Secret Shopper: Network Participation; 
</v>
      </c>
      <c r="BY102" s="251" t="str">
        <f>IF(ISNUMBER(FIND(analysismethod3,'III_Plan comp 438.68 {Plan 8}'!R$15)),"",'III_Plan comp 438.68 {Plan 8}'!R$15&amp;analysismethod3)</f>
        <v xml:space="preserve">Secret Shopper: Network Participation; 
</v>
      </c>
      <c r="BZ102" s="251" t="str">
        <f>IF(ISNUMBER(FIND(analysismethod3,'III_Plan comp 438.68 {Plan 8}'!S$15)),"",'III_Plan comp 438.68 {Plan 8}'!S$15&amp;analysismethod3)</f>
        <v xml:space="preserve">Secret Shopper: Network Participation; 
</v>
      </c>
      <c r="CA102" s="251" t="str">
        <f>IF(ISNUMBER(FIND(analysismethod3,'III_Plan comp 438.68 {Plan 8}'!T$15)),"",'III_Plan comp 438.68 {Plan 8}'!T$15&amp;analysismethod3)</f>
        <v xml:space="preserve">Secret Shopper: Network Participation; 
</v>
      </c>
      <c r="CB102" s="251" t="str">
        <f>IF(ISNUMBER(FIND(analysismethod3,'III_Plan comp 438.68 {Plan 8}'!U$15)),"",'III_Plan comp 438.68 {Plan 8}'!U$15&amp;analysismethod3)</f>
        <v xml:space="preserve">Secret Shopper: Network Participation; 
</v>
      </c>
      <c r="CC102" s="251" t="str">
        <f>IF(ISNUMBER(FIND(analysismethod3,'III_Plan comp 438.68 {Plan 8}'!V$15)),"",'III_Plan comp 438.68 {Plan 8}'!V$15&amp;analysismethod3)</f>
        <v xml:space="preserve">Secret Shopper: Network Participation; 
</v>
      </c>
      <c r="CD102" s="251" t="str">
        <f>IF(ISNUMBER(FIND(analysismethod3,'III_Plan comp 438.68 {Plan 8}'!W$15)),"",'III_Plan comp 438.68 {Plan 8}'!W$15&amp;analysismethod3)</f>
        <v xml:space="preserve">Secret Shopper: Network Participation; 
</v>
      </c>
      <c r="CE102" s="251" t="str">
        <f>IF(ISNUMBER(FIND(analysismethod3,'III_Plan comp 438.68 {Plan 8}'!X$15)),"",'III_Plan comp 438.68 {Plan 8}'!X$15&amp;analysismethod3)</f>
        <v xml:space="preserve">Secret Shopper: Network Participation; 
</v>
      </c>
      <c r="CF102" s="251" t="str">
        <f>IF(ISNUMBER(FIND(analysismethod3,'III_Plan comp 438.68 {Plan 8}'!Y$15)),"",'III_Plan comp 438.68 {Plan 8}'!Y$15&amp;analysismethod3)</f>
        <v xml:space="preserve">Secret Shopper: Network Participation; 
</v>
      </c>
      <c r="CG102" s="251" t="str">
        <f>IF(ISNUMBER(FIND(analysismethod3,'III_Plan comp 438.68 {Plan 8}'!Z$15)),"",'III_Plan comp 438.68 {Plan 8}'!Z$15&amp;analysismethod3)</f>
        <v xml:space="preserve">Secret Shopper: Network Participation; 
</v>
      </c>
      <c r="CH102" s="251" t="str">
        <f>IF(ISNUMBER(FIND(analysismethod3,'III_Plan comp 438.68 {Plan 8}'!AA$15)),"",'III_Plan comp 438.68 {Plan 8}'!AA$15&amp;analysismethod3)</f>
        <v xml:space="preserve">Secret Shopper: Network Participation; 
</v>
      </c>
      <c r="CI102" s="251" t="str">
        <f>IF(ISNUMBER(FIND(analysismethod3,'III_Plan comp 438.68 {Plan 8}'!AB$15)),"",'III_Plan comp 438.68 {Plan 8}'!AB$15&amp;analysismethod3)</f>
        <v xml:space="preserve">Secret Shopper: Network Participation; 
</v>
      </c>
      <c r="CJ102" s="251" t="str">
        <f>IF(ISNUMBER(FIND(analysismethod3,'III_Plan comp 438.68 {Plan 8}'!AC$15)),"",'III_Plan comp 438.68 {Plan 8}'!AC$15&amp;analysismethod3)</f>
        <v xml:space="preserve">Secret Shopper: Network Participation; 
</v>
      </c>
      <c r="CK102" s="251" t="str">
        <f>IF(ISNUMBER(FIND(analysismethod3,'III_Plan comp 438.68 {Plan 8}'!AD$15)),"",'III_Plan comp 438.68 {Plan 8}'!AD$15&amp;analysismethod3)</f>
        <v xml:space="preserve">Secret Shopper: Network Participation; 
</v>
      </c>
      <c r="CL102" s="251" t="str">
        <f>IF(ISNUMBER(FIND(analysismethod3,'III_Plan comp 438.68 {Plan 8}'!AE$15)),"",'III_Plan comp 438.68 {Plan 8}'!AE$15&amp;analysismethod3)</f>
        <v xml:space="preserve">Secret Shopper: Network Participation; 
</v>
      </c>
      <c r="CM102" s="251" t="str">
        <f>IF(ISNUMBER(FIND(analysismethod3,'III_Plan comp 438.68 {Plan 8}'!AF$15)),"",'III_Plan comp 438.68 {Plan 8}'!AF$15&amp;analysismethod3)</f>
        <v xml:space="preserve">Secret Shopper: Network Participation; 
</v>
      </c>
      <c r="CN102" s="251" t="str">
        <f>IF(ISNUMBER(FIND(analysismethod3,'III_Plan comp 438.68 {Plan 8}'!AG$15)),"",'III_Plan comp 438.68 {Plan 8}'!AG$15&amp;analysismethod3)</f>
        <v xml:space="preserve">Secret Shopper: Network Participation; 
</v>
      </c>
      <c r="CO102" s="251" t="str">
        <f>IF(ISNUMBER(FIND(analysismethod3,'III_Plan comp 438.68 {Plan 8}'!AH$15)),"",'III_Plan comp 438.68 {Plan 8}'!AH$15&amp;analysismethod3)</f>
        <v xml:space="preserve">Secret Shopper: Network Participation; 
</v>
      </c>
      <c r="CP102" s="251" t="str">
        <f>IF(ISNUMBER(FIND(analysismethod3,'III_Plan comp 438.68 {Plan 8}'!AI$15)),"",'III_Plan comp 438.68 {Plan 8}'!AI$15&amp;analysismethod3)</f>
        <v xml:space="preserve">Secret Shopper: Network Participation; 
</v>
      </c>
      <c r="CQ102" s="251" t="str">
        <f>IF(ISNUMBER(FIND(analysismethod3,'III_Plan comp 438.68 {Plan 8}'!AJ$15)),"",'III_Plan comp 438.68 {Plan 8}'!AJ$15&amp;analysismethod3)</f>
        <v xml:space="preserve">Secret Shopper: Network Participation; 
</v>
      </c>
      <c r="CR102" s="251" t="str">
        <f>IF(ISNUMBER(FIND(analysismethod3,'III_Plan comp 438.68 {Plan 8}'!AK$15)),"",'III_Plan comp 438.68 {Plan 8}'!AK$15&amp;analysismethod3)</f>
        <v xml:space="preserve">Secret Shopper: Network Participation; 
</v>
      </c>
      <c r="CS102" s="251" t="str">
        <f>IF(ISNUMBER(FIND(analysismethod3,'III_Plan comp 438.68 {Plan 8}'!AL$15)),"",'III_Plan comp 438.68 {Plan 8}'!AL$15&amp;analysismethod3)</f>
        <v xml:space="preserve">Secret Shopper: Network Participation; 
</v>
      </c>
      <c r="CT102" s="251" t="str">
        <f>IF(ISNUMBER(FIND(analysismethod3,'III_Plan comp 438.68 {Plan 8}'!AM$15)),"",'III_Plan comp 438.68 {Plan 8}'!AM$15&amp;analysismethod3)</f>
        <v xml:space="preserve">Secret Shopper: Network Participation; 
</v>
      </c>
      <c r="CU102" s="251" t="str">
        <f>IF(ISNUMBER(FIND(analysismethod3,'III_Plan comp 438.68 {Plan 8}'!AN$15)),"",'III_Plan comp 438.68 {Plan 8}'!AN$15&amp;analysismethod3)</f>
        <v xml:space="preserve">Secret Shopper: Network Participation; 
</v>
      </c>
      <c r="CV102" s="251" t="str">
        <f>IF(ISNUMBER(FIND(analysismethod3,'III_Plan comp 438.68 {Plan 8}'!AO$15)),"",'III_Plan comp 438.68 {Plan 8}'!AO$15&amp;analysismethod3)</f>
        <v xml:space="preserve">Secret Shopper: Network Participation; 
</v>
      </c>
      <c r="CW102" s="251" t="str">
        <f>IF(ISNUMBER(FIND(analysismethod3,'III_Plan comp 438.68 {Plan 8}'!AP$15)),"",'III_Plan comp 438.68 {Plan 8}'!AP$15&amp;analysismethod3)</f>
        <v xml:space="preserve">Secret Shopper: Network Participation; 
</v>
      </c>
      <c r="CX102" s="251" t="str">
        <f>IF(ISNUMBER(FIND(analysismethod3,'III_Plan comp 438.68 {Plan 8}'!AQ$15)),"",'III_Plan comp 438.68 {Plan 8}'!AQ$15&amp;analysismethod3)</f>
        <v xml:space="preserve">Secret Shopper: Network Participation; 
</v>
      </c>
      <c r="CY102" s="251" t="str">
        <f>IF(ISNUMBER(FIND(analysismethod3,'III_Plan comp 438.68 {Plan 8}'!AR$15)),"",'III_Plan comp 438.68 {Plan 8}'!AR$15&amp;analysismethod3)</f>
        <v xml:space="preserve">Secret Shopper: Network Participation; 
</v>
      </c>
      <c r="CZ102" s="251" t="str">
        <f>IF(ISNUMBER(FIND(analysismethod3,'III_Plan comp 438.68 {Plan 8}'!AS$15)),"",'III_Plan comp 438.68 {Plan 8}'!AS$15&amp;analysismethod3)</f>
        <v xml:space="preserve">Secret Shopper: Network Participation; 
</v>
      </c>
      <c r="DA102" s="251" t="str">
        <f>IF(ISNUMBER(FIND(analysismethod3,'III_Plan comp 438.68 {Plan 8}'!AT$15)),"",'III_Plan comp 438.68 {Plan 8}'!AT$15&amp;analysismethod3)</f>
        <v xml:space="preserve">Secret Shopper: Network Participation; 
</v>
      </c>
      <c r="DB102" s="251" t="str">
        <f>IF(ISNUMBER(FIND(analysismethod3,'III_Plan comp 438.68 {Plan 8}'!AU$15)),"",'III_Plan comp 438.68 {Plan 8}'!AU$15&amp;analysismethod3)</f>
        <v xml:space="preserve">Secret Shopper: Network Participation; 
</v>
      </c>
      <c r="DC102" s="251" t="str">
        <f>IF(ISNUMBER(FIND(analysismethod3,'III_Plan comp 438.68 {Plan 8}'!AV$15)),"",'III_Plan comp 438.68 {Plan 8}'!AV$15&amp;analysismethod3)</f>
        <v xml:space="preserve">Secret Shopper: Network Participation; 
</v>
      </c>
      <c r="DD102" s="251" t="str">
        <f>IF(ISNUMBER(FIND(analysismethod3,'III_Plan comp 438.68 {Plan 8}'!AW$15)),"",'III_Plan comp 438.68 {Plan 8}'!AW$15&amp;analysismethod3)</f>
        <v xml:space="preserve">Secret Shopper: Network Participation; 
</v>
      </c>
      <c r="DE102" s="251" t="str">
        <f>IF(ISNUMBER(FIND(analysismethod3,'III_Plan comp 438.68 {Plan 8}'!AX$15)),"",'III_Plan comp 438.68 {Plan 8}'!AX$15&amp;analysismethod3)</f>
        <v xml:space="preserve">Secret Shopper: Network Participation; 
</v>
      </c>
      <c r="DF102" s="251" t="str">
        <f>IF(ISNUMBER(FIND(analysismethod3,'III_Plan comp 438.68 {Plan 8}'!AY$15)),"",'III_Plan comp 438.68 {Plan 8}'!AY$15&amp;analysismethod3)</f>
        <v xml:space="preserve">Secret Shopper: Network Participation; 
</v>
      </c>
      <c r="DG102" s="251" t="str">
        <f>IF(ISNUMBER(FIND(analysismethod3,'III_Plan comp 438.68 {Plan 8}'!AZ$15)),"",'III_Plan comp 438.68 {Plan 8}'!AZ$15&amp;analysismethod3)</f>
        <v xml:space="preserve">Secret Shopper: Network Participation; 
</v>
      </c>
      <c r="DH102" s="251" t="str">
        <f>IF(ISNUMBER(FIND(analysismethod3,'III_Plan comp 438.68 {Plan 8}'!BA$15)),"",'III_Plan comp 438.68 {Plan 8}'!BA$15&amp;analysismethod3)</f>
        <v xml:space="preserve">Secret Shopper: Network Participation; 
</v>
      </c>
      <c r="DI102" s="251" t="str">
        <f>IF(ISNUMBER(FIND(analysismethod3,'III_Plan comp 438.68 {Plan 8}'!BB$15)),"",'III_Plan comp 438.68 {Plan 8}'!BB$15&amp;analysismethod3)</f>
        <v xml:space="preserve">Secret Shopper: Network Participation; 
</v>
      </c>
      <c r="DJ102" s="251" t="str">
        <f>IF(ISNUMBER(FIND(analysismethod3,'III_Plan comp 438.68 {Plan 8}'!BC$15)),"",'III_Plan comp 438.68 {Plan 8}'!BC$15&amp;analysismethod3)</f>
        <v xml:space="preserve">Secret Shopper: Network Participation; 
</v>
      </c>
      <c r="DK102" s="251" t="str">
        <f>IF(ISNUMBER(FIND(analysismethod3,'III_Plan comp 438.68 {Plan 8}'!BD$15)),"",'III_Plan comp 438.68 {Plan 8}'!BD$15&amp;analysismethod3)</f>
        <v xml:space="preserve">Secret Shopper: Network Participation; 
</v>
      </c>
      <c r="DL102" s="251" t="str">
        <f>IF(ISNUMBER(FIND(analysismethod3,'III_Plan comp 438.68 {Plan 8}'!BE$15)),"",'III_Plan comp 438.68 {Plan 8}'!BE$15&amp;analysismethod3)</f>
        <v xml:space="preserve">Secret Shopper: Network Participation; 
</v>
      </c>
      <c r="DM102" s="251" t="str">
        <f>IF(ISNUMBER(FIND(analysismethod3,'III_Plan comp 438.68 {Plan 8}'!BF$15)),"",'III_Plan comp 438.68 {Plan 8}'!BF$15&amp;analysismethod3)</f>
        <v xml:space="preserve">Secret Shopper: Network Participation; 
</v>
      </c>
      <c r="DN102" s="251" t="str">
        <f>IF(ISNUMBER(FIND(analysismethod3,'III_Plan comp 438.68 {Plan 8}'!BG$15)),"",'III_Plan comp 438.68 {Plan 8}'!BG$15&amp;analysismethod3)</f>
        <v xml:space="preserve">Secret Shopper: Network Participation; 
</v>
      </c>
      <c r="DO102" s="251" t="str">
        <f>IF(ISNUMBER(FIND(analysismethod3,'III_Plan comp 438.68 {Plan 8}'!BH$15)),"",'III_Plan comp 438.68 {Plan 8}'!BH$15&amp;analysismethod3)</f>
        <v xml:space="preserve">Secret Shopper: Network Participation; 
</v>
      </c>
      <c r="DP102" s="251" t="str">
        <f>IF(ISNUMBER(FIND(analysismethod3,'III_Plan comp 438.68 {Plan 8}'!BI$15)),"",'III_Plan comp 438.68 {Plan 8}'!BI$15&amp;analysismethod3)</f>
        <v xml:space="preserve">Secret Shopper: Network Participation; 
</v>
      </c>
      <c r="DQ102" s="251" t="str">
        <f>IF(ISNUMBER(FIND(analysismethod3,'III_Plan comp 438.68 {Plan 8}'!BJ$15)),"",'III_Plan comp 438.68 {Plan 8}'!BJ$15&amp;analysismethod3)</f>
        <v xml:space="preserve">Secret Shopper: Network Participation; 
</v>
      </c>
      <c r="DR102" s="251" t="str">
        <f>IF(ISNUMBER(FIND(analysismethod3,'III_Plan comp 438.68 {Plan 8}'!BK$15)),"",'III_Plan comp 438.68 {Plan 8}'!BK$15&amp;analysismethod3)</f>
        <v xml:space="preserve">Secret Shopper: Network Participation; 
</v>
      </c>
      <c r="DS102" s="251" t="str">
        <f>IF(ISNUMBER(FIND(analysismethod3,'III_Plan comp 438.68 {Plan 8}'!BL$15)),"",'III_Plan comp 438.68 {Plan 8}'!BL$15&amp;analysismethod3)</f>
        <v xml:space="preserve">Secret Shopper: Network Participation; 
</v>
      </c>
      <c r="DT102" s="251" t="str">
        <f>IF(ISNUMBER(FIND(analysismethod3,'III_Plan comp 438.68 {Plan 8}'!BM$15)),"",'III_Plan comp 438.68 {Plan 8}'!BM$15&amp;analysismethod3)</f>
        <v xml:space="preserve">Secret Shopper: Network Participation; 
</v>
      </c>
      <c r="DU102" s="251" t="str">
        <f>IF(ISNUMBER(FIND(analysismethod3,'III_Plan comp 438.68 {Plan 8}'!BN$15)),"",'III_Plan comp 438.68 {Plan 8}'!BN$15&amp;analysismethod3)</f>
        <v xml:space="preserve">Secret Shopper: Network Participation; 
</v>
      </c>
      <c r="DV102" s="251" t="str">
        <f>IF(ISNUMBER(FIND(analysismethod3,'III_Plan comp 438.68 {Plan 8}'!BO$15)),"",'III_Plan comp 438.68 {Plan 8}'!BO$15&amp;analysismethod3)</f>
        <v xml:space="preserve">Secret Shopper: Network Participation; 
</v>
      </c>
      <c r="DW102" s="251" t="str">
        <f>IF(ISNUMBER(FIND(analysismethod3,'III_Plan comp 438.68 {Plan 8}'!BP$15)),"",'III_Plan comp 438.68 {Plan 8}'!BP$15&amp;analysismethod3)</f>
        <v xml:space="preserve">Secret Shopper: Network Participation; 
</v>
      </c>
      <c r="DX102" s="251" t="str">
        <f>IF(ISNUMBER(FIND(analysismethod3,'III_Plan comp 438.68 {Plan 8}'!BQ$15)),"",'III_Plan comp 438.68 {Plan 8}'!BQ$15&amp;analysismethod3)</f>
        <v xml:space="preserve">Secret Shopper: Network Participation; 
</v>
      </c>
      <c r="DY102" s="251" t="str">
        <f>IF(ISNUMBER(FIND(analysismethod3,'III_Plan comp 438.68 {Plan 8}'!BR$15)),"",'III_Plan comp 438.68 {Plan 8}'!BR$15&amp;analysismethod3)</f>
        <v xml:space="preserve">Secret Shopper: Network Participation; 
</v>
      </c>
      <c r="DZ102" s="251" t="str">
        <f>IF(ISNUMBER(FIND(analysismethod3,'III_Plan comp 438.68 {Plan 8}'!BS$15)),"",'III_Plan comp 438.68 {Plan 8}'!BS$15&amp;analysismethod3)</f>
        <v xml:space="preserve">Secret Shopper: Network Participation; 
</v>
      </c>
      <c r="EA102" s="251" t="str">
        <f>IF(ISNUMBER(FIND(analysismethod3,'III_Plan comp 438.68 {Plan 8}'!BT$15)),"",'III_Plan comp 438.68 {Plan 8}'!BT$15&amp;analysismethod3)</f>
        <v xml:space="preserve">Secret Shopper: Network Participation; 
</v>
      </c>
      <c r="EB102" s="251" t="str">
        <f>IF(ISNUMBER(FIND(analysismethod3,'III_Plan comp 438.68 {Plan 8}'!BU$15)),"",'III_Plan comp 438.68 {Plan 8}'!BU$15&amp;analysismethod3)</f>
        <v xml:space="preserve">Secret Shopper: Network Participation; 
</v>
      </c>
      <c r="EC102" s="251" t="str">
        <f>IF(ISNUMBER(FIND(analysismethod3,'III_Plan comp 438.68 {Plan 8}'!BV$15)),"",'III_Plan comp 438.68 {Plan 8}'!BV$15&amp;analysismethod3)</f>
        <v xml:space="preserve">Secret Shopper: Network Participation; 
</v>
      </c>
      <c r="ED102" s="251" t="str">
        <f>IF(ISNUMBER(FIND(analysismethod3,'III_Plan comp 438.68 {Plan 8}'!BW$15)),"",'III_Plan comp 438.68 {Plan 8}'!BW$15&amp;analysismethod3)</f>
        <v xml:space="preserve">Secret Shopper: Network Participation; 
</v>
      </c>
      <c r="EE102" s="251" t="str">
        <f>IF(ISNUMBER(FIND(analysismethod3,'III_Plan comp 438.68 {Plan 8}'!BX$15)),"",'III_Plan comp 438.68 {Plan 8}'!BX$15&amp;analysismethod3)</f>
        <v xml:space="preserve">Secret Shopper: Network Participation; 
</v>
      </c>
      <c r="EF102" s="251" t="str">
        <f>IF(ISNUMBER(FIND(analysismethod3,'III_Plan comp 438.68 {Plan 8}'!BY$15)),"",'III_Plan comp 438.68 {Plan 8}'!BY$15&amp;analysismethod3)</f>
        <v xml:space="preserve">Secret Shopper: Network Participation; 
</v>
      </c>
      <c r="EG102" s="251" t="str">
        <f>IF(ISNUMBER(FIND(analysismethod3,'III_Plan comp 438.68 {Plan 8}'!BZ$15)),"",'III_Plan comp 438.68 {Plan 8}'!BZ$15&amp;analysismethod3)</f>
        <v xml:space="preserve">Secret Shopper: Network Participation; 
</v>
      </c>
      <c r="EH102" s="251" t="str">
        <f>IF(ISNUMBER(FIND(analysismethod3,'III_Plan comp 438.68 {Plan 8}'!CA$15)),"",'III_Plan comp 438.68 {Plan 8}'!CA$15&amp;analysismethod3)</f>
        <v xml:space="preserve">Secret Shopper: Network Participation; 
</v>
      </c>
      <c r="EI102" s="251" t="str">
        <f>IF(ISNUMBER(FIND(analysismethod3,'III_Plan comp 438.68 {Plan 8}'!CB$15)),"",'III_Plan comp 438.68 {Plan 8}'!CB$15&amp;analysismethod3)</f>
        <v xml:space="preserve">Secret Shopper: Network Participation; 
</v>
      </c>
      <c r="EJ102" s="251" t="str">
        <f>IF(ISNUMBER(FIND(analysismethod3,'III_Plan comp 438.68 {Plan 8}'!CC$15)),"",'III_Plan comp 438.68 {Plan 8}'!CC$15&amp;analysismethod3)</f>
        <v xml:space="preserve">Secret Shopper: Network Participation; 
</v>
      </c>
      <c r="EK102" s="251" t="str">
        <f>IF(ISNUMBER(FIND(analysismethod3,'III_Plan comp 438.68 {Plan 8}'!CD$15)),"",'III_Plan comp 438.68 {Plan 8}'!CD$15&amp;analysismethod3)</f>
        <v xml:space="preserve">Secret Shopper: Network Participation; 
</v>
      </c>
      <c r="EL102" s="251" t="str">
        <f>IF(ISNUMBER(FIND(analysismethod3,'III_Plan comp 438.68 {Plan 8}'!CE$15)),"",'III_Plan comp 438.68 {Plan 8}'!CE$15&amp;analysismethod3)</f>
        <v xml:space="preserve">Secret Shopper: Network Participation; 
</v>
      </c>
      <c r="EM102" s="251" t="str">
        <f>IF(ISNUMBER(FIND(analysismethod3,'III_Plan comp 438.68 {Plan 8}'!CF$15)),"",'III_Plan comp 438.68 {Plan 8}'!CF$15&amp;analysismethod3)</f>
        <v xml:space="preserve">Secret Shopper: Network Participation; 
</v>
      </c>
      <c r="EN102" s="251" t="str">
        <f>IF(ISNUMBER(FIND(analysismethod3,'III_Plan comp 438.68 {Plan 8}'!CG$15)),"",'III_Plan comp 438.68 {Plan 8}'!CG$15&amp;analysismethod3)</f>
        <v xml:space="preserve">Secret Shopper: Network Participation; 
</v>
      </c>
      <c r="EO102" s="251" t="str">
        <f>IF(ISNUMBER(FIND(analysismethod3,'III_Plan comp 438.68 {Plan 8}'!CH$15)),"",'III_Plan comp 438.68 {Plan 8}'!CH$15&amp;analysismethod3)</f>
        <v xml:space="preserve">Secret Shopper: Network Participation; 
</v>
      </c>
      <c r="EP102" s="251" t="str">
        <f>IF(ISNUMBER(FIND(analysismethod3,'III_Plan comp 438.68 {Plan 8}'!CI$15)),"",'III_Plan comp 438.68 {Plan 8}'!CI$15&amp;analysismethod3)</f>
        <v xml:space="preserve">Secret Shopper: Network Participation; 
</v>
      </c>
      <c r="EQ102" s="251" t="str">
        <f>IF(ISNUMBER(FIND(analysismethod3,'III_Plan comp 438.68 {Plan 8}'!CJ$15)),"",'III_Plan comp 438.68 {Plan 8}'!CJ$15&amp;analysismethod3)</f>
        <v xml:space="preserve">Secret Shopper: Network Participation; 
</v>
      </c>
      <c r="ER102" s="251" t="str">
        <f>IF(ISNUMBER(FIND(analysismethod3,'III_Plan comp 438.68 {Plan 8}'!CK$15)),"",'III_Plan comp 438.68 {Plan 8}'!CK$15&amp;analysismethod3)</f>
        <v xml:space="preserve">Secret Shopper: Network Participation; 
</v>
      </c>
      <c r="ES102" s="251" t="str">
        <f>IF(ISNUMBER(FIND(analysismethod3,'III_Plan comp 438.68 {Plan 8}'!CL$15)),"",'III_Plan comp 438.68 {Plan 8}'!CL$15&amp;analysismethod3)</f>
        <v xml:space="preserve">Secret Shopper: Network Participation; 
</v>
      </c>
      <c r="ET102" s="251" t="str">
        <f>IF(ISNUMBER(FIND(analysismethod3,'III_Plan comp 438.68 {Plan 8}'!CM$15)),"",'III_Plan comp 438.68 {Plan 8}'!CM$15&amp;analysismethod3)</f>
        <v xml:space="preserve">Secret Shopper: Network Participation; 
</v>
      </c>
      <c r="EU102" s="251" t="str">
        <f>IF(ISNUMBER(FIND(analysismethod3,'III_Plan comp 438.68 {Plan 8}'!CN$15)),"",'III_Plan comp 438.68 {Plan 8}'!CN$15&amp;analysismethod3)</f>
        <v xml:space="preserve">Secret Shopper: Network Participation; 
</v>
      </c>
      <c r="EV102" s="251" t="str">
        <f>IF(ISNUMBER(FIND(analysismethod3,'III_Plan comp 438.68 {Plan 8}'!CO$15)),"",'III_Plan comp 438.68 {Plan 8}'!CO$15&amp;analysismethod3)</f>
        <v xml:space="preserve">Secret Shopper: Network Participation; 
</v>
      </c>
      <c r="EW102" s="251" t="str">
        <f>IF(ISNUMBER(FIND(analysismethod3,'III_Plan comp 438.68 {Plan 8}'!CP$15)),"",'III_Plan comp 438.68 {Plan 8}'!CP$15&amp;analysismethod3)</f>
        <v xml:space="preserve">Secret Shopper: Network Participation; 
</v>
      </c>
      <c r="EX102" s="251" t="str">
        <f>IF(ISNUMBER(FIND(analysismethod3,'III_Plan comp 438.68 {Plan 8}'!CQ$15)),"",'III_Plan comp 438.68 {Plan 8}'!CQ$15&amp;analysismethod3)</f>
        <v xml:space="preserve">Secret Shopper: Network Participation; 
</v>
      </c>
      <c r="EY102" s="251" t="str">
        <f>IF(ISNUMBER(FIND(analysismethod3,'III_Plan comp 438.68 {Plan 8}'!CR$15)),"",'III_Plan comp 438.68 {Plan 8}'!CR$15&amp;analysismethod3)</f>
        <v xml:space="preserve">Secret Shopper: Network Participation; 
</v>
      </c>
      <c r="EZ102" s="251" t="str">
        <f>IF(ISNUMBER(FIND(analysismethod3,'III_Plan comp 438.68 {Plan 8}'!CS$15)),"",'III_Plan comp 438.68 {Plan 8}'!CS$15&amp;analysismethod3)</f>
        <v xml:space="preserve">Secret Shopper: Network Participation; 
</v>
      </c>
      <c r="FA102" s="251" t="str">
        <f>IF(ISNUMBER(FIND(analysismethod3,'III_Plan comp 438.68 {Plan 8}'!CT$15)),"",'III_Plan comp 438.68 {Plan 8}'!CT$15&amp;analysismethod3)</f>
        <v xml:space="preserve">Secret Shopper: Network Participation; 
</v>
      </c>
      <c r="FB102" s="251" t="str">
        <f>IF(ISNUMBER(FIND(analysismethod3,'III_Plan comp 438.68 {Plan 8}'!CU$15)),"",'III_Plan comp 438.68 {Plan 8}'!CU$15&amp;analysismethod3)</f>
        <v xml:space="preserve">Secret Shopper: Network Participation; 
</v>
      </c>
      <c r="FC102" s="251" t="str">
        <f>IF(ISNUMBER(FIND(analysismethod3,'III_Plan comp 438.68 {Plan 8}'!CV$15)),"",'III_Plan comp 438.68 {Plan 8}'!CV$15&amp;analysismethod3)</f>
        <v xml:space="preserve">Secret Shopper: Network Participation; 
</v>
      </c>
      <c r="FD102" s="251" t="str">
        <f>IF(ISNUMBER(FIND(analysismethod3,'III_Plan comp 438.68 {Plan 8}'!CW$15)),"",'III_Plan comp 438.68 {Plan 8}'!CW$15&amp;analysismethod3)</f>
        <v xml:space="preserve">Secret Shopper: Network Participation; 
</v>
      </c>
      <c r="FE102" s="251" t="str">
        <f>IF(ISNUMBER(FIND(analysismethod3,'III_Plan comp 438.68 {Plan 8}'!CX$15)),"",'III_Plan comp 438.68 {Plan 8}'!CX$15&amp;analysismethod3)</f>
        <v xml:space="preserve">Secret Shopper: Network Participation; 
</v>
      </c>
      <c r="FF102" s="251" t="str">
        <f>IF(ISNUMBER(FIND(analysismethod3,'III_Plan comp 438.68 {Plan 8}'!CY$15)),"",'III_Plan comp 438.68 {Plan 8}'!CY$15&amp;analysismethod3)</f>
        <v xml:space="preserve">Secret Shopper: Network Participation; 
</v>
      </c>
      <c r="FG102" s="251" t="str">
        <f>IF(ISNUMBER(FIND(analysismethod3,'III_Plan comp 438.68 {Plan 8}'!CZ$15)),"",'III_Plan comp 438.68 {Plan 8}'!CZ$15&amp;analysismethod3)</f>
        <v xml:space="preserve">Secret Shopper: Network Participation; 
</v>
      </c>
    </row>
    <row r="103" spans="62:163" x14ac:dyDescent="0.2">
      <c r="BK103" s="250" t="str">
        <f>IF('I_State and program information'!$E$62="Yes","Secret Shopper: Appointment Availability"&amp;"; "&amp;CHAR(10)&amp;CHAR(10),"")</f>
        <v xml:space="preserve">Secret Shopper: Appointment Availability; 
</v>
      </c>
      <c r="BL103" s="251" t="str">
        <f>IF(ISNUMBER(FIND(analysismethod4,'III_Plan comp 438.68 {Plan 8}'!E$15)),"",'III_Plan comp 438.68 {Plan 8}'!E$15&amp;analysismethod4)</f>
        <v xml:space="preserve">Secret Shopper: Appointment Availability; 
</v>
      </c>
      <c r="BM103" s="251" t="str">
        <f>IF(ISNUMBER(FIND(analysismethod4,'III_Plan comp 438.68 {Plan 8}'!F$15)),"",'III_Plan comp 438.68 {Plan 8}'!F$15&amp;analysismethod4)</f>
        <v xml:space="preserve">Secret Shopper: Appointment Availability; 
</v>
      </c>
      <c r="BN103" s="251" t="str">
        <f>IF(ISNUMBER(FIND(analysismethod4,'III_Plan comp 438.68 {Plan 8}'!G$15)),"",'III_Plan comp 438.68 {Plan 8}'!G$15&amp;analysismethod4)</f>
        <v xml:space="preserve">Secret Shopper: Appointment Availability; 
</v>
      </c>
      <c r="BO103" s="251" t="str">
        <f>IF(ISNUMBER(FIND(analysismethod4,'III_Plan comp 438.68 {Plan 8}'!H$15)),"",'III_Plan comp 438.68 {Plan 8}'!H$15&amp;analysismethod4)</f>
        <v xml:space="preserve">Secret Shopper: Appointment Availability; 
</v>
      </c>
      <c r="BP103" s="251" t="str">
        <f>IF(ISNUMBER(FIND(analysismethod4,'III_Plan comp 438.68 {Plan 8}'!I$15)),"",'III_Plan comp 438.68 {Plan 8}'!I$15&amp;analysismethod4)</f>
        <v xml:space="preserve">Secret Shopper: Appointment Availability; 
</v>
      </c>
      <c r="BQ103" s="251" t="str">
        <f>IF(ISNUMBER(FIND(analysismethod4,'III_Plan comp 438.68 {Plan 8}'!J$15)),"",'III_Plan comp 438.68 {Plan 8}'!J$15&amp;analysismethod4)</f>
        <v xml:space="preserve">Secret Shopper: Appointment Availability; 
</v>
      </c>
      <c r="BR103" s="251" t="str">
        <f>IF(ISNUMBER(FIND(analysismethod4,'III_Plan comp 438.68 {Plan 8}'!K$15)),"",'III_Plan comp 438.68 {Plan 8}'!K$15&amp;analysismethod4)</f>
        <v xml:space="preserve">Secret Shopper: Appointment Availability; 
</v>
      </c>
      <c r="BS103" s="251" t="str">
        <f>IF(ISNUMBER(FIND(analysismethod4,'III_Plan comp 438.68 {Plan 8}'!L$15)),"",'III_Plan comp 438.68 {Plan 8}'!L$15&amp;analysismethod4)</f>
        <v xml:space="preserve">Secret Shopper: Appointment Availability; 
</v>
      </c>
      <c r="BT103" s="251" t="str">
        <f>IF(ISNUMBER(FIND(analysismethod4,'III_Plan comp 438.68 {Plan 8}'!M$15)),"",'III_Plan comp 438.68 {Plan 8}'!M$15&amp;analysismethod4)</f>
        <v xml:space="preserve">Secret Shopper: Appointment Availability; 
</v>
      </c>
      <c r="BU103" s="251" t="str">
        <f>IF(ISNUMBER(FIND(analysismethod4,'III_Plan comp 438.68 {Plan 8}'!N$15)),"",'III_Plan comp 438.68 {Plan 8}'!N$15&amp;analysismethod4)</f>
        <v xml:space="preserve">Secret Shopper: Appointment Availability; 
</v>
      </c>
      <c r="BV103" s="251" t="str">
        <f>IF(ISNUMBER(FIND(analysismethod4,'III_Plan comp 438.68 {Plan 8}'!O$15)),"",'III_Plan comp 438.68 {Plan 8}'!O$15&amp;analysismethod4)</f>
        <v xml:space="preserve">Secret Shopper: Appointment Availability; 
</v>
      </c>
      <c r="BW103" s="251" t="str">
        <f>IF(ISNUMBER(FIND(analysismethod4,'III_Plan comp 438.68 {Plan 8}'!P$15)),"",'III_Plan comp 438.68 {Plan 8}'!P$15&amp;analysismethod4)</f>
        <v xml:space="preserve">Secret Shopper: Appointment Availability; 
</v>
      </c>
      <c r="BX103" s="251" t="str">
        <f>IF(ISNUMBER(FIND(analysismethod4,'III_Plan comp 438.68 {Plan 8}'!Q$15)),"",'III_Plan comp 438.68 {Plan 8}'!Q$15&amp;analysismethod4)</f>
        <v xml:space="preserve">Secret Shopper: Appointment Availability; 
</v>
      </c>
      <c r="BY103" s="251" t="str">
        <f>IF(ISNUMBER(FIND(analysismethod4,'III_Plan comp 438.68 {Plan 8}'!R$15)),"",'III_Plan comp 438.68 {Plan 8}'!R$15&amp;analysismethod4)</f>
        <v xml:space="preserve">Secret Shopper: Appointment Availability; 
</v>
      </c>
      <c r="BZ103" s="251" t="str">
        <f>IF(ISNUMBER(FIND(analysismethod4,'III_Plan comp 438.68 {Plan 8}'!S$15)),"",'III_Plan comp 438.68 {Plan 8}'!S$15&amp;analysismethod4)</f>
        <v xml:space="preserve">Secret Shopper: Appointment Availability; 
</v>
      </c>
      <c r="CA103" s="251" t="str">
        <f>IF(ISNUMBER(FIND(analysismethod4,'III_Plan comp 438.68 {Plan 8}'!T$15)),"",'III_Plan comp 438.68 {Plan 8}'!T$15&amp;analysismethod4)</f>
        <v xml:space="preserve">Secret Shopper: Appointment Availability; 
</v>
      </c>
      <c r="CB103" s="251" t="str">
        <f>IF(ISNUMBER(FIND(analysismethod4,'III_Plan comp 438.68 {Plan 8}'!U$15)),"",'III_Plan comp 438.68 {Plan 8}'!U$15&amp;analysismethod4)</f>
        <v xml:space="preserve">Secret Shopper: Appointment Availability; 
</v>
      </c>
      <c r="CC103" s="251" t="str">
        <f>IF(ISNUMBER(FIND(analysismethod4,'III_Plan comp 438.68 {Plan 8}'!V$15)),"",'III_Plan comp 438.68 {Plan 8}'!V$15&amp;analysismethod4)</f>
        <v xml:space="preserve">Secret Shopper: Appointment Availability; 
</v>
      </c>
      <c r="CD103" s="251" t="str">
        <f>IF(ISNUMBER(FIND(analysismethod4,'III_Plan comp 438.68 {Plan 8}'!W$15)),"",'III_Plan comp 438.68 {Plan 8}'!W$15&amp;analysismethod4)</f>
        <v xml:space="preserve">Secret Shopper: Appointment Availability; 
</v>
      </c>
      <c r="CE103" s="251" t="str">
        <f>IF(ISNUMBER(FIND(analysismethod4,'III_Plan comp 438.68 {Plan 8}'!X$15)),"",'III_Plan comp 438.68 {Plan 8}'!X$15&amp;analysismethod4)</f>
        <v xml:space="preserve">Secret Shopper: Appointment Availability; 
</v>
      </c>
      <c r="CF103" s="251" t="str">
        <f>IF(ISNUMBER(FIND(analysismethod4,'III_Plan comp 438.68 {Plan 8}'!Y$15)),"",'III_Plan comp 438.68 {Plan 8}'!Y$15&amp;analysismethod4)</f>
        <v xml:space="preserve">Secret Shopper: Appointment Availability; 
</v>
      </c>
      <c r="CG103" s="251" t="str">
        <f>IF(ISNUMBER(FIND(analysismethod4,'III_Plan comp 438.68 {Plan 8}'!Z$15)),"",'III_Plan comp 438.68 {Plan 8}'!Z$15&amp;analysismethod4)</f>
        <v xml:space="preserve">Secret Shopper: Appointment Availability; 
</v>
      </c>
      <c r="CH103" s="251" t="str">
        <f>IF(ISNUMBER(FIND(analysismethod4,'III_Plan comp 438.68 {Plan 8}'!AA$15)),"",'III_Plan comp 438.68 {Plan 8}'!AA$15&amp;analysismethod4)</f>
        <v xml:space="preserve">Secret Shopper: Appointment Availability; 
</v>
      </c>
      <c r="CI103" s="251" t="str">
        <f>IF(ISNUMBER(FIND(analysismethod4,'III_Plan comp 438.68 {Plan 8}'!AB$15)),"",'III_Plan comp 438.68 {Plan 8}'!AB$15&amp;analysismethod4)</f>
        <v xml:space="preserve">Secret Shopper: Appointment Availability; 
</v>
      </c>
      <c r="CJ103" s="251" t="str">
        <f>IF(ISNUMBER(FIND(analysismethod4,'III_Plan comp 438.68 {Plan 8}'!AC$15)),"",'III_Plan comp 438.68 {Plan 8}'!AC$15&amp;analysismethod4)</f>
        <v xml:space="preserve">Secret Shopper: Appointment Availability; 
</v>
      </c>
      <c r="CK103" s="251" t="str">
        <f>IF(ISNUMBER(FIND(analysismethod4,'III_Plan comp 438.68 {Plan 8}'!AD$15)),"",'III_Plan comp 438.68 {Plan 8}'!AD$15&amp;analysismethod4)</f>
        <v xml:space="preserve">Secret Shopper: Appointment Availability; 
</v>
      </c>
      <c r="CL103" s="251" t="str">
        <f>IF(ISNUMBER(FIND(analysismethod4,'III_Plan comp 438.68 {Plan 8}'!AE$15)),"",'III_Plan comp 438.68 {Plan 8}'!AE$15&amp;analysismethod4)</f>
        <v xml:space="preserve">Secret Shopper: Appointment Availability; 
</v>
      </c>
      <c r="CM103" s="251" t="str">
        <f>IF(ISNUMBER(FIND(analysismethod4,'III_Plan comp 438.68 {Plan 8}'!AF$15)),"",'III_Plan comp 438.68 {Plan 8}'!AF$15&amp;analysismethod4)</f>
        <v xml:space="preserve">Secret Shopper: Appointment Availability; 
</v>
      </c>
      <c r="CN103" s="251" t="str">
        <f>IF(ISNUMBER(FIND(analysismethod4,'III_Plan comp 438.68 {Plan 8}'!AG$15)),"",'III_Plan comp 438.68 {Plan 8}'!AG$15&amp;analysismethod4)</f>
        <v xml:space="preserve">Secret Shopper: Appointment Availability; 
</v>
      </c>
      <c r="CO103" s="251" t="str">
        <f>IF(ISNUMBER(FIND(analysismethod4,'III_Plan comp 438.68 {Plan 8}'!AH$15)),"",'III_Plan comp 438.68 {Plan 8}'!AH$15&amp;analysismethod4)</f>
        <v xml:space="preserve">Secret Shopper: Appointment Availability; 
</v>
      </c>
      <c r="CP103" s="251" t="str">
        <f>IF(ISNUMBER(FIND(analysismethod4,'III_Plan comp 438.68 {Plan 8}'!AI$15)),"",'III_Plan comp 438.68 {Plan 8}'!AI$15&amp;analysismethod4)</f>
        <v xml:space="preserve">Secret Shopper: Appointment Availability; 
</v>
      </c>
      <c r="CQ103" s="251" t="str">
        <f>IF(ISNUMBER(FIND(analysismethod4,'III_Plan comp 438.68 {Plan 8}'!AJ$15)),"",'III_Plan comp 438.68 {Plan 8}'!AJ$15&amp;analysismethod4)</f>
        <v xml:space="preserve">Secret Shopper: Appointment Availability; 
</v>
      </c>
      <c r="CR103" s="251" t="str">
        <f>IF(ISNUMBER(FIND(analysismethod4,'III_Plan comp 438.68 {Plan 8}'!AK$15)),"",'III_Plan comp 438.68 {Plan 8}'!AK$15&amp;analysismethod4)</f>
        <v xml:space="preserve">Secret Shopper: Appointment Availability; 
</v>
      </c>
      <c r="CS103" s="251" t="str">
        <f>IF(ISNUMBER(FIND(analysismethod4,'III_Plan comp 438.68 {Plan 8}'!AL$15)),"",'III_Plan comp 438.68 {Plan 8}'!AL$15&amp;analysismethod4)</f>
        <v xml:space="preserve">Secret Shopper: Appointment Availability; 
</v>
      </c>
      <c r="CT103" s="251" t="str">
        <f>IF(ISNUMBER(FIND(analysismethod4,'III_Plan comp 438.68 {Plan 8}'!AM$15)),"",'III_Plan comp 438.68 {Plan 8}'!AM$15&amp;analysismethod4)</f>
        <v xml:space="preserve">Secret Shopper: Appointment Availability; 
</v>
      </c>
      <c r="CU103" s="251" t="str">
        <f>IF(ISNUMBER(FIND(analysismethod4,'III_Plan comp 438.68 {Plan 8}'!AN$15)),"",'III_Plan comp 438.68 {Plan 8}'!AN$15&amp;analysismethod4)</f>
        <v xml:space="preserve">Secret Shopper: Appointment Availability; 
</v>
      </c>
      <c r="CV103" s="251" t="str">
        <f>IF(ISNUMBER(FIND(analysismethod4,'III_Plan comp 438.68 {Plan 8}'!AO$15)),"",'III_Plan comp 438.68 {Plan 8}'!AO$15&amp;analysismethod4)</f>
        <v xml:space="preserve">Secret Shopper: Appointment Availability; 
</v>
      </c>
      <c r="CW103" s="251" t="str">
        <f>IF(ISNUMBER(FIND(analysismethod4,'III_Plan comp 438.68 {Plan 8}'!AP$15)),"",'III_Plan comp 438.68 {Plan 8}'!AP$15&amp;analysismethod4)</f>
        <v xml:space="preserve">Secret Shopper: Appointment Availability; 
</v>
      </c>
      <c r="CX103" s="251" t="str">
        <f>IF(ISNUMBER(FIND(analysismethod4,'III_Plan comp 438.68 {Plan 8}'!AQ$15)),"",'III_Plan comp 438.68 {Plan 8}'!AQ$15&amp;analysismethod4)</f>
        <v xml:space="preserve">Secret Shopper: Appointment Availability; 
</v>
      </c>
      <c r="CY103" s="251" t="str">
        <f>IF(ISNUMBER(FIND(analysismethod4,'III_Plan comp 438.68 {Plan 8}'!AR$15)),"",'III_Plan comp 438.68 {Plan 8}'!AR$15&amp;analysismethod4)</f>
        <v xml:space="preserve">Secret Shopper: Appointment Availability; 
</v>
      </c>
      <c r="CZ103" s="251" t="str">
        <f>IF(ISNUMBER(FIND(analysismethod4,'III_Plan comp 438.68 {Plan 8}'!AS$15)),"",'III_Plan comp 438.68 {Plan 8}'!AS$15&amp;analysismethod4)</f>
        <v xml:space="preserve">Secret Shopper: Appointment Availability; 
</v>
      </c>
      <c r="DA103" s="251" t="str">
        <f>IF(ISNUMBER(FIND(analysismethod4,'III_Plan comp 438.68 {Plan 8}'!AT$15)),"",'III_Plan comp 438.68 {Plan 8}'!AT$15&amp;analysismethod4)</f>
        <v xml:space="preserve">Secret Shopper: Appointment Availability; 
</v>
      </c>
      <c r="DB103" s="251" t="str">
        <f>IF(ISNUMBER(FIND(analysismethod4,'III_Plan comp 438.68 {Plan 8}'!AU$15)),"",'III_Plan comp 438.68 {Plan 8}'!AU$15&amp;analysismethod4)</f>
        <v xml:space="preserve">Secret Shopper: Appointment Availability; 
</v>
      </c>
      <c r="DC103" s="251" t="str">
        <f>IF(ISNUMBER(FIND(analysismethod4,'III_Plan comp 438.68 {Plan 8}'!AV$15)),"",'III_Plan comp 438.68 {Plan 8}'!AV$15&amp;analysismethod4)</f>
        <v xml:space="preserve">Secret Shopper: Appointment Availability; 
</v>
      </c>
      <c r="DD103" s="251" t="str">
        <f>IF(ISNUMBER(FIND(analysismethod4,'III_Plan comp 438.68 {Plan 8}'!AW$15)),"",'III_Plan comp 438.68 {Plan 8}'!AW$15&amp;analysismethod4)</f>
        <v xml:space="preserve">Secret Shopper: Appointment Availability; 
</v>
      </c>
      <c r="DE103" s="251" t="str">
        <f>IF(ISNUMBER(FIND(analysismethod4,'III_Plan comp 438.68 {Plan 8}'!AX$15)),"",'III_Plan comp 438.68 {Plan 8}'!AX$15&amp;analysismethod4)</f>
        <v xml:space="preserve">Secret Shopper: Appointment Availability; 
</v>
      </c>
      <c r="DF103" s="251" t="str">
        <f>IF(ISNUMBER(FIND(analysismethod4,'III_Plan comp 438.68 {Plan 8}'!AY$15)),"",'III_Plan comp 438.68 {Plan 8}'!AY$15&amp;analysismethod4)</f>
        <v xml:space="preserve">Secret Shopper: Appointment Availability; 
</v>
      </c>
      <c r="DG103" s="251" t="str">
        <f>IF(ISNUMBER(FIND(analysismethod4,'III_Plan comp 438.68 {Plan 8}'!AZ$15)),"",'III_Plan comp 438.68 {Plan 8}'!AZ$15&amp;analysismethod4)</f>
        <v xml:space="preserve">Secret Shopper: Appointment Availability; 
</v>
      </c>
      <c r="DH103" s="251" t="str">
        <f>IF(ISNUMBER(FIND(analysismethod4,'III_Plan comp 438.68 {Plan 8}'!BA$15)),"",'III_Plan comp 438.68 {Plan 8}'!BA$15&amp;analysismethod4)</f>
        <v xml:space="preserve">Secret Shopper: Appointment Availability; 
</v>
      </c>
      <c r="DI103" s="251" t="str">
        <f>IF(ISNUMBER(FIND(analysismethod4,'III_Plan comp 438.68 {Plan 8}'!BB$15)),"",'III_Plan comp 438.68 {Plan 8}'!BB$15&amp;analysismethod4)</f>
        <v xml:space="preserve">Secret Shopper: Appointment Availability; 
</v>
      </c>
      <c r="DJ103" s="251" t="str">
        <f>IF(ISNUMBER(FIND(analysismethod4,'III_Plan comp 438.68 {Plan 8}'!BC$15)),"",'III_Plan comp 438.68 {Plan 8}'!BC$15&amp;analysismethod4)</f>
        <v xml:space="preserve">Secret Shopper: Appointment Availability; 
</v>
      </c>
      <c r="DK103" s="251" t="str">
        <f>IF(ISNUMBER(FIND(analysismethod4,'III_Plan comp 438.68 {Plan 8}'!BD$15)),"",'III_Plan comp 438.68 {Plan 8}'!BD$15&amp;analysismethod4)</f>
        <v xml:space="preserve">Secret Shopper: Appointment Availability; 
</v>
      </c>
      <c r="DL103" s="251" t="str">
        <f>IF(ISNUMBER(FIND(analysismethod4,'III_Plan comp 438.68 {Plan 8}'!BE$15)),"",'III_Plan comp 438.68 {Plan 8}'!BE$15&amp;analysismethod4)</f>
        <v xml:space="preserve">Secret Shopper: Appointment Availability; 
</v>
      </c>
      <c r="DM103" s="251" t="str">
        <f>IF(ISNUMBER(FIND(analysismethod4,'III_Plan comp 438.68 {Plan 8}'!BF$15)),"",'III_Plan comp 438.68 {Plan 8}'!BF$15&amp;analysismethod4)</f>
        <v xml:space="preserve">Secret Shopper: Appointment Availability; 
</v>
      </c>
      <c r="DN103" s="251" t="str">
        <f>IF(ISNUMBER(FIND(analysismethod4,'III_Plan comp 438.68 {Plan 8}'!BG$15)),"",'III_Plan comp 438.68 {Plan 8}'!BG$15&amp;analysismethod4)</f>
        <v xml:space="preserve">Secret Shopper: Appointment Availability; 
</v>
      </c>
      <c r="DO103" s="251" t="str">
        <f>IF(ISNUMBER(FIND(analysismethod4,'III_Plan comp 438.68 {Plan 8}'!BH$15)),"",'III_Plan comp 438.68 {Plan 8}'!BH$15&amp;analysismethod4)</f>
        <v xml:space="preserve">Secret Shopper: Appointment Availability; 
</v>
      </c>
      <c r="DP103" s="251" t="str">
        <f>IF(ISNUMBER(FIND(analysismethod4,'III_Plan comp 438.68 {Plan 8}'!BI$15)),"",'III_Plan comp 438.68 {Plan 8}'!BI$15&amp;analysismethod4)</f>
        <v xml:space="preserve">Secret Shopper: Appointment Availability; 
</v>
      </c>
      <c r="DQ103" s="251" t="str">
        <f>IF(ISNUMBER(FIND(analysismethod4,'III_Plan comp 438.68 {Plan 8}'!BJ$15)),"",'III_Plan comp 438.68 {Plan 8}'!BJ$15&amp;analysismethod4)</f>
        <v xml:space="preserve">Secret Shopper: Appointment Availability; 
</v>
      </c>
      <c r="DR103" s="251" t="str">
        <f>IF(ISNUMBER(FIND(analysismethod4,'III_Plan comp 438.68 {Plan 8}'!BK$15)),"",'III_Plan comp 438.68 {Plan 8}'!BK$15&amp;analysismethod4)</f>
        <v xml:space="preserve">Secret Shopper: Appointment Availability; 
</v>
      </c>
      <c r="DS103" s="251" t="str">
        <f>IF(ISNUMBER(FIND(analysismethod4,'III_Plan comp 438.68 {Plan 8}'!BL$15)),"",'III_Plan comp 438.68 {Plan 8}'!BL$15&amp;analysismethod4)</f>
        <v xml:space="preserve">Secret Shopper: Appointment Availability; 
</v>
      </c>
      <c r="DT103" s="251" t="str">
        <f>IF(ISNUMBER(FIND(analysismethod4,'III_Plan comp 438.68 {Plan 8}'!BM$15)),"",'III_Plan comp 438.68 {Plan 8}'!BM$15&amp;analysismethod4)</f>
        <v xml:space="preserve">Secret Shopper: Appointment Availability; 
</v>
      </c>
      <c r="DU103" s="251" t="str">
        <f>IF(ISNUMBER(FIND(analysismethod4,'III_Plan comp 438.68 {Plan 8}'!BN$15)),"",'III_Plan comp 438.68 {Plan 8}'!BN$15&amp;analysismethod4)</f>
        <v xml:space="preserve">Secret Shopper: Appointment Availability; 
</v>
      </c>
      <c r="DV103" s="251" t="str">
        <f>IF(ISNUMBER(FIND(analysismethod4,'III_Plan comp 438.68 {Plan 8}'!BO$15)),"",'III_Plan comp 438.68 {Plan 8}'!BO$15&amp;analysismethod4)</f>
        <v xml:space="preserve">Secret Shopper: Appointment Availability; 
</v>
      </c>
      <c r="DW103" s="251" t="str">
        <f>IF(ISNUMBER(FIND(analysismethod4,'III_Plan comp 438.68 {Plan 8}'!BP$15)),"",'III_Plan comp 438.68 {Plan 8}'!BP$15&amp;analysismethod4)</f>
        <v xml:space="preserve">Secret Shopper: Appointment Availability; 
</v>
      </c>
      <c r="DX103" s="251" t="str">
        <f>IF(ISNUMBER(FIND(analysismethod4,'III_Plan comp 438.68 {Plan 8}'!BQ$15)),"",'III_Plan comp 438.68 {Plan 8}'!BQ$15&amp;analysismethod4)</f>
        <v xml:space="preserve">Secret Shopper: Appointment Availability; 
</v>
      </c>
      <c r="DY103" s="251" t="str">
        <f>IF(ISNUMBER(FIND(analysismethod4,'III_Plan comp 438.68 {Plan 8}'!BR$15)),"",'III_Plan comp 438.68 {Plan 8}'!BR$15&amp;analysismethod4)</f>
        <v xml:space="preserve">Secret Shopper: Appointment Availability; 
</v>
      </c>
      <c r="DZ103" s="251" t="str">
        <f>IF(ISNUMBER(FIND(analysismethod4,'III_Plan comp 438.68 {Plan 8}'!BS$15)),"",'III_Plan comp 438.68 {Plan 8}'!BS$15&amp;analysismethod4)</f>
        <v xml:space="preserve">Secret Shopper: Appointment Availability; 
</v>
      </c>
      <c r="EA103" s="251" t="str">
        <f>IF(ISNUMBER(FIND(analysismethod4,'III_Plan comp 438.68 {Plan 8}'!BT$15)),"",'III_Plan comp 438.68 {Plan 8}'!BT$15&amp;analysismethod4)</f>
        <v xml:space="preserve">Secret Shopper: Appointment Availability; 
</v>
      </c>
      <c r="EB103" s="251" t="str">
        <f>IF(ISNUMBER(FIND(analysismethod4,'III_Plan comp 438.68 {Plan 8}'!BU$15)),"",'III_Plan comp 438.68 {Plan 8}'!BU$15&amp;analysismethod4)</f>
        <v xml:space="preserve">Secret Shopper: Appointment Availability; 
</v>
      </c>
      <c r="EC103" s="251" t="str">
        <f>IF(ISNUMBER(FIND(analysismethod4,'III_Plan comp 438.68 {Plan 8}'!BV$15)),"",'III_Plan comp 438.68 {Plan 8}'!BV$15&amp;analysismethod4)</f>
        <v xml:space="preserve">Secret Shopper: Appointment Availability; 
</v>
      </c>
      <c r="ED103" s="251" t="str">
        <f>IF(ISNUMBER(FIND(analysismethod4,'III_Plan comp 438.68 {Plan 8}'!BW$15)),"",'III_Plan comp 438.68 {Plan 8}'!BW$15&amp;analysismethod4)</f>
        <v xml:space="preserve">Secret Shopper: Appointment Availability; 
</v>
      </c>
      <c r="EE103" s="251" t="str">
        <f>IF(ISNUMBER(FIND(analysismethod4,'III_Plan comp 438.68 {Plan 8}'!BX$15)),"",'III_Plan comp 438.68 {Plan 8}'!BX$15&amp;analysismethod4)</f>
        <v xml:space="preserve">Secret Shopper: Appointment Availability; 
</v>
      </c>
      <c r="EF103" s="251" t="str">
        <f>IF(ISNUMBER(FIND(analysismethod4,'III_Plan comp 438.68 {Plan 8}'!BY$15)),"",'III_Plan comp 438.68 {Plan 8}'!BY$15&amp;analysismethod4)</f>
        <v xml:space="preserve">Secret Shopper: Appointment Availability; 
</v>
      </c>
      <c r="EG103" s="251" t="str">
        <f>IF(ISNUMBER(FIND(analysismethod4,'III_Plan comp 438.68 {Plan 8}'!BZ$15)),"",'III_Plan comp 438.68 {Plan 8}'!BZ$15&amp;analysismethod4)</f>
        <v xml:space="preserve">Secret Shopper: Appointment Availability; 
</v>
      </c>
      <c r="EH103" s="251" t="str">
        <f>IF(ISNUMBER(FIND(analysismethod4,'III_Plan comp 438.68 {Plan 8}'!CA$15)),"",'III_Plan comp 438.68 {Plan 8}'!CA$15&amp;analysismethod4)</f>
        <v xml:space="preserve">Secret Shopper: Appointment Availability; 
</v>
      </c>
      <c r="EI103" s="251" t="str">
        <f>IF(ISNUMBER(FIND(analysismethod4,'III_Plan comp 438.68 {Plan 8}'!CB$15)),"",'III_Plan comp 438.68 {Plan 8}'!CB$15&amp;analysismethod4)</f>
        <v xml:space="preserve">Secret Shopper: Appointment Availability; 
</v>
      </c>
      <c r="EJ103" s="251" t="str">
        <f>IF(ISNUMBER(FIND(analysismethod4,'III_Plan comp 438.68 {Plan 8}'!CC$15)),"",'III_Plan comp 438.68 {Plan 8}'!CC$15&amp;analysismethod4)</f>
        <v xml:space="preserve">Secret Shopper: Appointment Availability; 
</v>
      </c>
      <c r="EK103" s="251" t="str">
        <f>IF(ISNUMBER(FIND(analysismethod4,'III_Plan comp 438.68 {Plan 8}'!CD$15)),"",'III_Plan comp 438.68 {Plan 8}'!CD$15&amp;analysismethod4)</f>
        <v xml:space="preserve">Secret Shopper: Appointment Availability; 
</v>
      </c>
      <c r="EL103" s="251" t="str">
        <f>IF(ISNUMBER(FIND(analysismethod4,'III_Plan comp 438.68 {Plan 8}'!CE$15)),"",'III_Plan comp 438.68 {Plan 8}'!CE$15&amp;analysismethod4)</f>
        <v xml:space="preserve">Secret Shopper: Appointment Availability; 
</v>
      </c>
      <c r="EM103" s="251" t="str">
        <f>IF(ISNUMBER(FIND(analysismethod4,'III_Plan comp 438.68 {Plan 8}'!CF$15)),"",'III_Plan comp 438.68 {Plan 8}'!CF$15&amp;analysismethod4)</f>
        <v xml:space="preserve">Secret Shopper: Appointment Availability; 
</v>
      </c>
      <c r="EN103" s="251" t="str">
        <f>IF(ISNUMBER(FIND(analysismethod4,'III_Plan comp 438.68 {Plan 8}'!CG$15)),"",'III_Plan comp 438.68 {Plan 8}'!CG$15&amp;analysismethod4)</f>
        <v xml:space="preserve">Secret Shopper: Appointment Availability; 
</v>
      </c>
      <c r="EO103" s="251" t="str">
        <f>IF(ISNUMBER(FIND(analysismethod4,'III_Plan comp 438.68 {Plan 8}'!CH$15)),"",'III_Plan comp 438.68 {Plan 8}'!CH$15&amp;analysismethod4)</f>
        <v xml:space="preserve">Secret Shopper: Appointment Availability; 
</v>
      </c>
      <c r="EP103" s="251" t="str">
        <f>IF(ISNUMBER(FIND(analysismethod4,'III_Plan comp 438.68 {Plan 8}'!CI$15)),"",'III_Plan comp 438.68 {Plan 8}'!CI$15&amp;analysismethod4)</f>
        <v xml:space="preserve">Secret Shopper: Appointment Availability; 
</v>
      </c>
      <c r="EQ103" s="251" t="str">
        <f>IF(ISNUMBER(FIND(analysismethod4,'III_Plan comp 438.68 {Plan 8}'!CJ$15)),"",'III_Plan comp 438.68 {Plan 8}'!CJ$15&amp;analysismethod4)</f>
        <v xml:space="preserve">Secret Shopper: Appointment Availability; 
</v>
      </c>
      <c r="ER103" s="251" t="str">
        <f>IF(ISNUMBER(FIND(analysismethod4,'III_Plan comp 438.68 {Plan 8}'!CK$15)),"",'III_Plan comp 438.68 {Plan 8}'!CK$15&amp;analysismethod4)</f>
        <v xml:space="preserve">Secret Shopper: Appointment Availability; 
</v>
      </c>
      <c r="ES103" s="251" t="str">
        <f>IF(ISNUMBER(FIND(analysismethod4,'III_Plan comp 438.68 {Plan 8}'!CL$15)),"",'III_Plan comp 438.68 {Plan 8}'!CL$15&amp;analysismethod4)</f>
        <v xml:space="preserve">Secret Shopper: Appointment Availability; 
</v>
      </c>
      <c r="ET103" s="251" t="str">
        <f>IF(ISNUMBER(FIND(analysismethod4,'III_Plan comp 438.68 {Plan 8}'!CM$15)),"",'III_Plan comp 438.68 {Plan 8}'!CM$15&amp;analysismethod4)</f>
        <v xml:space="preserve">Secret Shopper: Appointment Availability; 
</v>
      </c>
      <c r="EU103" s="251" t="str">
        <f>IF(ISNUMBER(FIND(analysismethod4,'III_Plan comp 438.68 {Plan 8}'!CN$15)),"",'III_Plan comp 438.68 {Plan 8}'!CN$15&amp;analysismethod4)</f>
        <v xml:space="preserve">Secret Shopper: Appointment Availability; 
</v>
      </c>
      <c r="EV103" s="251" t="str">
        <f>IF(ISNUMBER(FIND(analysismethod4,'III_Plan comp 438.68 {Plan 8}'!CO$15)),"",'III_Plan comp 438.68 {Plan 8}'!CO$15&amp;analysismethod4)</f>
        <v xml:space="preserve">Secret Shopper: Appointment Availability; 
</v>
      </c>
      <c r="EW103" s="251" t="str">
        <f>IF(ISNUMBER(FIND(analysismethod4,'III_Plan comp 438.68 {Plan 8}'!CP$15)),"",'III_Plan comp 438.68 {Plan 8}'!CP$15&amp;analysismethod4)</f>
        <v xml:space="preserve">Secret Shopper: Appointment Availability; 
</v>
      </c>
      <c r="EX103" s="251" t="str">
        <f>IF(ISNUMBER(FIND(analysismethod4,'III_Plan comp 438.68 {Plan 8}'!CQ$15)),"",'III_Plan comp 438.68 {Plan 8}'!CQ$15&amp;analysismethod4)</f>
        <v xml:space="preserve">Secret Shopper: Appointment Availability; 
</v>
      </c>
      <c r="EY103" s="251" t="str">
        <f>IF(ISNUMBER(FIND(analysismethod4,'III_Plan comp 438.68 {Plan 8}'!CR$15)),"",'III_Plan comp 438.68 {Plan 8}'!CR$15&amp;analysismethod4)</f>
        <v xml:space="preserve">Secret Shopper: Appointment Availability; 
</v>
      </c>
      <c r="EZ103" s="251" t="str">
        <f>IF(ISNUMBER(FIND(analysismethod4,'III_Plan comp 438.68 {Plan 8}'!CS$15)),"",'III_Plan comp 438.68 {Plan 8}'!CS$15&amp;analysismethod4)</f>
        <v xml:space="preserve">Secret Shopper: Appointment Availability; 
</v>
      </c>
      <c r="FA103" s="251" t="str">
        <f>IF(ISNUMBER(FIND(analysismethod4,'III_Plan comp 438.68 {Plan 8}'!CT$15)),"",'III_Plan comp 438.68 {Plan 8}'!CT$15&amp;analysismethod4)</f>
        <v xml:space="preserve">Secret Shopper: Appointment Availability; 
</v>
      </c>
      <c r="FB103" s="251" t="str">
        <f>IF(ISNUMBER(FIND(analysismethod4,'III_Plan comp 438.68 {Plan 8}'!CU$15)),"",'III_Plan comp 438.68 {Plan 8}'!CU$15&amp;analysismethod4)</f>
        <v xml:space="preserve">Secret Shopper: Appointment Availability; 
</v>
      </c>
      <c r="FC103" s="251" t="str">
        <f>IF(ISNUMBER(FIND(analysismethod4,'III_Plan comp 438.68 {Plan 8}'!CV$15)),"",'III_Plan comp 438.68 {Plan 8}'!CV$15&amp;analysismethod4)</f>
        <v xml:space="preserve">Secret Shopper: Appointment Availability; 
</v>
      </c>
      <c r="FD103" s="251" t="str">
        <f>IF(ISNUMBER(FIND(analysismethod4,'III_Plan comp 438.68 {Plan 8}'!CW$15)),"",'III_Plan comp 438.68 {Plan 8}'!CW$15&amp;analysismethod4)</f>
        <v xml:space="preserve">Secret Shopper: Appointment Availability; 
</v>
      </c>
      <c r="FE103" s="251" t="str">
        <f>IF(ISNUMBER(FIND(analysismethod4,'III_Plan comp 438.68 {Plan 8}'!CX$15)),"",'III_Plan comp 438.68 {Plan 8}'!CX$15&amp;analysismethod4)</f>
        <v xml:space="preserve">Secret Shopper: Appointment Availability; 
</v>
      </c>
      <c r="FF103" s="251" t="str">
        <f>IF(ISNUMBER(FIND(analysismethod4,'III_Plan comp 438.68 {Plan 8}'!CY$15)),"",'III_Plan comp 438.68 {Plan 8}'!CY$15&amp;analysismethod4)</f>
        <v xml:space="preserve">Secret Shopper: Appointment Availability; 
</v>
      </c>
      <c r="FG103" s="251" t="str">
        <f>IF(ISNUMBER(FIND(analysismethod4,'III_Plan comp 438.68 {Plan 8}'!CZ$15)),"",'III_Plan comp 438.68 {Plan 8}'!CZ$15&amp;analysismethod4)</f>
        <v xml:space="preserve">Secret Shopper: Appointment Availability; 
</v>
      </c>
    </row>
    <row r="104" spans="62:163" x14ac:dyDescent="0.2">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x14ac:dyDescent="0.2">
      <c r="BK105" s="250" t="str">
        <f>IF('I_State and program information'!$E$70="Yes","Review of Grievances Related to Access"&amp;"; "&amp;CHAR(10)&amp;CHAR(10),"")</f>
        <v xml:space="preserve">Review of Grievances Related to Access; 
</v>
      </c>
      <c r="BL105" s="251" t="str">
        <f>IF(ISNUMBER(FIND(analysismethod6,'III_Plan comp 438.68 {Plan 8}'!E$15)),"",'III_Plan comp 438.68 {Plan 8}'!E$15&amp;analysismethod6)</f>
        <v xml:space="preserve">Review of Grievances Related to Access; 
</v>
      </c>
      <c r="BM105" s="251" t="str">
        <f>IF(ISNUMBER(FIND(analysismethod6,'III_Plan comp 438.68 {Plan 8}'!F$15)),"",'III_Plan comp 438.68 {Plan 8}'!F$15&amp;analysismethod6)</f>
        <v xml:space="preserve">Review of Grievances Related to Access; 
</v>
      </c>
      <c r="BN105" s="251" t="str">
        <f>IF(ISNUMBER(FIND(analysismethod6,'III_Plan comp 438.68 {Plan 8}'!G$15)),"",'III_Plan comp 438.68 {Plan 8}'!G$15&amp;analysismethod6)</f>
        <v xml:space="preserve">Review of Grievances Related to Access; 
</v>
      </c>
      <c r="BO105" s="251" t="str">
        <f>IF(ISNUMBER(FIND(analysismethod6,'III_Plan comp 438.68 {Plan 8}'!H$15)),"",'III_Plan comp 438.68 {Plan 8}'!H$15&amp;analysismethod6)</f>
        <v xml:space="preserve">Review of Grievances Related to Access; 
</v>
      </c>
      <c r="BP105" s="251" t="str">
        <f>IF(ISNUMBER(FIND(analysismethod6,'III_Plan comp 438.68 {Plan 8}'!I$15)),"",'III_Plan comp 438.68 {Plan 8}'!I$15&amp;analysismethod6)</f>
        <v xml:space="preserve">Review of Grievances Related to Access; 
</v>
      </c>
      <c r="BQ105" s="251" t="str">
        <f>IF(ISNUMBER(FIND(analysismethod6,'III_Plan comp 438.68 {Plan 8}'!J$15)),"",'III_Plan comp 438.68 {Plan 8}'!J$15&amp;analysismethod6)</f>
        <v xml:space="preserve">Review of Grievances Related to Access; 
</v>
      </c>
      <c r="BR105" s="251" t="str">
        <f>IF(ISNUMBER(FIND(analysismethod6,'III_Plan comp 438.68 {Plan 8}'!K$15)),"",'III_Plan comp 438.68 {Plan 8}'!K$15&amp;analysismethod6)</f>
        <v xml:space="preserve">Review of Grievances Related to Access; 
</v>
      </c>
      <c r="BS105" s="251" t="str">
        <f>IF(ISNUMBER(FIND(analysismethod6,'III_Plan comp 438.68 {Plan 8}'!L$15)),"",'III_Plan comp 438.68 {Plan 8}'!L$15&amp;analysismethod6)</f>
        <v xml:space="preserve">Review of Grievances Related to Access; 
</v>
      </c>
      <c r="BT105" s="251" t="str">
        <f>IF(ISNUMBER(FIND(analysismethod6,'III_Plan comp 438.68 {Plan 8}'!M$15)),"",'III_Plan comp 438.68 {Plan 8}'!M$15&amp;analysismethod6)</f>
        <v xml:space="preserve">Review of Grievances Related to Access; 
</v>
      </c>
      <c r="BU105" s="251" t="str">
        <f>IF(ISNUMBER(FIND(analysismethod6,'III_Plan comp 438.68 {Plan 8}'!N$15)),"",'III_Plan comp 438.68 {Plan 8}'!N$15&amp;analysismethod6)</f>
        <v xml:space="preserve">Review of Grievances Related to Access; 
</v>
      </c>
      <c r="BV105" s="251" t="str">
        <f>IF(ISNUMBER(FIND(analysismethod6,'III_Plan comp 438.68 {Plan 8}'!O$15)),"",'III_Plan comp 438.68 {Plan 8}'!O$15&amp;analysismethod6)</f>
        <v xml:space="preserve">Review of Grievances Related to Access; 
</v>
      </c>
      <c r="BW105" s="251" t="str">
        <f>IF(ISNUMBER(FIND(analysismethod6,'III_Plan comp 438.68 {Plan 8}'!P$15)),"",'III_Plan comp 438.68 {Plan 8}'!P$15&amp;analysismethod6)</f>
        <v xml:space="preserve">Review of Grievances Related to Access; 
</v>
      </c>
      <c r="BX105" s="251" t="str">
        <f>IF(ISNUMBER(FIND(analysismethod6,'III_Plan comp 438.68 {Plan 8}'!Q$15)),"",'III_Plan comp 438.68 {Plan 8}'!Q$15&amp;analysismethod6)</f>
        <v xml:space="preserve">Review of Grievances Related to Access; 
</v>
      </c>
      <c r="BY105" s="251" t="str">
        <f>IF(ISNUMBER(FIND(analysismethod6,'III_Plan comp 438.68 {Plan 8}'!R$15)),"",'III_Plan comp 438.68 {Plan 8}'!R$15&amp;analysismethod6)</f>
        <v xml:space="preserve">Review of Grievances Related to Access; 
</v>
      </c>
      <c r="BZ105" s="251" t="str">
        <f>IF(ISNUMBER(FIND(analysismethod6,'III_Plan comp 438.68 {Plan 8}'!S$15)),"",'III_Plan comp 438.68 {Plan 8}'!S$15&amp;analysismethod6)</f>
        <v xml:space="preserve">Review of Grievances Related to Access; 
</v>
      </c>
      <c r="CA105" s="251" t="str">
        <f>IF(ISNUMBER(FIND(analysismethod6,'III_Plan comp 438.68 {Plan 8}'!T$15)),"",'III_Plan comp 438.68 {Plan 8}'!T$15&amp;analysismethod6)</f>
        <v xml:space="preserve">Review of Grievances Related to Access; 
</v>
      </c>
      <c r="CB105" s="251" t="str">
        <f>IF(ISNUMBER(FIND(analysismethod6,'III_Plan comp 438.68 {Plan 8}'!U$15)),"",'III_Plan comp 438.68 {Plan 8}'!U$15&amp;analysismethod6)</f>
        <v xml:space="preserve">Review of Grievances Related to Access; 
</v>
      </c>
      <c r="CC105" s="251" t="str">
        <f>IF(ISNUMBER(FIND(analysismethod6,'III_Plan comp 438.68 {Plan 8}'!V$15)),"",'III_Plan comp 438.68 {Plan 8}'!V$15&amp;analysismethod6)</f>
        <v xml:space="preserve">Review of Grievances Related to Access; 
</v>
      </c>
      <c r="CD105" s="251" t="str">
        <f>IF(ISNUMBER(FIND(analysismethod6,'III_Plan comp 438.68 {Plan 8}'!W$15)),"",'III_Plan comp 438.68 {Plan 8}'!W$15&amp;analysismethod6)</f>
        <v xml:space="preserve">Review of Grievances Related to Access; 
</v>
      </c>
      <c r="CE105" s="251" t="str">
        <f>IF(ISNUMBER(FIND(analysismethod6,'III_Plan comp 438.68 {Plan 8}'!X$15)),"",'III_Plan comp 438.68 {Plan 8}'!X$15&amp;analysismethod6)</f>
        <v xml:space="preserve">Review of Grievances Related to Access; 
</v>
      </c>
      <c r="CF105" s="251" t="str">
        <f>IF(ISNUMBER(FIND(analysismethod6,'III_Plan comp 438.68 {Plan 8}'!Y$15)),"",'III_Plan comp 438.68 {Plan 8}'!Y$15&amp;analysismethod6)</f>
        <v xml:space="preserve">Review of Grievances Related to Access; 
</v>
      </c>
      <c r="CG105" s="251" t="str">
        <f>IF(ISNUMBER(FIND(analysismethod6,'III_Plan comp 438.68 {Plan 8}'!Z$15)),"",'III_Plan comp 438.68 {Plan 8}'!Z$15&amp;analysismethod6)</f>
        <v xml:space="preserve">Review of Grievances Related to Access; 
</v>
      </c>
      <c r="CH105" s="251" t="str">
        <f>IF(ISNUMBER(FIND(analysismethod6,'III_Plan comp 438.68 {Plan 8}'!AA$15)),"",'III_Plan comp 438.68 {Plan 8}'!AA$15&amp;analysismethod6)</f>
        <v xml:space="preserve">Review of Grievances Related to Access; 
</v>
      </c>
      <c r="CI105" s="251" t="str">
        <f>IF(ISNUMBER(FIND(analysismethod6,'III_Plan comp 438.68 {Plan 8}'!AB$15)),"",'III_Plan comp 438.68 {Plan 8}'!AB$15&amp;analysismethod6)</f>
        <v xml:space="preserve">Review of Grievances Related to Access; 
</v>
      </c>
      <c r="CJ105" s="251" t="str">
        <f>IF(ISNUMBER(FIND(analysismethod6,'III_Plan comp 438.68 {Plan 8}'!AC$15)),"",'III_Plan comp 438.68 {Plan 8}'!AC$15&amp;analysismethod6)</f>
        <v xml:space="preserve">Review of Grievances Related to Access; 
</v>
      </c>
      <c r="CK105" s="251" t="str">
        <f>IF(ISNUMBER(FIND(analysismethod6,'III_Plan comp 438.68 {Plan 8}'!AD$15)),"",'III_Plan comp 438.68 {Plan 8}'!AD$15&amp;analysismethod6)</f>
        <v xml:space="preserve">Review of Grievances Related to Access; 
</v>
      </c>
      <c r="CL105" s="251" t="str">
        <f>IF(ISNUMBER(FIND(analysismethod6,'III_Plan comp 438.68 {Plan 8}'!AE$15)),"",'III_Plan comp 438.68 {Plan 8}'!AE$15&amp;analysismethod6)</f>
        <v xml:space="preserve">Review of Grievances Related to Access; 
</v>
      </c>
      <c r="CM105" s="251" t="str">
        <f>IF(ISNUMBER(FIND(analysismethod6,'III_Plan comp 438.68 {Plan 8}'!AF$15)),"",'III_Plan comp 438.68 {Plan 8}'!AF$15&amp;analysismethod6)</f>
        <v xml:space="preserve">Review of Grievances Related to Access; 
</v>
      </c>
      <c r="CN105" s="251" t="str">
        <f>IF(ISNUMBER(FIND(analysismethod6,'III_Plan comp 438.68 {Plan 8}'!AG$15)),"",'III_Plan comp 438.68 {Plan 8}'!AG$15&amp;analysismethod6)</f>
        <v xml:space="preserve">Review of Grievances Related to Access; 
</v>
      </c>
      <c r="CO105" s="251" t="str">
        <f>IF(ISNUMBER(FIND(analysismethod6,'III_Plan comp 438.68 {Plan 8}'!AH$15)),"",'III_Plan comp 438.68 {Plan 8}'!AH$15&amp;analysismethod6)</f>
        <v xml:space="preserve">Review of Grievances Related to Access; 
</v>
      </c>
      <c r="CP105" s="251" t="str">
        <f>IF(ISNUMBER(FIND(analysismethod6,'III_Plan comp 438.68 {Plan 8}'!AI$15)),"",'III_Plan comp 438.68 {Plan 8}'!AI$15&amp;analysismethod6)</f>
        <v xml:space="preserve">Review of Grievances Related to Access; 
</v>
      </c>
      <c r="CQ105" s="251" t="str">
        <f>IF(ISNUMBER(FIND(analysismethod6,'III_Plan comp 438.68 {Plan 8}'!AJ$15)),"",'III_Plan comp 438.68 {Plan 8}'!AJ$15&amp;analysismethod6)</f>
        <v xml:space="preserve">Review of Grievances Related to Access; 
</v>
      </c>
      <c r="CR105" s="251" t="str">
        <f>IF(ISNUMBER(FIND(analysismethod6,'III_Plan comp 438.68 {Plan 8}'!AK$15)),"",'III_Plan comp 438.68 {Plan 8}'!AK$15&amp;analysismethod6)</f>
        <v xml:space="preserve">Review of Grievances Related to Access; 
</v>
      </c>
      <c r="CS105" s="251" t="str">
        <f>IF(ISNUMBER(FIND(analysismethod6,'III_Plan comp 438.68 {Plan 8}'!AL$15)),"",'III_Plan comp 438.68 {Plan 8}'!AL$15&amp;analysismethod6)</f>
        <v xml:space="preserve">Review of Grievances Related to Access; 
</v>
      </c>
      <c r="CT105" s="251" t="str">
        <f>IF(ISNUMBER(FIND(analysismethod6,'III_Plan comp 438.68 {Plan 8}'!AM$15)),"",'III_Plan comp 438.68 {Plan 8}'!AM$15&amp;analysismethod6)</f>
        <v xml:space="preserve">Review of Grievances Related to Access; 
</v>
      </c>
      <c r="CU105" s="251" t="str">
        <f>IF(ISNUMBER(FIND(analysismethod6,'III_Plan comp 438.68 {Plan 8}'!AN$15)),"",'III_Plan comp 438.68 {Plan 8}'!AN$15&amp;analysismethod6)</f>
        <v xml:space="preserve">Review of Grievances Related to Access; 
</v>
      </c>
      <c r="CV105" s="251" t="str">
        <f>IF(ISNUMBER(FIND(analysismethod6,'III_Plan comp 438.68 {Plan 8}'!AO$15)),"",'III_Plan comp 438.68 {Plan 8}'!AO$15&amp;analysismethod6)</f>
        <v xml:space="preserve">Review of Grievances Related to Access; 
</v>
      </c>
      <c r="CW105" s="251" t="str">
        <f>IF(ISNUMBER(FIND(analysismethod6,'III_Plan comp 438.68 {Plan 8}'!AP$15)),"",'III_Plan comp 438.68 {Plan 8}'!AP$15&amp;analysismethod6)</f>
        <v xml:space="preserve">Review of Grievances Related to Access; 
</v>
      </c>
      <c r="CX105" s="251" t="str">
        <f>IF(ISNUMBER(FIND(analysismethod6,'III_Plan comp 438.68 {Plan 8}'!AQ$15)),"",'III_Plan comp 438.68 {Plan 8}'!AQ$15&amp;analysismethod6)</f>
        <v xml:space="preserve">Review of Grievances Related to Access; 
</v>
      </c>
      <c r="CY105" s="251" t="str">
        <f>IF(ISNUMBER(FIND(analysismethod6,'III_Plan comp 438.68 {Plan 8}'!AR$15)),"",'III_Plan comp 438.68 {Plan 8}'!AR$15&amp;analysismethod6)</f>
        <v xml:space="preserve">Review of Grievances Related to Access; 
</v>
      </c>
      <c r="CZ105" s="251" t="str">
        <f>IF(ISNUMBER(FIND(analysismethod6,'III_Plan comp 438.68 {Plan 8}'!AS$15)),"",'III_Plan comp 438.68 {Plan 8}'!AS$15&amp;analysismethod6)</f>
        <v xml:space="preserve">Review of Grievances Related to Access; 
</v>
      </c>
      <c r="DA105" s="251" t="str">
        <f>IF(ISNUMBER(FIND(analysismethod6,'III_Plan comp 438.68 {Plan 8}'!AT$15)),"",'III_Plan comp 438.68 {Plan 8}'!AT$15&amp;analysismethod6)</f>
        <v xml:space="preserve">Review of Grievances Related to Access; 
</v>
      </c>
      <c r="DB105" s="251" t="str">
        <f>IF(ISNUMBER(FIND(analysismethod6,'III_Plan comp 438.68 {Plan 8}'!AU$15)),"",'III_Plan comp 438.68 {Plan 8}'!AU$15&amp;analysismethod6)</f>
        <v xml:space="preserve">Review of Grievances Related to Access; 
</v>
      </c>
      <c r="DC105" s="251" t="str">
        <f>IF(ISNUMBER(FIND(analysismethod6,'III_Plan comp 438.68 {Plan 8}'!AV$15)),"",'III_Plan comp 438.68 {Plan 8}'!AV$15&amp;analysismethod6)</f>
        <v xml:space="preserve">Review of Grievances Related to Access; 
</v>
      </c>
      <c r="DD105" s="251" t="str">
        <f>IF(ISNUMBER(FIND(analysismethod6,'III_Plan comp 438.68 {Plan 8}'!AW$15)),"",'III_Plan comp 438.68 {Plan 8}'!AW$15&amp;analysismethod6)</f>
        <v xml:space="preserve">Review of Grievances Related to Access; 
</v>
      </c>
      <c r="DE105" s="251" t="str">
        <f>IF(ISNUMBER(FIND(analysismethod6,'III_Plan comp 438.68 {Plan 8}'!AX$15)),"",'III_Plan comp 438.68 {Plan 8}'!AX$15&amp;analysismethod6)</f>
        <v xml:space="preserve">Review of Grievances Related to Access; 
</v>
      </c>
      <c r="DF105" s="251" t="str">
        <f>IF(ISNUMBER(FIND(analysismethod6,'III_Plan comp 438.68 {Plan 8}'!AY$15)),"",'III_Plan comp 438.68 {Plan 8}'!AY$15&amp;analysismethod6)</f>
        <v xml:space="preserve">Review of Grievances Related to Access; 
</v>
      </c>
      <c r="DG105" s="251" t="str">
        <f>IF(ISNUMBER(FIND(analysismethod6,'III_Plan comp 438.68 {Plan 8}'!AZ$15)),"",'III_Plan comp 438.68 {Plan 8}'!AZ$15&amp;analysismethod6)</f>
        <v xml:space="preserve">Review of Grievances Related to Access; 
</v>
      </c>
      <c r="DH105" s="251" t="str">
        <f>IF(ISNUMBER(FIND(analysismethod6,'III_Plan comp 438.68 {Plan 8}'!BA$15)),"",'III_Plan comp 438.68 {Plan 8}'!BA$15&amp;analysismethod6)</f>
        <v xml:space="preserve">Review of Grievances Related to Access; 
</v>
      </c>
      <c r="DI105" s="251" t="str">
        <f>IF(ISNUMBER(FIND(analysismethod6,'III_Plan comp 438.68 {Plan 8}'!BB$15)),"",'III_Plan comp 438.68 {Plan 8}'!BB$15&amp;analysismethod6)</f>
        <v xml:space="preserve">Review of Grievances Related to Access; 
</v>
      </c>
      <c r="DJ105" s="251" t="str">
        <f>IF(ISNUMBER(FIND(analysismethod6,'III_Plan comp 438.68 {Plan 8}'!BC$15)),"",'III_Plan comp 438.68 {Plan 8}'!BC$15&amp;analysismethod6)</f>
        <v xml:space="preserve">Review of Grievances Related to Access; 
</v>
      </c>
      <c r="DK105" s="251" t="str">
        <f>IF(ISNUMBER(FIND(analysismethod6,'III_Plan comp 438.68 {Plan 8}'!BD$15)),"",'III_Plan comp 438.68 {Plan 8}'!BD$15&amp;analysismethod6)</f>
        <v xml:space="preserve">Review of Grievances Related to Access; 
</v>
      </c>
      <c r="DL105" s="251" t="str">
        <f>IF(ISNUMBER(FIND(analysismethod6,'III_Plan comp 438.68 {Plan 8}'!BE$15)),"",'III_Plan comp 438.68 {Plan 8}'!BE$15&amp;analysismethod6)</f>
        <v xml:space="preserve">Review of Grievances Related to Access; 
</v>
      </c>
      <c r="DM105" s="251" t="str">
        <f>IF(ISNUMBER(FIND(analysismethod6,'III_Plan comp 438.68 {Plan 8}'!BF$15)),"",'III_Plan comp 438.68 {Plan 8}'!BF$15&amp;analysismethod6)</f>
        <v xml:space="preserve">Review of Grievances Related to Access; 
</v>
      </c>
      <c r="DN105" s="251" t="str">
        <f>IF(ISNUMBER(FIND(analysismethod6,'III_Plan comp 438.68 {Plan 8}'!BG$15)),"",'III_Plan comp 438.68 {Plan 8}'!BG$15&amp;analysismethod6)</f>
        <v xml:space="preserve">Review of Grievances Related to Access; 
</v>
      </c>
      <c r="DO105" s="251" t="str">
        <f>IF(ISNUMBER(FIND(analysismethod6,'III_Plan comp 438.68 {Plan 8}'!BH$15)),"",'III_Plan comp 438.68 {Plan 8}'!BH$15&amp;analysismethod6)</f>
        <v xml:space="preserve">Review of Grievances Related to Access; 
</v>
      </c>
      <c r="DP105" s="251" t="str">
        <f>IF(ISNUMBER(FIND(analysismethod6,'III_Plan comp 438.68 {Plan 8}'!BI$15)),"",'III_Plan comp 438.68 {Plan 8}'!BI$15&amp;analysismethod6)</f>
        <v xml:space="preserve">Review of Grievances Related to Access; 
</v>
      </c>
      <c r="DQ105" s="251" t="str">
        <f>IF(ISNUMBER(FIND(analysismethod6,'III_Plan comp 438.68 {Plan 8}'!BJ$15)),"",'III_Plan comp 438.68 {Plan 8}'!BJ$15&amp;analysismethod6)</f>
        <v xml:space="preserve">Review of Grievances Related to Access; 
</v>
      </c>
      <c r="DR105" s="251" t="str">
        <f>IF(ISNUMBER(FIND(analysismethod6,'III_Plan comp 438.68 {Plan 8}'!BK$15)),"",'III_Plan comp 438.68 {Plan 8}'!BK$15&amp;analysismethod6)</f>
        <v xml:space="preserve">Review of Grievances Related to Access; 
</v>
      </c>
      <c r="DS105" s="251" t="str">
        <f>IF(ISNUMBER(FIND(analysismethod6,'III_Plan comp 438.68 {Plan 8}'!BL$15)),"",'III_Plan comp 438.68 {Plan 8}'!BL$15&amp;analysismethod6)</f>
        <v xml:space="preserve">Review of Grievances Related to Access; 
</v>
      </c>
      <c r="DT105" s="251" t="str">
        <f>IF(ISNUMBER(FIND(analysismethod6,'III_Plan comp 438.68 {Plan 8}'!BM$15)),"",'III_Plan comp 438.68 {Plan 8}'!BM$15&amp;analysismethod6)</f>
        <v xml:space="preserve">Review of Grievances Related to Access; 
</v>
      </c>
      <c r="DU105" s="251" t="str">
        <f>IF(ISNUMBER(FIND(analysismethod6,'III_Plan comp 438.68 {Plan 8}'!BN$15)),"",'III_Plan comp 438.68 {Plan 8}'!BN$15&amp;analysismethod6)</f>
        <v xml:space="preserve">Review of Grievances Related to Access; 
</v>
      </c>
      <c r="DV105" s="251" t="str">
        <f>IF(ISNUMBER(FIND(analysismethod6,'III_Plan comp 438.68 {Plan 8}'!BO$15)),"",'III_Plan comp 438.68 {Plan 8}'!BO$15&amp;analysismethod6)</f>
        <v xml:space="preserve">Review of Grievances Related to Access; 
</v>
      </c>
      <c r="DW105" s="251" t="str">
        <f>IF(ISNUMBER(FIND(analysismethod6,'III_Plan comp 438.68 {Plan 8}'!BP$15)),"",'III_Plan comp 438.68 {Plan 8}'!BP$15&amp;analysismethod6)</f>
        <v xml:space="preserve">Review of Grievances Related to Access; 
</v>
      </c>
      <c r="DX105" s="251" t="str">
        <f>IF(ISNUMBER(FIND(analysismethod6,'III_Plan comp 438.68 {Plan 8}'!BQ$15)),"",'III_Plan comp 438.68 {Plan 8}'!BQ$15&amp;analysismethod6)</f>
        <v xml:space="preserve">Review of Grievances Related to Access; 
</v>
      </c>
      <c r="DY105" s="251" t="str">
        <f>IF(ISNUMBER(FIND(analysismethod6,'III_Plan comp 438.68 {Plan 8}'!BR$15)),"",'III_Plan comp 438.68 {Plan 8}'!BR$15&amp;analysismethod6)</f>
        <v xml:space="preserve">Review of Grievances Related to Access; 
</v>
      </c>
      <c r="DZ105" s="251" t="str">
        <f>IF(ISNUMBER(FIND(analysismethod6,'III_Plan comp 438.68 {Plan 8}'!BS$15)),"",'III_Plan comp 438.68 {Plan 8}'!BS$15&amp;analysismethod6)</f>
        <v xml:space="preserve">Review of Grievances Related to Access; 
</v>
      </c>
      <c r="EA105" s="251" t="str">
        <f>IF(ISNUMBER(FIND(analysismethod6,'III_Plan comp 438.68 {Plan 8}'!BT$15)),"",'III_Plan comp 438.68 {Plan 8}'!BT$15&amp;analysismethod6)</f>
        <v xml:space="preserve">Review of Grievances Related to Access; 
</v>
      </c>
      <c r="EB105" s="251" t="str">
        <f>IF(ISNUMBER(FIND(analysismethod6,'III_Plan comp 438.68 {Plan 8}'!BU$15)),"",'III_Plan comp 438.68 {Plan 8}'!BU$15&amp;analysismethod6)</f>
        <v xml:space="preserve">Review of Grievances Related to Access; 
</v>
      </c>
      <c r="EC105" s="251" t="str">
        <f>IF(ISNUMBER(FIND(analysismethod6,'III_Plan comp 438.68 {Plan 8}'!BV$15)),"",'III_Plan comp 438.68 {Plan 8}'!BV$15&amp;analysismethod6)</f>
        <v xml:space="preserve">Review of Grievances Related to Access; 
</v>
      </c>
      <c r="ED105" s="251" t="str">
        <f>IF(ISNUMBER(FIND(analysismethod6,'III_Plan comp 438.68 {Plan 8}'!BW$15)),"",'III_Plan comp 438.68 {Plan 8}'!BW$15&amp;analysismethod6)</f>
        <v xml:space="preserve">Review of Grievances Related to Access; 
</v>
      </c>
      <c r="EE105" s="251" t="str">
        <f>IF(ISNUMBER(FIND(analysismethod6,'III_Plan comp 438.68 {Plan 8}'!BX$15)),"",'III_Plan comp 438.68 {Plan 8}'!BX$15&amp;analysismethod6)</f>
        <v xml:space="preserve">Review of Grievances Related to Access; 
</v>
      </c>
      <c r="EF105" s="251" t="str">
        <f>IF(ISNUMBER(FIND(analysismethod6,'III_Plan comp 438.68 {Plan 8}'!BY$15)),"",'III_Plan comp 438.68 {Plan 8}'!BY$15&amp;analysismethod6)</f>
        <v xml:space="preserve">Review of Grievances Related to Access; 
</v>
      </c>
      <c r="EG105" s="251" t="str">
        <f>IF(ISNUMBER(FIND(analysismethod6,'III_Plan comp 438.68 {Plan 8}'!BZ$15)),"",'III_Plan comp 438.68 {Plan 8}'!BZ$15&amp;analysismethod6)</f>
        <v xml:space="preserve">Review of Grievances Related to Access; 
</v>
      </c>
      <c r="EH105" s="251" t="str">
        <f>IF(ISNUMBER(FIND(analysismethod6,'III_Plan comp 438.68 {Plan 8}'!CA$15)),"",'III_Plan comp 438.68 {Plan 8}'!CA$15&amp;analysismethod6)</f>
        <v xml:space="preserve">Review of Grievances Related to Access; 
</v>
      </c>
      <c r="EI105" s="251" t="str">
        <f>IF(ISNUMBER(FIND(analysismethod6,'III_Plan comp 438.68 {Plan 8}'!CB$15)),"",'III_Plan comp 438.68 {Plan 8}'!CB$15&amp;analysismethod6)</f>
        <v xml:space="preserve">Review of Grievances Related to Access; 
</v>
      </c>
      <c r="EJ105" s="251" t="str">
        <f>IF(ISNUMBER(FIND(analysismethod6,'III_Plan comp 438.68 {Plan 8}'!CC$15)),"",'III_Plan comp 438.68 {Plan 8}'!CC$15&amp;analysismethod6)</f>
        <v xml:space="preserve">Review of Grievances Related to Access; 
</v>
      </c>
      <c r="EK105" s="251" t="str">
        <f>IF(ISNUMBER(FIND(analysismethod6,'III_Plan comp 438.68 {Plan 8}'!CD$15)),"",'III_Plan comp 438.68 {Plan 8}'!CD$15&amp;analysismethod6)</f>
        <v xml:space="preserve">Review of Grievances Related to Access; 
</v>
      </c>
      <c r="EL105" s="251" t="str">
        <f>IF(ISNUMBER(FIND(analysismethod6,'III_Plan comp 438.68 {Plan 8}'!CE$15)),"",'III_Plan comp 438.68 {Plan 8}'!CE$15&amp;analysismethod6)</f>
        <v xml:space="preserve">Review of Grievances Related to Access; 
</v>
      </c>
      <c r="EM105" s="251" t="str">
        <f>IF(ISNUMBER(FIND(analysismethod6,'III_Plan comp 438.68 {Plan 8}'!CF$15)),"",'III_Plan comp 438.68 {Plan 8}'!CF$15&amp;analysismethod6)</f>
        <v xml:space="preserve">Review of Grievances Related to Access; 
</v>
      </c>
      <c r="EN105" s="251" t="str">
        <f>IF(ISNUMBER(FIND(analysismethod6,'III_Plan comp 438.68 {Plan 8}'!CG$15)),"",'III_Plan comp 438.68 {Plan 8}'!CG$15&amp;analysismethod6)</f>
        <v xml:space="preserve">Review of Grievances Related to Access; 
</v>
      </c>
      <c r="EO105" s="251" t="str">
        <f>IF(ISNUMBER(FIND(analysismethod6,'III_Plan comp 438.68 {Plan 8}'!CH$15)),"",'III_Plan comp 438.68 {Plan 8}'!CH$15&amp;analysismethod6)</f>
        <v xml:space="preserve">Review of Grievances Related to Access; 
</v>
      </c>
      <c r="EP105" s="251" t="str">
        <f>IF(ISNUMBER(FIND(analysismethod6,'III_Plan comp 438.68 {Plan 8}'!CI$15)),"",'III_Plan comp 438.68 {Plan 8}'!CI$15&amp;analysismethod6)</f>
        <v xml:space="preserve">Review of Grievances Related to Access; 
</v>
      </c>
      <c r="EQ105" s="251" t="str">
        <f>IF(ISNUMBER(FIND(analysismethod6,'III_Plan comp 438.68 {Plan 8}'!CJ$15)),"",'III_Plan comp 438.68 {Plan 8}'!CJ$15&amp;analysismethod6)</f>
        <v xml:space="preserve">Review of Grievances Related to Access; 
</v>
      </c>
      <c r="ER105" s="251" t="str">
        <f>IF(ISNUMBER(FIND(analysismethod6,'III_Plan comp 438.68 {Plan 8}'!CK$15)),"",'III_Plan comp 438.68 {Plan 8}'!CK$15&amp;analysismethod6)</f>
        <v xml:space="preserve">Review of Grievances Related to Access; 
</v>
      </c>
      <c r="ES105" s="251" t="str">
        <f>IF(ISNUMBER(FIND(analysismethod6,'III_Plan comp 438.68 {Plan 8}'!CL$15)),"",'III_Plan comp 438.68 {Plan 8}'!CL$15&amp;analysismethod6)</f>
        <v xml:space="preserve">Review of Grievances Related to Access; 
</v>
      </c>
      <c r="ET105" s="251" t="str">
        <f>IF(ISNUMBER(FIND(analysismethod6,'III_Plan comp 438.68 {Plan 8}'!CM$15)),"",'III_Plan comp 438.68 {Plan 8}'!CM$15&amp;analysismethod6)</f>
        <v xml:space="preserve">Review of Grievances Related to Access; 
</v>
      </c>
      <c r="EU105" s="251" t="str">
        <f>IF(ISNUMBER(FIND(analysismethod6,'III_Plan comp 438.68 {Plan 8}'!CN$15)),"",'III_Plan comp 438.68 {Plan 8}'!CN$15&amp;analysismethod6)</f>
        <v xml:space="preserve">Review of Grievances Related to Access; 
</v>
      </c>
      <c r="EV105" s="251" t="str">
        <f>IF(ISNUMBER(FIND(analysismethod6,'III_Plan comp 438.68 {Plan 8}'!CO$15)),"",'III_Plan comp 438.68 {Plan 8}'!CO$15&amp;analysismethod6)</f>
        <v xml:space="preserve">Review of Grievances Related to Access; 
</v>
      </c>
      <c r="EW105" s="251" t="str">
        <f>IF(ISNUMBER(FIND(analysismethod6,'III_Plan comp 438.68 {Plan 8}'!CP$15)),"",'III_Plan comp 438.68 {Plan 8}'!CP$15&amp;analysismethod6)</f>
        <v xml:space="preserve">Review of Grievances Related to Access; 
</v>
      </c>
      <c r="EX105" s="251" t="str">
        <f>IF(ISNUMBER(FIND(analysismethod6,'III_Plan comp 438.68 {Plan 8}'!CQ$15)),"",'III_Plan comp 438.68 {Plan 8}'!CQ$15&amp;analysismethod6)</f>
        <v xml:space="preserve">Review of Grievances Related to Access; 
</v>
      </c>
      <c r="EY105" s="251" t="str">
        <f>IF(ISNUMBER(FIND(analysismethod6,'III_Plan comp 438.68 {Plan 8}'!CR$15)),"",'III_Plan comp 438.68 {Plan 8}'!CR$15&amp;analysismethod6)</f>
        <v xml:space="preserve">Review of Grievances Related to Access; 
</v>
      </c>
      <c r="EZ105" s="251" t="str">
        <f>IF(ISNUMBER(FIND(analysismethod6,'III_Plan comp 438.68 {Plan 8}'!CS$15)),"",'III_Plan comp 438.68 {Plan 8}'!CS$15&amp;analysismethod6)</f>
        <v xml:space="preserve">Review of Grievances Related to Access; 
</v>
      </c>
      <c r="FA105" s="251" t="str">
        <f>IF(ISNUMBER(FIND(analysismethod6,'III_Plan comp 438.68 {Plan 8}'!CT$15)),"",'III_Plan comp 438.68 {Plan 8}'!CT$15&amp;analysismethod6)</f>
        <v xml:space="preserve">Review of Grievances Related to Access; 
</v>
      </c>
      <c r="FB105" s="251" t="str">
        <f>IF(ISNUMBER(FIND(analysismethod6,'III_Plan comp 438.68 {Plan 8}'!CU$15)),"",'III_Plan comp 438.68 {Plan 8}'!CU$15&amp;analysismethod6)</f>
        <v xml:space="preserve">Review of Grievances Related to Access; 
</v>
      </c>
      <c r="FC105" s="251" t="str">
        <f>IF(ISNUMBER(FIND(analysismethod6,'III_Plan comp 438.68 {Plan 8}'!CV$15)),"",'III_Plan comp 438.68 {Plan 8}'!CV$15&amp;analysismethod6)</f>
        <v xml:space="preserve">Review of Grievances Related to Access; 
</v>
      </c>
      <c r="FD105" s="251" t="str">
        <f>IF(ISNUMBER(FIND(analysismethod6,'III_Plan comp 438.68 {Plan 8}'!CW$15)),"",'III_Plan comp 438.68 {Plan 8}'!CW$15&amp;analysismethod6)</f>
        <v xml:space="preserve">Review of Grievances Related to Access; 
</v>
      </c>
      <c r="FE105" s="251" t="str">
        <f>IF(ISNUMBER(FIND(analysismethod6,'III_Plan comp 438.68 {Plan 8}'!CX$15)),"",'III_Plan comp 438.68 {Plan 8}'!CX$15&amp;analysismethod6)</f>
        <v xml:space="preserve">Review of Grievances Related to Access; 
</v>
      </c>
      <c r="FF105" s="251" t="str">
        <f>IF(ISNUMBER(FIND(analysismethod6,'III_Plan comp 438.68 {Plan 8}'!CY$15)),"",'III_Plan comp 438.68 {Plan 8}'!CY$15&amp;analysismethod6)</f>
        <v xml:space="preserve">Review of Grievances Related to Access; 
</v>
      </c>
      <c r="FG105" s="251" t="str">
        <f>IF(ISNUMBER(FIND(analysismethod6,'III_Plan comp 438.68 {Plan 8}'!CZ$15)),"",'III_Plan comp 438.68 {Plan 8}'!CZ$15&amp;analysismethod6)</f>
        <v xml:space="preserve">Review of Grievances Related to Access; 
</v>
      </c>
    </row>
    <row r="106" spans="62:163" x14ac:dyDescent="0.2">
      <c r="BK106" s="250" t="str">
        <f>IF('I_State and program information'!$E$74="Yes","Encounter Data Analysis"&amp;"; "&amp;CHAR(10)&amp;CHAR(10),"")</f>
        <v xml:space="preserve">Encounter Data Analysis; 
</v>
      </c>
      <c r="BL106" s="251" t="str">
        <f>IF(ISNUMBER(FIND(analysismethod7,'III_Plan comp 438.68 {Plan 8}'!E$15)),"",'III_Plan comp 438.68 {Plan 8}'!E$15&amp;analysismethod7)</f>
        <v xml:space="preserve">Encounter Data Analysis; 
</v>
      </c>
      <c r="BM106" s="251" t="str">
        <f>IF(ISNUMBER(FIND(analysismethod7,'III_Plan comp 438.68 {Plan 8}'!F$15)),"",'III_Plan comp 438.68 {Plan 8}'!F$15&amp;analysismethod7)</f>
        <v xml:space="preserve">Encounter Data Analysis; 
</v>
      </c>
      <c r="BN106" s="251" t="str">
        <f>IF(ISNUMBER(FIND(analysismethod7,'III_Plan comp 438.68 {Plan 8}'!G$15)),"",'III_Plan comp 438.68 {Plan 8}'!G$15&amp;analysismethod7)</f>
        <v xml:space="preserve">Encounter Data Analysis; 
</v>
      </c>
      <c r="BO106" s="251" t="str">
        <f>IF(ISNUMBER(FIND(analysismethod7,'III_Plan comp 438.68 {Plan 8}'!H$15)),"",'III_Plan comp 438.68 {Plan 8}'!H$15&amp;analysismethod7)</f>
        <v xml:space="preserve">Encounter Data Analysis; 
</v>
      </c>
      <c r="BP106" s="251" t="str">
        <f>IF(ISNUMBER(FIND(analysismethod7,'III_Plan comp 438.68 {Plan 8}'!I$15)),"",'III_Plan comp 438.68 {Plan 8}'!I$15&amp;analysismethod7)</f>
        <v xml:space="preserve">Encounter Data Analysis; 
</v>
      </c>
      <c r="BQ106" s="251" t="str">
        <f>IF(ISNUMBER(FIND(analysismethod7,'III_Plan comp 438.68 {Plan 8}'!J$15)),"",'III_Plan comp 438.68 {Plan 8}'!J$15&amp;analysismethod7)</f>
        <v xml:space="preserve">Encounter Data Analysis; 
</v>
      </c>
      <c r="BR106" s="251" t="str">
        <f>IF(ISNUMBER(FIND(analysismethod7,'III_Plan comp 438.68 {Plan 8}'!K$15)),"",'III_Plan comp 438.68 {Plan 8}'!K$15&amp;analysismethod7)</f>
        <v xml:space="preserve">Encounter Data Analysis; 
</v>
      </c>
      <c r="BS106" s="251" t="str">
        <f>IF(ISNUMBER(FIND(analysismethod7,'III_Plan comp 438.68 {Plan 8}'!L$15)),"",'III_Plan comp 438.68 {Plan 8}'!L$15&amp;analysismethod7)</f>
        <v xml:space="preserve">Encounter Data Analysis; 
</v>
      </c>
      <c r="BT106" s="251" t="str">
        <f>IF(ISNUMBER(FIND(analysismethod7,'III_Plan comp 438.68 {Plan 8}'!M$15)),"",'III_Plan comp 438.68 {Plan 8}'!M$15&amp;analysismethod7)</f>
        <v xml:space="preserve">Encounter Data Analysis; 
</v>
      </c>
      <c r="BU106" s="251" t="str">
        <f>IF(ISNUMBER(FIND(analysismethod7,'III_Plan comp 438.68 {Plan 8}'!N$15)),"",'III_Plan comp 438.68 {Plan 8}'!N$15&amp;analysismethod7)</f>
        <v xml:space="preserve">Encounter Data Analysis; 
</v>
      </c>
      <c r="BV106" s="251" t="str">
        <f>IF(ISNUMBER(FIND(analysismethod7,'III_Plan comp 438.68 {Plan 8}'!O$15)),"",'III_Plan comp 438.68 {Plan 8}'!O$15&amp;analysismethod7)</f>
        <v xml:space="preserve">Encounter Data Analysis; 
</v>
      </c>
      <c r="BW106" s="251" t="str">
        <f>IF(ISNUMBER(FIND(analysismethod7,'III_Plan comp 438.68 {Plan 8}'!P$15)),"",'III_Plan comp 438.68 {Plan 8}'!P$15&amp;analysismethod7)</f>
        <v xml:space="preserve">Encounter Data Analysis; 
</v>
      </c>
      <c r="BX106" s="251" t="str">
        <f>IF(ISNUMBER(FIND(analysismethod7,'III_Plan comp 438.68 {Plan 8}'!Q$15)),"",'III_Plan comp 438.68 {Plan 8}'!Q$15&amp;analysismethod7)</f>
        <v xml:space="preserve">Encounter Data Analysis; 
</v>
      </c>
      <c r="BY106" s="251" t="str">
        <f>IF(ISNUMBER(FIND(analysismethod7,'III_Plan comp 438.68 {Plan 8}'!R$15)),"",'III_Plan comp 438.68 {Plan 8}'!R$15&amp;analysismethod7)</f>
        <v xml:space="preserve">Encounter Data Analysis; 
</v>
      </c>
      <c r="BZ106" s="251" t="str">
        <f>IF(ISNUMBER(FIND(analysismethod7,'III_Plan comp 438.68 {Plan 8}'!S$15)),"",'III_Plan comp 438.68 {Plan 8}'!S$15&amp;analysismethod7)</f>
        <v xml:space="preserve">Encounter Data Analysis; 
</v>
      </c>
      <c r="CA106" s="251" t="str">
        <f>IF(ISNUMBER(FIND(analysismethod7,'III_Plan comp 438.68 {Plan 8}'!T$15)),"",'III_Plan comp 438.68 {Plan 8}'!T$15&amp;analysismethod7)</f>
        <v xml:space="preserve">Encounter Data Analysis; 
</v>
      </c>
      <c r="CB106" s="251" t="str">
        <f>IF(ISNUMBER(FIND(analysismethod7,'III_Plan comp 438.68 {Plan 8}'!U$15)),"",'III_Plan comp 438.68 {Plan 8}'!U$15&amp;analysismethod7)</f>
        <v xml:space="preserve">Encounter Data Analysis; 
</v>
      </c>
      <c r="CC106" s="251" t="str">
        <f>IF(ISNUMBER(FIND(analysismethod7,'III_Plan comp 438.68 {Plan 8}'!V$15)),"",'III_Plan comp 438.68 {Plan 8}'!V$15&amp;analysismethod7)</f>
        <v xml:space="preserve">Encounter Data Analysis; 
</v>
      </c>
      <c r="CD106" s="251" t="str">
        <f>IF(ISNUMBER(FIND(analysismethod7,'III_Plan comp 438.68 {Plan 8}'!W$15)),"",'III_Plan comp 438.68 {Plan 8}'!W$15&amp;analysismethod7)</f>
        <v xml:space="preserve">Encounter Data Analysis; 
</v>
      </c>
      <c r="CE106" s="251" t="str">
        <f>IF(ISNUMBER(FIND(analysismethod7,'III_Plan comp 438.68 {Plan 8}'!X$15)),"",'III_Plan comp 438.68 {Plan 8}'!X$15&amp;analysismethod7)</f>
        <v xml:space="preserve">Encounter Data Analysis; 
</v>
      </c>
      <c r="CF106" s="251" t="str">
        <f>IF(ISNUMBER(FIND(analysismethod7,'III_Plan comp 438.68 {Plan 8}'!Y$15)),"",'III_Plan comp 438.68 {Plan 8}'!Y$15&amp;analysismethod7)</f>
        <v xml:space="preserve">Encounter Data Analysis; 
</v>
      </c>
      <c r="CG106" s="251" t="str">
        <f>IF(ISNUMBER(FIND(analysismethod7,'III_Plan comp 438.68 {Plan 8}'!Z$15)),"",'III_Plan comp 438.68 {Plan 8}'!Z$15&amp;analysismethod7)</f>
        <v xml:space="preserve">Encounter Data Analysis; 
</v>
      </c>
      <c r="CH106" s="251" t="str">
        <f>IF(ISNUMBER(FIND(analysismethod7,'III_Plan comp 438.68 {Plan 8}'!AA$15)),"",'III_Plan comp 438.68 {Plan 8}'!AA$15&amp;analysismethod7)</f>
        <v xml:space="preserve">Encounter Data Analysis; 
</v>
      </c>
      <c r="CI106" s="251" t="str">
        <f>IF(ISNUMBER(FIND(analysismethod7,'III_Plan comp 438.68 {Plan 8}'!AB$15)),"",'III_Plan comp 438.68 {Plan 8}'!AB$15&amp;analysismethod7)</f>
        <v xml:space="preserve">Encounter Data Analysis; 
</v>
      </c>
      <c r="CJ106" s="251" t="str">
        <f>IF(ISNUMBER(FIND(analysismethod7,'III_Plan comp 438.68 {Plan 8}'!AC$15)),"",'III_Plan comp 438.68 {Plan 8}'!AC$15&amp;analysismethod7)</f>
        <v xml:space="preserve">Encounter Data Analysis; 
</v>
      </c>
      <c r="CK106" s="251" t="str">
        <f>IF(ISNUMBER(FIND(analysismethod7,'III_Plan comp 438.68 {Plan 8}'!AD$15)),"",'III_Plan comp 438.68 {Plan 8}'!AD$15&amp;analysismethod7)</f>
        <v xml:space="preserve">Encounter Data Analysis; 
</v>
      </c>
      <c r="CL106" s="251" t="str">
        <f>IF(ISNUMBER(FIND(analysismethod7,'III_Plan comp 438.68 {Plan 8}'!AE$15)),"",'III_Plan comp 438.68 {Plan 8}'!AE$15&amp;analysismethod7)</f>
        <v xml:space="preserve">Encounter Data Analysis; 
</v>
      </c>
      <c r="CM106" s="251" t="str">
        <f>IF(ISNUMBER(FIND(analysismethod7,'III_Plan comp 438.68 {Plan 8}'!AF$15)),"",'III_Plan comp 438.68 {Plan 8}'!AF$15&amp;analysismethod7)</f>
        <v xml:space="preserve">Encounter Data Analysis; 
</v>
      </c>
      <c r="CN106" s="251" t="str">
        <f>IF(ISNUMBER(FIND(analysismethod7,'III_Plan comp 438.68 {Plan 8}'!AG$15)),"",'III_Plan comp 438.68 {Plan 8}'!AG$15&amp;analysismethod7)</f>
        <v xml:space="preserve">Encounter Data Analysis; 
</v>
      </c>
      <c r="CO106" s="251" t="str">
        <f>IF(ISNUMBER(FIND(analysismethod7,'III_Plan comp 438.68 {Plan 8}'!AH$15)),"",'III_Plan comp 438.68 {Plan 8}'!AH$15&amp;analysismethod7)</f>
        <v xml:space="preserve">Encounter Data Analysis; 
</v>
      </c>
      <c r="CP106" s="251" t="str">
        <f>IF(ISNUMBER(FIND(analysismethod7,'III_Plan comp 438.68 {Plan 8}'!AI$15)),"",'III_Plan comp 438.68 {Plan 8}'!AI$15&amp;analysismethod7)</f>
        <v xml:space="preserve">Encounter Data Analysis; 
</v>
      </c>
      <c r="CQ106" s="251" t="str">
        <f>IF(ISNUMBER(FIND(analysismethod7,'III_Plan comp 438.68 {Plan 8}'!AJ$15)),"",'III_Plan comp 438.68 {Plan 8}'!AJ$15&amp;analysismethod7)</f>
        <v xml:space="preserve">Encounter Data Analysis; 
</v>
      </c>
      <c r="CR106" s="251" t="str">
        <f>IF(ISNUMBER(FIND(analysismethod7,'III_Plan comp 438.68 {Plan 8}'!AK$15)),"",'III_Plan comp 438.68 {Plan 8}'!AK$15&amp;analysismethod7)</f>
        <v xml:space="preserve">Encounter Data Analysis; 
</v>
      </c>
      <c r="CS106" s="251" t="str">
        <f>IF(ISNUMBER(FIND(analysismethod7,'III_Plan comp 438.68 {Plan 8}'!AL$15)),"",'III_Plan comp 438.68 {Plan 8}'!AL$15&amp;analysismethod7)</f>
        <v xml:space="preserve">Encounter Data Analysis; 
</v>
      </c>
      <c r="CT106" s="251" t="str">
        <f>IF(ISNUMBER(FIND(analysismethod7,'III_Plan comp 438.68 {Plan 8}'!AM$15)),"",'III_Plan comp 438.68 {Plan 8}'!AM$15&amp;analysismethod7)</f>
        <v xml:space="preserve">Encounter Data Analysis; 
</v>
      </c>
      <c r="CU106" s="251" t="str">
        <f>IF(ISNUMBER(FIND(analysismethod7,'III_Plan comp 438.68 {Plan 8}'!AN$15)),"",'III_Plan comp 438.68 {Plan 8}'!AN$15&amp;analysismethod7)</f>
        <v xml:space="preserve">Encounter Data Analysis; 
</v>
      </c>
      <c r="CV106" s="251" t="str">
        <f>IF(ISNUMBER(FIND(analysismethod7,'III_Plan comp 438.68 {Plan 8}'!AO$15)),"",'III_Plan comp 438.68 {Plan 8}'!AO$15&amp;analysismethod7)</f>
        <v xml:space="preserve">Encounter Data Analysis; 
</v>
      </c>
      <c r="CW106" s="251" t="str">
        <f>IF(ISNUMBER(FIND(analysismethod7,'III_Plan comp 438.68 {Plan 8}'!AP$15)),"",'III_Plan comp 438.68 {Plan 8}'!AP$15&amp;analysismethod7)</f>
        <v xml:space="preserve">Encounter Data Analysis; 
</v>
      </c>
      <c r="CX106" s="251" t="str">
        <f>IF(ISNUMBER(FIND(analysismethod7,'III_Plan comp 438.68 {Plan 8}'!AQ$15)),"",'III_Plan comp 438.68 {Plan 8}'!AQ$15&amp;analysismethod7)</f>
        <v xml:space="preserve">Encounter Data Analysis; 
</v>
      </c>
      <c r="CY106" s="251" t="str">
        <f>IF(ISNUMBER(FIND(analysismethod7,'III_Plan comp 438.68 {Plan 8}'!AR$15)),"",'III_Plan comp 438.68 {Plan 8}'!AR$15&amp;analysismethod7)</f>
        <v xml:space="preserve">Encounter Data Analysis; 
</v>
      </c>
      <c r="CZ106" s="251" t="str">
        <f>IF(ISNUMBER(FIND(analysismethod7,'III_Plan comp 438.68 {Plan 8}'!AS$15)),"",'III_Plan comp 438.68 {Plan 8}'!AS$15&amp;analysismethod7)</f>
        <v xml:space="preserve">Encounter Data Analysis; 
</v>
      </c>
      <c r="DA106" s="251" t="str">
        <f>IF(ISNUMBER(FIND(analysismethod7,'III_Plan comp 438.68 {Plan 8}'!AT$15)),"",'III_Plan comp 438.68 {Plan 8}'!AT$15&amp;analysismethod7)</f>
        <v xml:space="preserve">Encounter Data Analysis; 
</v>
      </c>
      <c r="DB106" s="251" t="str">
        <f>IF(ISNUMBER(FIND(analysismethod7,'III_Plan comp 438.68 {Plan 8}'!AU$15)),"",'III_Plan comp 438.68 {Plan 8}'!AU$15&amp;analysismethod7)</f>
        <v xml:space="preserve">Encounter Data Analysis; 
</v>
      </c>
      <c r="DC106" s="251" t="str">
        <f>IF(ISNUMBER(FIND(analysismethod7,'III_Plan comp 438.68 {Plan 8}'!AV$15)),"",'III_Plan comp 438.68 {Plan 8}'!AV$15&amp;analysismethod7)</f>
        <v xml:space="preserve">Encounter Data Analysis; 
</v>
      </c>
      <c r="DD106" s="251" t="str">
        <f>IF(ISNUMBER(FIND(analysismethod7,'III_Plan comp 438.68 {Plan 8}'!AW$15)),"",'III_Plan comp 438.68 {Plan 8}'!AW$15&amp;analysismethod7)</f>
        <v xml:space="preserve">Encounter Data Analysis; 
</v>
      </c>
      <c r="DE106" s="251" t="str">
        <f>IF(ISNUMBER(FIND(analysismethod7,'III_Plan comp 438.68 {Plan 8}'!AX$15)),"",'III_Plan comp 438.68 {Plan 8}'!AX$15&amp;analysismethod7)</f>
        <v xml:space="preserve">Encounter Data Analysis; 
</v>
      </c>
      <c r="DF106" s="251" t="str">
        <f>IF(ISNUMBER(FIND(analysismethod7,'III_Plan comp 438.68 {Plan 8}'!AY$15)),"",'III_Plan comp 438.68 {Plan 8}'!AY$15&amp;analysismethod7)</f>
        <v xml:space="preserve">Encounter Data Analysis; 
</v>
      </c>
      <c r="DG106" s="251" t="str">
        <f>IF(ISNUMBER(FIND(analysismethod7,'III_Plan comp 438.68 {Plan 8}'!AZ$15)),"",'III_Plan comp 438.68 {Plan 8}'!AZ$15&amp;analysismethod7)</f>
        <v xml:space="preserve">Encounter Data Analysis; 
</v>
      </c>
      <c r="DH106" s="251" t="str">
        <f>IF(ISNUMBER(FIND(analysismethod7,'III_Plan comp 438.68 {Plan 8}'!BA$15)),"",'III_Plan comp 438.68 {Plan 8}'!BA$15&amp;analysismethod7)</f>
        <v xml:space="preserve">Encounter Data Analysis; 
</v>
      </c>
      <c r="DI106" s="251" t="str">
        <f>IF(ISNUMBER(FIND(analysismethod7,'III_Plan comp 438.68 {Plan 8}'!BB$15)),"",'III_Plan comp 438.68 {Plan 8}'!BB$15&amp;analysismethod7)</f>
        <v xml:space="preserve">Encounter Data Analysis; 
</v>
      </c>
      <c r="DJ106" s="251" t="str">
        <f>IF(ISNUMBER(FIND(analysismethod7,'III_Plan comp 438.68 {Plan 8}'!BC$15)),"",'III_Plan comp 438.68 {Plan 8}'!BC$15&amp;analysismethod7)</f>
        <v xml:space="preserve">Encounter Data Analysis; 
</v>
      </c>
      <c r="DK106" s="251" t="str">
        <f>IF(ISNUMBER(FIND(analysismethod7,'III_Plan comp 438.68 {Plan 8}'!BD$15)),"",'III_Plan comp 438.68 {Plan 8}'!BD$15&amp;analysismethod7)</f>
        <v xml:space="preserve">Encounter Data Analysis; 
</v>
      </c>
      <c r="DL106" s="251" t="str">
        <f>IF(ISNUMBER(FIND(analysismethod7,'III_Plan comp 438.68 {Plan 8}'!BE$15)),"",'III_Plan comp 438.68 {Plan 8}'!BE$15&amp;analysismethod7)</f>
        <v xml:space="preserve">Encounter Data Analysis; 
</v>
      </c>
      <c r="DM106" s="251" t="str">
        <f>IF(ISNUMBER(FIND(analysismethod7,'III_Plan comp 438.68 {Plan 8}'!BF$15)),"",'III_Plan comp 438.68 {Plan 8}'!BF$15&amp;analysismethod7)</f>
        <v xml:space="preserve">Encounter Data Analysis; 
</v>
      </c>
      <c r="DN106" s="251" t="str">
        <f>IF(ISNUMBER(FIND(analysismethod7,'III_Plan comp 438.68 {Plan 8}'!BG$15)),"",'III_Plan comp 438.68 {Plan 8}'!BG$15&amp;analysismethod7)</f>
        <v xml:space="preserve">Encounter Data Analysis; 
</v>
      </c>
      <c r="DO106" s="251" t="str">
        <f>IF(ISNUMBER(FIND(analysismethod7,'III_Plan comp 438.68 {Plan 8}'!BH$15)),"",'III_Plan comp 438.68 {Plan 8}'!BH$15&amp;analysismethod7)</f>
        <v xml:space="preserve">Encounter Data Analysis; 
</v>
      </c>
      <c r="DP106" s="251" t="str">
        <f>IF(ISNUMBER(FIND(analysismethod7,'III_Plan comp 438.68 {Plan 8}'!BI$15)),"",'III_Plan comp 438.68 {Plan 8}'!BI$15&amp;analysismethod7)</f>
        <v xml:space="preserve">Encounter Data Analysis; 
</v>
      </c>
      <c r="DQ106" s="251" t="str">
        <f>IF(ISNUMBER(FIND(analysismethod7,'III_Plan comp 438.68 {Plan 8}'!BJ$15)),"",'III_Plan comp 438.68 {Plan 8}'!BJ$15&amp;analysismethod7)</f>
        <v xml:space="preserve">Encounter Data Analysis; 
</v>
      </c>
      <c r="DR106" s="251" t="str">
        <f>IF(ISNUMBER(FIND(analysismethod7,'III_Plan comp 438.68 {Plan 8}'!BK$15)),"",'III_Plan comp 438.68 {Plan 8}'!BK$15&amp;analysismethod7)</f>
        <v xml:space="preserve">Encounter Data Analysis; 
</v>
      </c>
      <c r="DS106" s="251" t="str">
        <f>IF(ISNUMBER(FIND(analysismethod7,'III_Plan comp 438.68 {Plan 8}'!BL$15)),"",'III_Plan comp 438.68 {Plan 8}'!BL$15&amp;analysismethod7)</f>
        <v xml:space="preserve">Encounter Data Analysis; 
</v>
      </c>
      <c r="DT106" s="251" t="str">
        <f>IF(ISNUMBER(FIND(analysismethod7,'III_Plan comp 438.68 {Plan 8}'!BM$15)),"",'III_Plan comp 438.68 {Plan 8}'!BM$15&amp;analysismethod7)</f>
        <v xml:space="preserve">Encounter Data Analysis; 
</v>
      </c>
      <c r="DU106" s="251" t="str">
        <f>IF(ISNUMBER(FIND(analysismethod7,'III_Plan comp 438.68 {Plan 8}'!BN$15)),"",'III_Plan comp 438.68 {Plan 8}'!BN$15&amp;analysismethod7)</f>
        <v xml:space="preserve">Encounter Data Analysis; 
</v>
      </c>
      <c r="DV106" s="251" t="str">
        <f>IF(ISNUMBER(FIND(analysismethod7,'III_Plan comp 438.68 {Plan 8}'!BO$15)),"",'III_Plan comp 438.68 {Plan 8}'!BO$15&amp;analysismethod7)</f>
        <v xml:space="preserve">Encounter Data Analysis; 
</v>
      </c>
      <c r="DW106" s="251" t="str">
        <f>IF(ISNUMBER(FIND(analysismethod7,'III_Plan comp 438.68 {Plan 8}'!BP$15)),"",'III_Plan comp 438.68 {Plan 8}'!BP$15&amp;analysismethod7)</f>
        <v xml:space="preserve">Encounter Data Analysis; 
</v>
      </c>
      <c r="DX106" s="251" t="str">
        <f>IF(ISNUMBER(FIND(analysismethod7,'III_Plan comp 438.68 {Plan 8}'!BQ$15)),"",'III_Plan comp 438.68 {Plan 8}'!BQ$15&amp;analysismethod7)</f>
        <v xml:space="preserve">Encounter Data Analysis; 
</v>
      </c>
      <c r="DY106" s="251" t="str">
        <f>IF(ISNUMBER(FIND(analysismethod7,'III_Plan comp 438.68 {Plan 8}'!BR$15)),"",'III_Plan comp 438.68 {Plan 8}'!BR$15&amp;analysismethod7)</f>
        <v xml:space="preserve">Encounter Data Analysis; 
</v>
      </c>
      <c r="DZ106" s="251" t="str">
        <f>IF(ISNUMBER(FIND(analysismethod7,'III_Plan comp 438.68 {Plan 8}'!BS$15)),"",'III_Plan comp 438.68 {Plan 8}'!BS$15&amp;analysismethod7)</f>
        <v xml:space="preserve">Encounter Data Analysis; 
</v>
      </c>
      <c r="EA106" s="251" t="str">
        <f>IF(ISNUMBER(FIND(analysismethod7,'III_Plan comp 438.68 {Plan 8}'!BT$15)),"",'III_Plan comp 438.68 {Plan 8}'!BT$15&amp;analysismethod7)</f>
        <v xml:space="preserve">Encounter Data Analysis; 
</v>
      </c>
      <c r="EB106" s="251" t="str">
        <f>IF(ISNUMBER(FIND(analysismethod7,'III_Plan comp 438.68 {Plan 8}'!BU$15)),"",'III_Plan comp 438.68 {Plan 8}'!BU$15&amp;analysismethod7)</f>
        <v xml:space="preserve">Encounter Data Analysis; 
</v>
      </c>
      <c r="EC106" s="251" t="str">
        <f>IF(ISNUMBER(FIND(analysismethod7,'III_Plan comp 438.68 {Plan 8}'!BV$15)),"",'III_Plan comp 438.68 {Plan 8}'!BV$15&amp;analysismethod7)</f>
        <v xml:space="preserve">Encounter Data Analysis; 
</v>
      </c>
      <c r="ED106" s="251" t="str">
        <f>IF(ISNUMBER(FIND(analysismethod7,'III_Plan comp 438.68 {Plan 8}'!BW$15)),"",'III_Plan comp 438.68 {Plan 8}'!BW$15&amp;analysismethod7)</f>
        <v xml:space="preserve">Encounter Data Analysis; 
</v>
      </c>
      <c r="EE106" s="251" t="str">
        <f>IF(ISNUMBER(FIND(analysismethod7,'III_Plan comp 438.68 {Plan 8}'!BX$15)),"",'III_Plan comp 438.68 {Plan 8}'!BX$15&amp;analysismethod7)</f>
        <v xml:space="preserve">Encounter Data Analysis; 
</v>
      </c>
      <c r="EF106" s="251" t="str">
        <f>IF(ISNUMBER(FIND(analysismethod7,'III_Plan comp 438.68 {Plan 8}'!BY$15)),"",'III_Plan comp 438.68 {Plan 8}'!BY$15&amp;analysismethod7)</f>
        <v xml:space="preserve">Encounter Data Analysis; 
</v>
      </c>
      <c r="EG106" s="251" t="str">
        <f>IF(ISNUMBER(FIND(analysismethod7,'III_Plan comp 438.68 {Plan 8}'!BZ$15)),"",'III_Plan comp 438.68 {Plan 8}'!BZ$15&amp;analysismethod7)</f>
        <v xml:space="preserve">Encounter Data Analysis; 
</v>
      </c>
      <c r="EH106" s="251" t="str">
        <f>IF(ISNUMBER(FIND(analysismethod7,'III_Plan comp 438.68 {Plan 8}'!CA$15)),"",'III_Plan comp 438.68 {Plan 8}'!CA$15&amp;analysismethod7)</f>
        <v xml:space="preserve">Encounter Data Analysis; 
</v>
      </c>
      <c r="EI106" s="251" t="str">
        <f>IF(ISNUMBER(FIND(analysismethod7,'III_Plan comp 438.68 {Plan 8}'!CB$15)),"",'III_Plan comp 438.68 {Plan 8}'!CB$15&amp;analysismethod7)</f>
        <v xml:space="preserve">Encounter Data Analysis; 
</v>
      </c>
      <c r="EJ106" s="251" t="str">
        <f>IF(ISNUMBER(FIND(analysismethod7,'III_Plan comp 438.68 {Plan 8}'!CC$15)),"",'III_Plan comp 438.68 {Plan 8}'!CC$15&amp;analysismethod7)</f>
        <v xml:space="preserve">Encounter Data Analysis; 
</v>
      </c>
      <c r="EK106" s="251" t="str">
        <f>IF(ISNUMBER(FIND(analysismethod7,'III_Plan comp 438.68 {Plan 8}'!CD$15)),"",'III_Plan comp 438.68 {Plan 8}'!CD$15&amp;analysismethod7)</f>
        <v xml:space="preserve">Encounter Data Analysis; 
</v>
      </c>
      <c r="EL106" s="251" t="str">
        <f>IF(ISNUMBER(FIND(analysismethod7,'III_Plan comp 438.68 {Plan 8}'!CE$15)),"",'III_Plan comp 438.68 {Plan 8}'!CE$15&amp;analysismethod7)</f>
        <v xml:space="preserve">Encounter Data Analysis; 
</v>
      </c>
      <c r="EM106" s="251" t="str">
        <f>IF(ISNUMBER(FIND(analysismethod7,'III_Plan comp 438.68 {Plan 8}'!CF$15)),"",'III_Plan comp 438.68 {Plan 8}'!CF$15&amp;analysismethod7)</f>
        <v xml:space="preserve">Encounter Data Analysis; 
</v>
      </c>
      <c r="EN106" s="251" t="str">
        <f>IF(ISNUMBER(FIND(analysismethod7,'III_Plan comp 438.68 {Plan 8}'!CG$15)),"",'III_Plan comp 438.68 {Plan 8}'!CG$15&amp;analysismethod7)</f>
        <v xml:space="preserve">Encounter Data Analysis; 
</v>
      </c>
      <c r="EO106" s="251" t="str">
        <f>IF(ISNUMBER(FIND(analysismethod7,'III_Plan comp 438.68 {Plan 8}'!CH$15)),"",'III_Plan comp 438.68 {Plan 8}'!CH$15&amp;analysismethod7)</f>
        <v xml:space="preserve">Encounter Data Analysis; 
</v>
      </c>
      <c r="EP106" s="251" t="str">
        <f>IF(ISNUMBER(FIND(analysismethod7,'III_Plan comp 438.68 {Plan 8}'!CI$15)),"",'III_Plan comp 438.68 {Plan 8}'!CI$15&amp;analysismethod7)</f>
        <v xml:space="preserve">Encounter Data Analysis; 
</v>
      </c>
      <c r="EQ106" s="251" t="str">
        <f>IF(ISNUMBER(FIND(analysismethod7,'III_Plan comp 438.68 {Plan 8}'!CJ$15)),"",'III_Plan comp 438.68 {Plan 8}'!CJ$15&amp;analysismethod7)</f>
        <v xml:space="preserve">Encounter Data Analysis; 
</v>
      </c>
      <c r="ER106" s="251" t="str">
        <f>IF(ISNUMBER(FIND(analysismethod7,'III_Plan comp 438.68 {Plan 8}'!CK$15)),"",'III_Plan comp 438.68 {Plan 8}'!CK$15&amp;analysismethod7)</f>
        <v xml:space="preserve">Encounter Data Analysis; 
</v>
      </c>
      <c r="ES106" s="251" t="str">
        <f>IF(ISNUMBER(FIND(analysismethod7,'III_Plan comp 438.68 {Plan 8}'!CL$15)),"",'III_Plan comp 438.68 {Plan 8}'!CL$15&amp;analysismethod7)</f>
        <v xml:space="preserve">Encounter Data Analysis; 
</v>
      </c>
      <c r="ET106" s="251" t="str">
        <f>IF(ISNUMBER(FIND(analysismethod7,'III_Plan comp 438.68 {Plan 8}'!CM$15)),"",'III_Plan comp 438.68 {Plan 8}'!CM$15&amp;analysismethod7)</f>
        <v xml:space="preserve">Encounter Data Analysis; 
</v>
      </c>
      <c r="EU106" s="251" t="str">
        <f>IF(ISNUMBER(FIND(analysismethod7,'III_Plan comp 438.68 {Plan 8}'!CN$15)),"",'III_Plan comp 438.68 {Plan 8}'!CN$15&amp;analysismethod7)</f>
        <v xml:space="preserve">Encounter Data Analysis; 
</v>
      </c>
      <c r="EV106" s="251" t="str">
        <f>IF(ISNUMBER(FIND(analysismethod7,'III_Plan comp 438.68 {Plan 8}'!CO$15)),"",'III_Plan comp 438.68 {Plan 8}'!CO$15&amp;analysismethod7)</f>
        <v xml:space="preserve">Encounter Data Analysis; 
</v>
      </c>
      <c r="EW106" s="251" t="str">
        <f>IF(ISNUMBER(FIND(analysismethod7,'III_Plan comp 438.68 {Plan 8}'!CP$15)),"",'III_Plan comp 438.68 {Plan 8}'!CP$15&amp;analysismethod7)</f>
        <v xml:space="preserve">Encounter Data Analysis; 
</v>
      </c>
      <c r="EX106" s="251" t="str">
        <f>IF(ISNUMBER(FIND(analysismethod7,'III_Plan comp 438.68 {Plan 8}'!CQ$15)),"",'III_Plan comp 438.68 {Plan 8}'!CQ$15&amp;analysismethod7)</f>
        <v xml:space="preserve">Encounter Data Analysis; 
</v>
      </c>
      <c r="EY106" s="251" t="str">
        <f>IF(ISNUMBER(FIND(analysismethod7,'III_Plan comp 438.68 {Plan 8}'!CR$15)),"",'III_Plan comp 438.68 {Plan 8}'!CR$15&amp;analysismethod7)</f>
        <v xml:space="preserve">Encounter Data Analysis; 
</v>
      </c>
      <c r="EZ106" s="251" t="str">
        <f>IF(ISNUMBER(FIND(analysismethod7,'III_Plan comp 438.68 {Plan 8}'!CS$15)),"",'III_Plan comp 438.68 {Plan 8}'!CS$15&amp;analysismethod7)</f>
        <v xml:space="preserve">Encounter Data Analysis; 
</v>
      </c>
      <c r="FA106" s="251" t="str">
        <f>IF(ISNUMBER(FIND(analysismethod7,'III_Plan comp 438.68 {Plan 8}'!CT$15)),"",'III_Plan comp 438.68 {Plan 8}'!CT$15&amp;analysismethod7)</f>
        <v xml:space="preserve">Encounter Data Analysis; 
</v>
      </c>
      <c r="FB106" s="251" t="str">
        <f>IF(ISNUMBER(FIND(analysismethod7,'III_Plan comp 438.68 {Plan 8}'!CU$15)),"",'III_Plan comp 438.68 {Plan 8}'!CU$15&amp;analysismethod7)</f>
        <v xml:space="preserve">Encounter Data Analysis; 
</v>
      </c>
      <c r="FC106" s="251" t="str">
        <f>IF(ISNUMBER(FIND(analysismethod7,'III_Plan comp 438.68 {Plan 8}'!CV$15)),"",'III_Plan comp 438.68 {Plan 8}'!CV$15&amp;analysismethod7)</f>
        <v xml:space="preserve">Encounter Data Analysis; 
</v>
      </c>
      <c r="FD106" s="251" t="str">
        <f>IF(ISNUMBER(FIND(analysismethod7,'III_Plan comp 438.68 {Plan 8}'!CW$15)),"",'III_Plan comp 438.68 {Plan 8}'!CW$15&amp;analysismethod7)</f>
        <v xml:space="preserve">Encounter Data Analysis; 
</v>
      </c>
      <c r="FE106" s="251" t="str">
        <f>IF(ISNUMBER(FIND(analysismethod7,'III_Plan comp 438.68 {Plan 8}'!CX$15)),"",'III_Plan comp 438.68 {Plan 8}'!CX$15&amp;analysismethod7)</f>
        <v xml:space="preserve">Encounter Data Analysis; 
</v>
      </c>
      <c r="FF106" s="251" t="str">
        <f>IF(ISNUMBER(FIND(analysismethod7,'III_Plan comp 438.68 {Plan 8}'!CY$15)),"",'III_Plan comp 438.68 {Plan 8}'!CY$15&amp;analysismethod7)</f>
        <v xml:space="preserve">Encounter Data Analysis; 
</v>
      </c>
      <c r="FG106" s="251" t="str">
        <f>IF(ISNUMBER(FIND(analysismethod7,'III_Plan comp 438.68 {Plan 8}'!CZ$15)),"",'III_Plan comp 438.68 {Plan 8}'!CZ$15&amp;analysismethod7)</f>
        <v xml:space="preserve">Encounter Data Analysis; 
</v>
      </c>
    </row>
    <row r="107" spans="62:163" x14ac:dyDescent="0.2">
      <c r="BK107" s="250" t="str">
        <f>IF('I_State and program information'!$E$79&lt;&gt;"",'I_State and program information'!E176&amp;"; "&amp;CHAR(10)&amp;CHAR(10),"")</f>
        <v/>
      </c>
      <c r="BL107" s="251" t="str">
        <f>IF(ISNUMBER(FIND(analysismethod8,'III_Plan comp 438.68 {Plan 8}'!E$15)),"",'III_Plan comp 438.68 {Plan 8}'!E$15&amp;analysismethod8)</f>
        <v/>
      </c>
      <c r="BM107" s="251" t="str">
        <f>IF(ISNUMBER(FIND(analysismethod8,'III_Plan comp 438.68 {Plan 8}'!F$15)),"",'III_Plan comp 438.68 {Plan 8}'!F$15&amp;analysismethod8)</f>
        <v/>
      </c>
      <c r="BN107" s="251" t="str">
        <f>IF(ISNUMBER(FIND(analysismethod8,'III_Plan comp 438.68 {Plan 8}'!G$15)),"",'III_Plan comp 438.68 {Plan 8}'!G$15&amp;analysismethod8)</f>
        <v/>
      </c>
      <c r="BO107" s="251" t="str">
        <f>IF(ISNUMBER(FIND(analysismethod8,'III_Plan comp 438.68 {Plan 8}'!H$15)),"",'III_Plan comp 438.68 {Plan 8}'!H$15&amp;analysismethod8)</f>
        <v/>
      </c>
      <c r="BP107" s="251" t="str">
        <f>IF(ISNUMBER(FIND(analysismethod8,'III_Plan comp 438.68 {Plan 8}'!I$15)),"",'III_Plan comp 438.68 {Plan 8}'!I$15&amp;analysismethod8)</f>
        <v/>
      </c>
      <c r="BQ107" s="251" t="str">
        <f>IF(ISNUMBER(FIND(analysismethod8,'III_Plan comp 438.68 {Plan 8}'!J$15)),"",'III_Plan comp 438.68 {Plan 8}'!J$15&amp;analysismethod8)</f>
        <v/>
      </c>
      <c r="BR107" s="251" t="str">
        <f>IF(ISNUMBER(FIND(analysismethod8,'III_Plan comp 438.68 {Plan 8}'!K$15)),"",'III_Plan comp 438.68 {Plan 8}'!K$15&amp;analysismethod8)</f>
        <v/>
      </c>
      <c r="BS107" s="251" t="str">
        <f>IF(ISNUMBER(FIND(analysismethod8,'III_Plan comp 438.68 {Plan 8}'!L$15)),"",'III_Plan comp 438.68 {Plan 8}'!L$15&amp;analysismethod8)</f>
        <v/>
      </c>
      <c r="BT107" s="251" t="str">
        <f>IF(ISNUMBER(FIND(analysismethod8,'III_Plan comp 438.68 {Plan 8}'!M$15)),"",'III_Plan comp 438.68 {Plan 8}'!M$15&amp;analysismethod8)</f>
        <v/>
      </c>
      <c r="BU107" s="251" t="str">
        <f>IF(ISNUMBER(FIND(analysismethod8,'III_Plan comp 438.68 {Plan 8}'!N$15)),"",'III_Plan comp 438.68 {Plan 8}'!N$15&amp;analysismethod8)</f>
        <v/>
      </c>
      <c r="BV107" s="251" t="str">
        <f>IF(ISNUMBER(FIND(analysismethod8,'III_Plan comp 438.68 {Plan 8}'!O$15)),"",'III_Plan comp 438.68 {Plan 8}'!O$15&amp;analysismethod8)</f>
        <v/>
      </c>
      <c r="BW107" s="251" t="str">
        <f>IF(ISNUMBER(FIND(analysismethod8,'III_Plan comp 438.68 {Plan 8}'!P$15)),"",'III_Plan comp 438.68 {Plan 8}'!P$15&amp;analysismethod8)</f>
        <v/>
      </c>
      <c r="BX107" s="251" t="str">
        <f>IF(ISNUMBER(FIND(analysismethod8,'III_Plan comp 438.68 {Plan 8}'!Q$15)),"",'III_Plan comp 438.68 {Plan 8}'!Q$15&amp;analysismethod8)</f>
        <v/>
      </c>
      <c r="BY107" s="251" t="str">
        <f>IF(ISNUMBER(FIND(analysismethod8,'III_Plan comp 438.68 {Plan 8}'!R$15)),"",'III_Plan comp 438.68 {Plan 8}'!R$15&amp;analysismethod8)</f>
        <v/>
      </c>
      <c r="BZ107" s="251" t="str">
        <f>IF(ISNUMBER(FIND(analysismethod8,'III_Plan comp 438.68 {Plan 8}'!S$15)),"",'III_Plan comp 438.68 {Plan 8}'!S$15&amp;analysismethod8)</f>
        <v/>
      </c>
      <c r="CA107" s="251" t="str">
        <f>IF(ISNUMBER(FIND(analysismethod8,'III_Plan comp 438.68 {Plan 8}'!T$15)),"",'III_Plan comp 438.68 {Plan 8}'!T$15&amp;analysismethod8)</f>
        <v/>
      </c>
      <c r="CB107" s="251" t="str">
        <f>IF(ISNUMBER(FIND(analysismethod8,'III_Plan comp 438.68 {Plan 8}'!U$15)),"",'III_Plan comp 438.68 {Plan 8}'!U$15&amp;analysismethod8)</f>
        <v/>
      </c>
      <c r="CC107" s="251" t="str">
        <f>IF(ISNUMBER(FIND(analysismethod8,'III_Plan comp 438.68 {Plan 8}'!V$15)),"",'III_Plan comp 438.68 {Plan 8}'!V$15&amp;analysismethod8)</f>
        <v/>
      </c>
      <c r="CD107" s="251" t="str">
        <f>IF(ISNUMBER(FIND(analysismethod8,'III_Plan comp 438.68 {Plan 8}'!W$15)),"",'III_Plan comp 438.68 {Plan 8}'!W$15&amp;analysismethod8)</f>
        <v/>
      </c>
      <c r="CE107" s="251" t="str">
        <f>IF(ISNUMBER(FIND(analysismethod8,'III_Plan comp 438.68 {Plan 8}'!X$15)),"",'III_Plan comp 438.68 {Plan 8}'!X$15&amp;analysismethod8)</f>
        <v/>
      </c>
      <c r="CF107" s="251" t="str">
        <f>IF(ISNUMBER(FIND(analysismethod8,'III_Plan comp 438.68 {Plan 8}'!Y$15)),"",'III_Plan comp 438.68 {Plan 8}'!Y$15&amp;analysismethod8)</f>
        <v/>
      </c>
      <c r="CG107" s="251" t="str">
        <f>IF(ISNUMBER(FIND(analysismethod8,'III_Plan comp 438.68 {Plan 8}'!Z$15)),"",'III_Plan comp 438.68 {Plan 8}'!Z$15&amp;analysismethod8)</f>
        <v/>
      </c>
      <c r="CH107" s="251" t="str">
        <f>IF(ISNUMBER(FIND(analysismethod8,'III_Plan comp 438.68 {Plan 8}'!AA$15)),"",'III_Plan comp 438.68 {Plan 8}'!AA$15&amp;analysismethod8)</f>
        <v/>
      </c>
      <c r="CI107" s="251" t="str">
        <f>IF(ISNUMBER(FIND(analysismethod8,'III_Plan comp 438.68 {Plan 8}'!AB$15)),"",'III_Plan comp 438.68 {Plan 8}'!AB$15&amp;analysismethod8)</f>
        <v/>
      </c>
      <c r="CJ107" s="251" t="str">
        <f>IF(ISNUMBER(FIND(analysismethod8,'III_Plan comp 438.68 {Plan 8}'!AC$15)),"",'III_Plan comp 438.68 {Plan 8}'!AC$15&amp;analysismethod8)</f>
        <v/>
      </c>
      <c r="CK107" s="251" t="str">
        <f>IF(ISNUMBER(FIND(analysismethod8,'III_Plan comp 438.68 {Plan 8}'!AD$15)),"",'III_Plan comp 438.68 {Plan 8}'!AD$15&amp;analysismethod8)</f>
        <v/>
      </c>
      <c r="CL107" s="251" t="str">
        <f>IF(ISNUMBER(FIND(analysismethod8,'III_Plan comp 438.68 {Plan 8}'!AE$15)),"",'III_Plan comp 438.68 {Plan 8}'!AE$15&amp;analysismethod8)</f>
        <v/>
      </c>
      <c r="CM107" s="251" t="str">
        <f>IF(ISNUMBER(FIND(analysismethod8,'III_Plan comp 438.68 {Plan 8}'!AF$15)),"",'III_Plan comp 438.68 {Plan 8}'!AF$15&amp;analysismethod8)</f>
        <v/>
      </c>
      <c r="CN107" s="251" t="str">
        <f>IF(ISNUMBER(FIND(analysismethod8,'III_Plan comp 438.68 {Plan 8}'!AG$15)),"",'III_Plan comp 438.68 {Plan 8}'!AG$15&amp;analysismethod8)</f>
        <v/>
      </c>
      <c r="CO107" s="251" t="str">
        <f>IF(ISNUMBER(FIND(analysismethod8,'III_Plan comp 438.68 {Plan 8}'!AH$15)),"",'III_Plan comp 438.68 {Plan 8}'!AH$15&amp;analysismethod8)</f>
        <v/>
      </c>
      <c r="CP107" s="251" t="str">
        <f>IF(ISNUMBER(FIND(analysismethod8,'III_Plan comp 438.68 {Plan 8}'!AI$15)),"",'III_Plan comp 438.68 {Plan 8}'!AI$15&amp;analysismethod8)</f>
        <v/>
      </c>
      <c r="CQ107" s="251" t="str">
        <f>IF(ISNUMBER(FIND(analysismethod8,'III_Plan comp 438.68 {Plan 8}'!AJ$15)),"",'III_Plan comp 438.68 {Plan 8}'!AJ$15&amp;analysismethod8)</f>
        <v/>
      </c>
      <c r="CR107" s="251" t="str">
        <f>IF(ISNUMBER(FIND(analysismethod8,'III_Plan comp 438.68 {Plan 8}'!AK$15)),"",'III_Plan comp 438.68 {Plan 8}'!AK$15&amp;analysismethod8)</f>
        <v/>
      </c>
      <c r="CS107" s="251" t="str">
        <f>IF(ISNUMBER(FIND(analysismethod8,'III_Plan comp 438.68 {Plan 8}'!AL$15)),"",'III_Plan comp 438.68 {Plan 8}'!AL$15&amp;analysismethod8)</f>
        <v/>
      </c>
      <c r="CT107" s="251" t="str">
        <f>IF(ISNUMBER(FIND(analysismethod8,'III_Plan comp 438.68 {Plan 8}'!AM$15)),"",'III_Plan comp 438.68 {Plan 8}'!AM$15&amp;analysismethod8)</f>
        <v/>
      </c>
      <c r="CU107" s="251" t="str">
        <f>IF(ISNUMBER(FIND(analysismethod8,'III_Plan comp 438.68 {Plan 8}'!AN$15)),"",'III_Plan comp 438.68 {Plan 8}'!AN$15&amp;analysismethod8)</f>
        <v/>
      </c>
      <c r="CV107" s="251" t="str">
        <f>IF(ISNUMBER(FIND(analysismethod8,'III_Plan comp 438.68 {Plan 8}'!AO$15)),"",'III_Plan comp 438.68 {Plan 8}'!AO$15&amp;analysismethod8)</f>
        <v/>
      </c>
      <c r="CW107" s="251" t="str">
        <f>IF(ISNUMBER(FIND(analysismethod8,'III_Plan comp 438.68 {Plan 8}'!AP$15)),"",'III_Plan comp 438.68 {Plan 8}'!AP$15&amp;analysismethod8)</f>
        <v/>
      </c>
      <c r="CX107" s="251" t="str">
        <f>IF(ISNUMBER(FIND(analysismethod8,'III_Plan comp 438.68 {Plan 8}'!AQ$15)),"",'III_Plan comp 438.68 {Plan 8}'!AQ$15&amp;analysismethod8)</f>
        <v/>
      </c>
      <c r="CY107" s="251" t="str">
        <f>IF(ISNUMBER(FIND(analysismethod8,'III_Plan comp 438.68 {Plan 8}'!AR$15)),"",'III_Plan comp 438.68 {Plan 8}'!AR$15&amp;analysismethod8)</f>
        <v/>
      </c>
      <c r="CZ107" s="251" t="str">
        <f>IF(ISNUMBER(FIND(analysismethod8,'III_Plan comp 438.68 {Plan 8}'!AS$15)),"",'III_Plan comp 438.68 {Plan 8}'!AS$15&amp;analysismethod8)</f>
        <v/>
      </c>
      <c r="DA107" s="251" t="str">
        <f>IF(ISNUMBER(FIND(analysismethod8,'III_Plan comp 438.68 {Plan 8}'!AT$15)),"",'III_Plan comp 438.68 {Plan 8}'!AT$15&amp;analysismethod8)</f>
        <v/>
      </c>
      <c r="DB107" s="251" t="str">
        <f>IF(ISNUMBER(FIND(analysismethod8,'III_Plan comp 438.68 {Plan 8}'!AU$15)),"",'III_Plan comp 438.68 {Plan 8}'!AU$15&amp;analysismethod8)</f>
        <v/>
      </c>
      <c r="DC107" s="251" t="str">
        <f>IF(ISNUMBER(FIND(analysismethod8,'III_Plan comp 438.68 {Plan 8}'!AV$15)),"",'III_Plan comp 438.68 {Plan 8}'!AV$15&amp;analysismethod8)</f>
        <v/>
      </c>
      <c r="DD107" s="251" t="str">
        <f>IF(ISNUMBER(FIND(analysismethod8,'III_Plan comp 438.68 {Plan 8}'!AW$15)),"",'III_Plan comp 438.68 {Plan 8}'!AW$15&amp;analysismethod8)</f>
        <v/>
      </c>
      <c r="DE107" s="251" t="str">
        <f>IF(ISNUMBER(FIND(analysismethod8,'III_Plan comp 438.68 {Plan 8}'!AX$15)),"",'III_Plan comp 438.68 {Plan 8}'!AX$15&amp;analysismethod8)</f>
        <v/>
      </c>
      <c r="DF107" s="251" t="str">
        <f>IF(ISNUMBER(FIND(analysismethod8,'III_Plan comp 438.68 {Plan 8}'!AY$15)),"",'III_Plan comp 438.68 {Plan 8}'!AY$15&amp;analysismethod8)</f>
        <v/>
      </c>
      <c r="DG107" s="251" t="str">
        <f>IF(ISNUMBER(FIND(analysismethod8,'III_Plan comp 438.68 {Plan 8}'!AZ$15)),"",'III_Plan comp 438.68 {Plan 8}'!AZ$15&amp;analysismethod8)</f>
        <v/>
      </c>
      <c r="DH107" s="251" t="str">
        <f>IF(ISNUMBER(FIND(analysismethod8,'III_Plan comp 438.68 {Plan 8}'!BA$15)),"",'III_Plan comp 438.68 {Plan 8}'!BA$15&amp;analysismethod8)</f>
        <v/>
      </c>
      <c r="DI107" s="251" t="str">
        <f>IF(ISNUMBER(FIND(analysismethod8,'III_Plan comp 438.68 {Plan 8}'!BB$15)),"",'III_Plan comp 438.68 {Plan 8}'!BB$15&amp;analysismethod8)</f>
        <v/>
      </c>
      <c r="DJ107" s="251" t="str">
        <f>IF(ISNUMBER(FIND(analysismethod8,'III_Plan comp 438.68 {Plan 8}'!BC$15)),"",'III_Plan comp 438.68 {Plan 8}'!BC$15&amp;analysismethod8)</f>
        <v/>
      </c>
      <c r="DK107" s="251" t="str">
        <f>IF(ISNUMBER(FIND(analysismethod8,'III_Plan comp 438.68 {Plan 8}'!BD$15)),"",'III_Plan comp 438.68 {Plan 8}'!BD$15&amp;analysismethod8)</f>
        <v/>
      </c>
      <c r="DL107" s="251" t="str">
        <f>IF(ISNUMBER(FIND(analysismethod8,'III_Plan comp 438.68 {Plan 8}'!BE$15)),"",'III_Plan comp 438.68 {Plan 8}'!BE$15&amp;analysismethod8)</f>
        <v/>
      </c>
      <c r="DM107" s="251" t="str">
        <f>IF(ISNUMBER(FIND(analysismethod8,'III_Plan comp 438.68 {Plan 8}'!BF$15)),"",'III_Plan comp 438.68 {Plan 8}'!BF$15&amp;analysismethod8)</f>
        <v/>
      </c>
      <c r="DN107" s="251" t="str">
        <f>IF(ISNUMBER(FIND(analysismethod8,'III_Plan comp 438.68 {Plan 8}'!BG$15)),"",'III_Plan comp 438.68 {Plan 8}'!BG$15&amp;analysismethod8)</f>
        <v/>
      </c>
      <c r="DO107" s="251" t="str">
        <f>IF(ISNUMBER(FIND(analysismethod8,'III_Plan comp 438.68 {Plan 8}'!BH$15)),"",'III_Plan comp 438.68 {Plan 8}'!BH$15&amp;analysismethod8)</f>
        <v/>
      </c>
      <c r="DP107" s="251" t="str">
        <f>IF(ISNUMBER(FIND(analysismethod8,'III_Plan comp 438.68 {Plan 8}'!BI$15)),"",'III_Plan comp 438.68 {Plan 8}'!BI$15&amp;analysismethod8)</f>
        <v/>
      </c>
      <c r="DQ107" s="251" t="str">
        <f>IF(ISNUMBER(FIND(analysismethod8,'III_Plan comp 438.68 {Plan 8}'!BJ$15)),"",'III_Plan comp 438.68 {Plan 8}'!BJ$15&amp;analysismethod8)</f>
        <v/>
      </c>
      <c r="DR107" s="251" t="str">
        <f>IF(ISNUMBER(FIND(analysismethod8,'III_Plan comp 438.68 {Plan 8}'!BK$15)),"",'III_Plan comp 438.68 {Plan 8}'!BK$15&amp;analysismethod8)</f>
        <v/>
      </c>
      <c r="DS107" s="251" t="str">
        <f>IF(ISNUMBER(FIND(analysismethod8,'III_Plan comp 438.68 {Plan 8}'!BL$15)),"",'III_Plan comp 438.68 {Plan 8}'!BL$15&amp;analysismethod8)</f>
        <v/>
      </c>
      <c r="DT107" s="251" t="str">
        <f>IF(ISNUMBER(FIND(analysismethod8,'III_Plan comp 438.68 {Plan 8}'!BM$15)),"",'III_Plan comp 438.68 {Plan 8}'!BM$15&amp;analysismethod8)</f>
        <v/>
      </c>
      <c r="DU107" s="251" t="str">
        <f>IF(ISNUMBER(FIND(analysismethod8,'III_Plan comp 438.68 {Plan 8}'!BN$15)),"",'III_Plan comp 438.68 {Plan 8}'!BN$15&amp;analysismethod8)</f>
        <v/>
      </c>
      <c r="DV107" s="251" t="str">
        <f>IF(ISNUMBER(FIND(analysismethod8,'III_Plan comp 438.68 {Plan 8}'!BO$15)),"",'III_Plan comp 438.68 {Plan 8}'!BO$15&amp;analysismethod8)</f>
        <v/>
      </c>
      <c r="DW107" s="251" t="str">
        <f>IF(ISNUMBER(FIND(analysismethod8,'III_Plan comp 438.68 {Plan 8}'!BP$15)),"",'III_Plan comp 438.68 {Plan 8}'!BP$15&amp;analysismethod8)</f>
        <v/>
      </c>
      <c r="DX107" s="251" t="str">
        <f>IF(ISNUMBER(FIND(analysismethod8,'III_Plan comp 438.68 {Plan 8}'!BQ$15)),"",'III_Plan comp 438.68 {Plan 8}'!BQ$15&amp;analysismethod8)</f>
        <v/>
      </c>
      <c r="DY107" s="251" t="str">
        <f>IF(ISNUMBER(FIND(analysismethod8,'III_Plan comp 438.68 {Plan 8}'!BR$15)),"",'III_Plan comp 438.68 {Plan 8}'!BR$15&amp;analysismethod8)</f>
        <v/>
      </c>
      <c r="DZ107" s="251" t="str">
        <f>IF(ISNUMBER(FIND(analysismethod8,'III_Plan comp 438.68 {Plan 8}'!BS$15)),"",'III_Plan comp 438.68 {Plan 8}'!BS$15&amp;analysismethod8)</f>
        <v/>
      </c>
      <c r="EA107" s="251" t="str">
        <f>IF(ISNUMBER(FIND(analysismethod8,'III_Plan comp 438.68 {Plan 8}'!BT$15)),"",'III_Plan comp 438.68 {Plan 8}'!BT$15&amp;analysismethod8)</f>
        <v/>
      </c>
      <c r="EB107" s="251" t="str">
        <f>IF(ISNUMBER(FIND(analysismethod8,'III_Plan comp 438.68 {Plan 8}'!BU$15)),"",'III_Plan comp 438.68 {Plan 8}'!BU$15&amp;analysismethod8)</f>
        <v/>
      </c>
      <c r="EC107" s="251" t="str">
        <f>IF(ISNUMBER(FIND(analysismethod8,'III_Plan comp 438.68 {Plan 8}'!BV$15)),"",'III_Plan comp 438.68 {Plan 8}'!BV$15&amp;analysismethod8)</f>
        <v/>
      </c>
      <c r="ED107" s="251" t="str">
        <f>IF(ISNUMBER(FIND(analysismethod8,'III_Plan comp 438.68 {Plan 8}'!BW$15)),"",'III_Plan comp 438.68 {Plan 8}'!BW$15&amp;analysismethod8)</f>
        <v/>
      </c>
      <c r="EE107" s="251" t="str">
        <f>IF(ISNUMBER(FIND(analysismethod8,'III_Plan comp 438.68 {Plan 8}'!BX$15)),"",'III_Plan comp 438.68 {Plan 8}'!BX$15&amp;analysismethod8)</f>
        <v/>
      </c>
      <c r="EF107" s="251" t="str">
        <f>IF(ISNUMBER(FIND(analysismethod8,'III_Plan comp 438.68 {Plan 8}'!BY$15)),"",'III_Plan comp 438.68 {Plan 8}'!BY$15&amp;analysismethod8)</f>
        <v/>
      </c>
      <c r="EG107" s="251" t="str">
        <f>IF(ISNUMBER(FIND(analysismethod8,'III_Plan comp 438.68 {Plan 8}'!BZ$15)),"",'III_Plan comp 438.68 {Plan 8}'!BZ$15&amp;analysismethod8)</f>
        <v/>
      </c>
      <c r="EH107" s="251" t="str">
        <f>IF(ISNUMBER(FIND(analysismethod8,'III_Plan comp 438.68 {Plan 8}'!CA$15)),"",'III_Plan comp 438.68 {Plan 8}'!CA$15&amp;analysismethod8)</f>
        <v/>
      </c>
      <c r="EI107" s="251" t="str">
        <f>IF(ISNUMBER(FIND(analysismethod8,'III_Plan comp 438.68 {Plan 8}'!CB$15)),"",'III_Plan comp 438.68 {Plan 8}'!CB$15&amp;analysismethod8)</f>
        <v/>
      </c>
      <c r="EJ107" s="251" t="str">
        <f>IF(ISNUMBER(FIND(analysismethod8,'III_Plan comp 438.68 {Plan 8}'!CC$15)),"",'III_Plan comp 438.68 {Plan 8}'!CC$15&amp;analysismethod8)</f>
        <v/>
      </c>
      <c r="EK107" s="251" t="str">
        <f>IF(ISNUMBER(FIND(analysismethod8,'III_Plan comp 438.68 {Plan 8}'!CD$15)),"",'III_Plan comp 438.68 {Plan 8}'!CD$15&amp;analysismethod8)</f>
        <v/>
      </c>
      <c r="EL107" s="251" t="str">
        <f>IF(ISNUMBER(FIND(analysismethod8,'III_Plan comp 438.68 {Plan 8}'!CE$15)),"",'III_Plan comp 438.68 {Plan 8}'!CE$15&amp;analysismethod8)</f>
        <v/>
      </c>
      <c r="EM107" s="251" t="str">
        <f>IF(ISNUMBER(FIND(analysismethod8,'III_Plan comp 438.68 {Plan 8}'!CF$15)),"",'III_Plan comp 438.68 {Plan 8}'!CF$15&amp;analysismethod8)</f>
        <v/>
      </c>
      <c r="EN107" s="251" t="str">
        <f>IF(ISNUMBER(FIND(analysismethod8,'III_Plan comp 438.68 {Plan 8}'!CG$15)),"",'III_Plan comp 438.68 {Plan 8}'!CG$15&amp;analysismethod8)</f>
        <v/>
      </c>
      <c r="EO107" s="251" t="str">
        <f>IF(ISNUMBER(FIND(analysismethod8,'III_Plan comp 438.68 {Plan 8}'!CH$15)),"",'III_Plan comp 438.68 {Plan 8}'!CH$15&amp;analysismethod8)</f>
        <v/>
      </c>
      <c r="EP107" s="251" t="str">
        <f>IF(ISNUMBER(FIND(analysismethod8,'III_Plan comp 438.68 {Plan 8}'!CI$15)),"",'III_Plan comp 438.68 {Plan 8}'!CI$15&amp;analysismethod8)</f>
        <v/>
      </c>
      <c r="EQ107" s="251" t="str">
        <f>IF(ISNUMBER(FIND(analysismethod8,'III_Plan comp 438.68 {Plan 8}'!CJ$15)),"",'III_Plan comp 438.68 {Plan 8}'!CJ$15&amp;analysismethod8)</f>
        <v/>
      </c>
      <c r="ER107" s="251" t="str">
        <f>IF(ISNUMBER(FIND(analysismethod8,'III_Plan comp 438.68 {Plan 8}'!CK$15)),"",'III_Plan comp 438.68 {Plan 8}'!CK$15&amp;analysismethod8)</f>
        <v/>
      </c>
      <c r="ES107" s="251" t="str">
        <f>IF(ISNUMBER(FIND(analysismethod8,'III_Plan comp 438.68 {Plan 8}'!CL$15)),"",'III_Plan comp 438.68 {Plan 8}'!CL$15&amp;analysismethod8)</f>
        <v/>
      </c>
      <c r="ET107" s="251" t="str">
        <f>IF(ISNUMBER(FIND(analysismethod8,'III_Plan comp 438.68 {Plan 8}'!CM$15)),"",'III_Plan comp 438.68 {Plan 8}'!CM$15&amp;analysismethod8)</f>
        <v/>
      </c>
      <c r="EU107" s="251" t="str">
        <f>IF(ISNUMBER(FIND(analysismethod8,'III_Plan comp 438.68 {Plan 8}'!CN$15)),"",'III_Plan comp 438.68 {Plan 8}'!CN$15&amp;analysismethod8)</f>
        <v/>
      </c>
      <c r="EV107" s="251" t="str">
        <f>IF(ISNUMBER(FIND(analysismethod8,'III_Plan comp 438.68 {Plan 8}'!CO$15)),"",'III_Plan comp 438.68 {Plan 8}'!CO$15&amp;analysismethod8)</f>
        <v/>
      </c>
      <c r="EW107" s="251" t="str">
        <f>IF(ISNUMBER(FIND(analysismethod8,'III_Plan comp 438.68 {Plan 8}'!CP$15)),"",'III_Plan comp 438.68 {Plan 8}'!CP$15&amp;analysismethod8)</f>
        <v/>
      </c>
      <c r="EX107" s="251" t="str">
        <f>IF(ISNUMBER(FIND(analysismethod8,'III_Plan comp 438.68 {Plan 8}'!CQ$15)),"",'III_Plan comp 438.68 {Plan 8}'!CQ$15&amp;analysismethod8)</f>
        <v/>
      </c>
      <c r="EY107" s="251" t="str">
        <f>IF(ISNUMBER(FIND(analysismethod8,'III_Plan comp 438.68 {Plan 8}'!CR$15)),"",'III_Plan comp 438.68 {Plan 8}'!CR$15&amp;analysismethod8)</f>
        <v/>
      </c>
      <c r="EZ107" s="251" t="str">
        <f>IF(ISNUMBER(FIND(analysismethod8,'III_Plan comp 438.68 {Plan 8}'!CS$15)),"",'III_Plan comp 438.68 {Plan 8}'!CS$15&amp;analysismethod8)</f>
        <v/>
      </c>
      <c r="FA107" s="251" t="str">
        <f>IF(ISNUMBER(FIND(analysismethod8,'III_Plan comp 438.68 {Plan 8}'!CT$15)),"",'III_Plan comp 438.68 {Plan 8}'!CT$15&amp;analysismethod8)</f>
        <v/>
      </c>
      <c r="FB107" s="251" t="str">
        <f>IF(ISNUMBER(FIND(analysismethod8,'III_Plan comp 438.68 {Plan 8}'!CU$15)),"",'III_Plan comp 438.68 {Plan 8}'!CU$15&amp;analysismethod8)</f>
        <v/>
      </c>
      <c r="FC107" s="251" t="str">
        <f>IF(ISNUMBER(FIND(analysismethod8,'III_Plan comp 438.68 {Plan 8}'!CV$15)),"",'III_Plan comp 438.68 {Plan 8}'!CV$15&amp;analysismethod8)</f>
        <v/>
      </c>
      <c r="FD107" s="251" t="str">
        <f>IF(ISNUMBER(FIND(analysismethod8,'III_Plan comp 438.68 {Plan 8}'!CW$15)),"",'III_Plan comp 438.68 {Plan 8}'!CW$15&amp;analysismethod8)</f>
        <v/>
      </c>
      <c r="FE107" s="251" t="str">
        <f>IF(ISNUMBER(FIND(analysismethod8,'III_Plan comp 438.68 {Plan 8}'!CX$15)),"",'III_Plan comp 438.68 {Plan 8}'!CX$15&amp;analysismethod8)</f>
        <v/>
      </c>
      <c r="FF107" s="251" t="str">
        <f>IF(ISNUMBER(FIND(analysismethod8,'III_Plan comp 438.68 {Plan 8}'!CY$15)),"",'III_Plan comp 438.68 {Plan 8}'!CY$15&amp;analysismethod8)</f>
        <v/>
      </c>
      <c r="FG107" s="251" t="str">
        <f>IF(ISNUMBER(FIND(analysismethod8,'III_Plan comp 438.68 {Plan 8}'!CZ$15)),"",'III_Plan comp 438.68 {Plan 8}'!CZ$15&amp;analysismethod8)</f>
        <v/>
      </c>
    </row>
    <row r="108" spans="62:163" x14ac:dyDescent="0.2">
      <c r="BK108" s="250" t="str">
        <f>IF('I_State and program information'!$E$85&lt;&gt;"",'I_State and program information'!E182&amp;"; "&amp;CHAR(10)&amp;CHAR(10),"")</f>
        <v/>
      </c>
      <c r="BL108" s="251" t="str">
        <f>IF(ISNUMBER(FIND(analysismethod9,'III_Plan comp 438.68 {Plan 8}'!E$15)),"",'III_Plan comp 438.68 {Plan 8}'!E$15&amp;analysismethod9)</f>
        <v/>
      </c>
      <c r="BM108" s="251" t="str">
        <f>IF(ISNUMBER(FIND(analysismethod9,'III_Plan comp 438.68 {Plan 8}'!F$15)),"",'III_Plan comp 438.68 {Plan 8}'!F$15&amp;analysismethod9)</f>
        <v/>
      </c>
      <c r="BN108" s="251" t="str">
        <f>IF(ISNUMBER(FIND(analysismethod9,'III_Plan comp 438.68 {Plan 8}'!G$15)),"",'III_Plan comp 438.68 {Plan 8}'!G$15&amp;analysismethod9)</f>
        <v/>
      </c>
      <c r="BO108" s="251" t="str">
        <f>IF(ISNUMBER(FIND(analysismethod9,'III_Plan comp 438.68 {Plan 8}'!H$15)),"",'III_Plan comp 438.68 {Plan 8}'!H$15&amp;analysismethod9)</f>
        <v/>
      </c>
      <c r="BP108" s="251" t="str">
        <f>IF(ISNUMBER(FIND(analysismethod9,'III_Plan comp 438.68 {Plan 8}'!I$15)),"",'III_Plan comp 438.68 {Plan 8}'!I$15&amp;analysismethod9)</f>
        <v/>
      </c>
      <c r="BQ108" s="251" t="str">
        <f>IF(ISNUMBER(FIND(analysismethod9,'III_Plan comp 438.68 {Plan 8}'!J$15)),"",'III_Plan comp 438.68 {Plan 8}'!J$15&amp;analysismethod9)</f>
        <v/>
      </c>
      <c r="BR108" s="251" t="str">
        <f>IF(ISNUMBER(FIND(analysismethod9,'III_Plan comp 438.68 {Plan 8}'!K$15)),"",'III_Plan comp 438.68 {Plan 8}'!K$15&amp;analysismethod9)</f>
        <v/>
      </c>
      <c r="BS108" s="251" t="str">
        <f>IF(ISNUMBER(FIND(analysismethod9,'III_Plan comp 438.68 {Plan 8}'!L$15)),"",'III_Plan comp 438.68 {Plan 8}'!L$15&amp;analysismethod9)</f>
        <v/>
      </c>
      <c r="BT108" s="251" t="str">
        <f>IF(ISNUMBER(FIND(analysismethod9,'III_Plan comp 438.68 {Plan 8}'!M$15)),"",'III_Plan comp 438.68 {Plan 8}'!M$15&amp;analysismethod9)</f>
        <v/>
      </c>
      <c r="BU108" s="251" t="str">
        <f>IF(ISNUMBER(FIND(analysismethod9,'III_Plan comp 438.68 {Plan 8}'!N$15)),"",'III_Plan comp 438.68 {Plan 8}'!N$15&amp;analysismethod9)</f>
        <v/>
      </c>
      <c r="BV108" s="251" t="str">
        <f>IF(ISNUMBER(FIND(analysismethod9,'III_Plan comp 438.68 {Plan 8}'!O$15)),"",'III_Plan comp 438.68 {Plan 8}'!O$15&amp;analysismethod9)</f>
        <v/>
      </c>
      <c r="BW108" s="251" t="str">
        <f>IF(ISNUMBER(FIND(analysismethod9,'III_Plan comp 438.68 {Plan 8}'!P$15)),"",'III_Plan comp 438.68 {Plan 8}'!P$15&amp;analysismethod9)</f>
        <v/>
      </c>
      <c r="BX108" s="251" t="str">
        <f>IF(ISNUMBER(FIND(analysismethod9,'III_Plan comp 438.68 {Plan 8}'!Q$15)),"",'III_Plan comp 438.68 {Plan 8}'!Q$15&amp;analysismethod9)</f>
        <v/>
      </c>
      <c r="BY108" s="251" t="str">
        <f>IF(ISNUMBER(FIND(analysismethod9,'III_Plan comp 438.68 {Plan 8}'!R$15)),"",'III_Plan comp 438.68 {Plan 8}'!R$15&amp;analysismethod9)</f>
        <v/>
      </c>
      <c r="BZ108" s="251" t="str">
        <f>IF(ISNUMBER(FIND(analysismethod9,'III_Plan comp 438.68 {Plan 8}'!S$15)),"",'III_Plan comp 438.68 {Plan 8}'!S$15&amp;analysismethod9)</f>
        <v/>
      </c>
      <c r="CA108" s="251" t="str">
        <f>IF(ISNUMBER(FIND(analysismethod9,'III_Plan comp 438.68 {Plan 8}'!T$15)),"",'III_Plan comp 438.68 {Plan 8}'!T$15&amp;analysismethod9)</f>
        <v/>
      </c>
      <c r="CB108" s="251" t="str">
        <f>IF(ISNUMBER(FIND(analysismethod9,'III_Plan comp 438.68 {Plan 8}'!U$15)),"",'III_Plan comp 438.68 {Plan 8}'!U$15&amp;analysismethod9)</f>
        <v/>
      </c>
      <c r="CC108" s="251" t="str">
        <f>IF(ISNUMBER(FIND(analysismethod9,'III_Plan comp 438.68 {Plan 8}'!V$15)),"",'III_Plan comp 438.68 {Plan 8}'!V$15&amp;analysismethod9)</f>
        <v/>
      </c>
      <c r="CD108" s="251" t="str">
        <f>IF(ISNUMBER(FIND(analysismethod9,'III_Plan comp 438.68 {Plan 8}'!W$15)),"",'III_Plan comp 438.68 {Plan 8}'!W$15&amp;analysismethod9)</f>
        <v/>
      </c>
      <c r="CE108" s="251" t="str">
        <f>IF(ISNUMBER(FIND(analysismethod9,'III_Plan comp 438.68 {Plan 8}'!X$15)),"",'III_Plan comp 438.68 {Plan 8}'!X$15&amp;analysismethod9)</f>
        <v/>
      </c>
      <c r="CF108" s="251" t="str">
        <f>IF(ISNUMBER(FIND(analysismethod9,'III_Plan comp 438.68 {Plan 8}'!Y$15)),"",'III_Plan comp 438.68 {Plan 8}'!Y$15&amp;analysismethod9)</f>
        <v/>
      </c>
      <c r="CG108" s="251" t="str">
        <f>IF(ISNUMBER(FIND(analysismethod9,'III_Plan comp 438.68 {Plan 8}'!Z$15)),"",'III_Plan comp 438.68 {Plan 8}'!Z$15&amp;analysismethod9)</f>
        <v/>
      </c>
      <c r="CH108" s="251" t="str">
        <f>IF(ISNUMBER(FIND(analysismethod9,'III_Plan comp 438.68 {Plan 8}'!AA$15)),"",'III_Plan comp 438.68 {Plan 8}'!AA$15&amp;analysismethod9)</f>
        <v/>
      </c>
      <c r="CI108" s="251" t="str">
        <f>IF(ISNUMBER(FIND(analysismethod9,'III_Plan comp 438.68 {Plan 8}'!AB$15)),"",'III_Plan comp 438.68 {Plan 8}'!AB$15&amp;analysismethod9)</f>
        <v/>
      </c>
      <c r="CJ108" s="251" t="str">
        <f>IF(ISNUMBER(FIND(analysismethod9,'III_Plan comp 438.68 {Plan 8}'!AC$15)),"",'III_Plan comp 438.68 {Plan 8}'!AC$15&amp;analysismethod9)</f>
        <v/>
      </c>
      <c r="CK108" s="251" t="str">
        <f>IF(ISNUMBER(FIND(analysismethod9,'III_Plan comp 438.68 {Plan 8}'!AD$15)),"",'III_Plan comp 438.68 {Plan 8}'!AD$15&amp;analysismethod9)</f>
        <v/>
      </c>
      <c r="CL108" s="251" t="str">
        <f>IF(ISNUMBER(FIND(analysismethod9,'III_Plan comp 438.68 {Plan 8}'!AE$15)),"",'III_Plan comp 438.68 {Plan 8}'!AE$15&amp;analysismethod9)</f>
        <v/>
      </c>
      <c r="CM108" s="251" t="str">
        <f>IF(ISNUMBER(FIND(analysismethod9,'III_Plan comp 438.68 {Plan 8}'!AF$15)),"",'III_Plan comp 438.68 {Plan 8}'!AF$15&amp;analysismethod9)</f>
        <v/>
      </c>
      <c r="CN108" s="251" t="str">
        <f>IF(ISNUMBER(FIND(analysismethod9,'III_Plan comp 438.68 {Plan 8}'!AG$15)),"",'III_Plan comp 438.68 {Plan 8}'!AG$15&amp;analysismethod9)</f>
        <v/>
      </c>
      <c r="CO108" s="251" t="str">
        <f>IF(ISNUMBER(FIND(analysismethod9,'III_Plan comp 438.68 {Plan 8}'!AH$15)),"",'III_Plan comp 438.68 {Plan 8}'!AH$15&amp;analysismethod9)</f>
        <v/>
      </c>
      <c r="CP108" s="251" t="str">
        <f>IF(ISNUMBER(FIND(analysismethod9,'III_Plan comp 438.68 {Plan 8}'!AI$15)),"",'III_Plan comp 438.68 {Plan 8}'!AI$15&amp;analysismethod9)</f>
        <v/>
      </c>
      <c r="CQ108" s="251" t="str">
        <f>IF(ISNUMBER(FIND(analysismethod9,'III_Plan comp 438.68 {Plan 8}'!AJ$15)),"",'III_Plan comp 438.68 {Plan 8}'!AJ$15&amp;analysismethod9)</f>
        <v/>
      </c>
      <c r="CR108" s="251" t="str">
        <f>IF(ISNUMBER(FIND(analysismethod9,'III_Plan comp 438.68 {Plan 8}'!AK$15)),"",'III_Plan comp 438.68 {Plan 8}'!AK$15&amp;analysismethod9)</f>
        <v/>
      </c>
      <c r="CS108" s="251" t="str">
        <f>IF(ISNUMBER(FIND(analysismethod9,'III_Plan comp 438.68 {Plan 8}'!AL$15)),"",'III_Plan comp 438.68 {Plan 8}'!AL$15&amp;analysismethod9)</f>
        <v/>
      </c>
      <c r="CT108" s="251" t="str">
        <f>IF(ISNUMBER(FIND(analysismethod9,'III_Plan comp 438.68 {Plan 8}'!AM$15)),"",'III_Plan comp 438.68 {Plan 8}'!AM$15&amp;analysismethod9)</f>
        <v/>
      </c>
      <c r="CU108" s="251" t="str">
        <f>IF(ISNUMBER(FIND(analysismethod9,'III_Plan comp 438.68 {Plan 8}'!AN$15)),"",'III_Plan comp 438.68 {Plan 8}'!AN$15&amp;analysismethod9)</f>
        <v/>
      </c>
      <c r="CV108" s="251" t="str">
        <f>IF(ISNUMBER(FIND(analysismethod9,'III_Plan comp 438.68 {Plan 8}'!AO$15)),"",'III_Plan comp 438.68 {Plan 8}'!AO$15&amp;analysismethod9)</f>
        <v/>
      </c>
      <c r="CW108" s="251" t="str">
        <f>IF(ISNUMBER(FIND(analysismethod9,'III_Plan comp 438.68 {Plan 8}'!AP$15)),"",'III_Plan comp 438.68 {Plan 8}'!AP$15&amp;analysismethod9)</f>
        <v/>
      </c>
      <c r="CX108" s="251" t="str">
        <f>IF(ISNUMBER(FIND(analysismethod9,'III_Plan comp 438.68 {Plan 8}'!AQ$15)),"",'III_Plan comp 438.68 {Plan 8}'!AQ$15&amp;analysismethod9)</f>
        <v/>
      </c>
      <c r="CY108" s="251" t="str">
        <f>IF(ISNUMBER(FIND(analysismethod9,'III_Plan comp 438.68 {Plan 8}'!AR$15)),"",'III_Plan comp 438.68 {Plan 8}'!AR$15&amp;analysismethod9)</f>
        <v/>
      </c>
      <c r="CZ108" s="251" t="str">
        <f>IF(ISNUMBER(FIND(analysismethod9,'III_Plan comp 438.68 {Plan 8}'!AS$15)),"",'III_Plan comp 438.68 {Plan 8}'!AS$15&amp;analysismethod9)</f>
        <v/>
      </c>
      <c r="DA108" s="251" t="str">
        <f>IF(ISNUMBER(FIND(analysismethod9,'III_Plan comp 438.68 {Plan 8}'!AT$15)),"",'III_Plan comp 438.68 {Plan 8}'!AT$15&amp;analysismethod9)</f>
        <v/>
      </c>
      <c r="DB108" s="251" t="str">
        <f>IF(ISNUMBER(FIND(analysismethod9,'III_Plan comp 438.68 {Plan 8}'!AU$15)),"",'III_Plan comp 438.68 {Plan 8}'!AU$15&amp;analysismethod9)</f>
        <v/>
      </c>
      <c r="DC108" s="251" t="str">
        <f>IF(ISNUMBER(FIND(analysismethod9,'III_Plan comp 438.68 {Plan 8}'!AV$15)),"",'III_Plan comp 438.68 {Plan 8}'!AV$15&amp;analysismethod9)</f>
        <v/>
      </c>
      <c r="DD108" s="251" t="str">
        <f>IF(ISNUMBER(FIND(analysismethod9,'III_Plan comp 438.68 {Plan 8}'!AW$15)),"",'III_Plan comp 438.68 {Plan 8}'!AW$15&amp;analysismethod9)</f>
        <v/>
      </c>
      <c r="DE108" s="251" t="str">
        <f>IF(ISNUMBER(FIND(analysismethod9,'III_Plan comp 438.68 {Plan 8}'!AX$15)),"",'III_Plan comp 438.68 {Plan 8}'!AX$15&amp;analysismethod9)</f>
        <v/>
      </c>
      <c r="DF108" s="251" t="str">
        <f>IF(ISNUMBER(FIND(analysismethod9,'III_Plan comp 438.68 {Plan 8}'!AY$15)),"",'III_Plan comp 438.68 {Plan 8}'!AY$15&amp;analysismethod9)</f>
        <v/>
      </c>
      <c r="DG108" s="251" t="str">
        <f>IF(ISNUMBER(FIND(analysismethod9,'III_Plan comp 438.68 {Plan 8}'!AZ$15)),"",'III_Plan comp 438.68 {Plan 8}'!AZ$15&amp;analysismethod9)</f>
        <v/>
      </c>
      <c r="DH108" s="251" t="str">
        <f>IF(ISNUMBER(FIND(analysismethod9,'III_Plan comp 438.68 {Plan 8}'!BA$15)),"",'III_Plan comp 438.68 {Plan 8}'!BA$15&amp;analysismethod9)</f>
        <v/>
      </c>
      <c r="DI108" s="251" t="str">
        <f>IF(ISNUMBER(FIND(analysismethod9,'III_Plan comp 438.68 {Plan 8}'!BB$15)),"",'III_Plan comp 438.68 {Plan 8}'!BB$15&amp;analysismethod9)</f>
        <v/>
      </c>
      <c r="DJ108" s="251" t="str">
        <f>IF(ISNUMBER(FIND(analysismethod9,'III_Plan comp 438.68 {Plan 8}'!BC$15)),"",'III_Plan comp 438.68 {Plan 8}'!BC$15&amp;analysismethod9)</f>
        <v/>
      </c>
      <c r="DK108" s="251" t="str">
        <f>IF(ISNUMBER(FIND(analysismethod9,'III_Plan comp 438.68 {Plan 8}'!BD$15)),"",'III_Plan comp 438.68 {Plan 8}'!BD$15&amp;analysismethod9)</f>
        <v/>
      </c>
      <c r="DL108" s="251" t="str">
        <f>IF(ISNUMBER(FIND(analysismethod9,'III_Plan comp 438.68 {Plan 8}'!BE$15)),"",'III_Plan comp 438.68 {Plan 8}'!BE$15&amp;analysismethod9)</f>
        <v/>
      </c>
      <c r="DM108" s="251" t="str">
        <f>IF(ISNUMBER(FIND(analysismethod9,'III_Plan comp 438.68 {Plan 8}'!BF$15)),"",'III_Plan comp 438.68 {Plan 8}'!BF$15&amp;analysismethod9)</f>
        <v/>
      </c>
      <c r="DN108" s="251" t="str">
        <f>IF(ISNUMBER(FIND(analysismethod9,'III_Plan comp 438.68 {Plan 8}'!BG$15)),"",'III_Plan comp 438.68 {Plan 8}'!BG$15&amp;analysismethod9)</f>
        <v/>
      </c>
      <c r="DO108" s="251" t="str">
        <f>IF(ISNUMBER(FIND(analysismethod9,'III_Plan comp 438.68 {Plan 8}'!BH$15)),"",'III_Plan comp 438.68 {Plan 8}'!BH$15&amp;analysismethod9)</f>
        <v/>
      </c>
      <c r="DP108" s="251" t="str">
        <f>IF(ISNUMBER(FIND(analysismethod9,'III_Plan comp 438.68 {Plan 8}'!BI$15)),"",'III_Plan comp 438.68 {Plan 8}'!BI$15&amp;analysismethod9)</f>
        <v/>
      </c>
      <c r="DQ108" s="251" t="str">
        <f>IF(ISNUMBER(FIND(analysismethod9,'III_Plan comp 438.68 {Plan 8}'!BJ$15)),"",'III_Plan comp 438.68 {Plan 8}'!BJ$15&amp;analysismethod9)</f>
        <v/>
      </c>
      <c r="DR108" s="251" t="str">
        <f>IF(ISNUMBER(FIND(analysismethod9,'III_Plan comp 438.68 {Plan 8}'!BK$15)),"",'III_Plan comp 438.68 {Plan 8}'!BK$15&amp;analysismethod9)</f>
        <v/>
      </c>
      <c r="DS108" s="251" t="str">
        <f>IF(ISNUMBER(FIND(analysismethod9,'III_Plan comp 438.68 {Plan 8}'!BL$15)),"",'III_Plan comp 438.68 {Plan 8}'!BL$15&amp;analysismethod9)</f>
        <v/>
      </c>
      <c r="DT108" s="251" t="str">
        <f>IF(ISNUMBER(FIND(analysismethod9,'III_Plan comp 438.68 {Plan 8}'!BM$15)),"",'III_Plan comp 438.68 {Plan 8}'!BM$15&amp;analysismethod9)</f>
        <v/>
      </c>
      <c r="DU108" s="251" t="str">
        <f>IF(ISNUMBER(FIND(analysismethod9,'III_Plan comp 438.68 {Plan 8}'!BN$15)),"",'III_Plan comp 438.68 {Plan 8}'!BN$15&amp;analysismethod9)</f>
        <v/>
      </c>
      <c r="DV108" s="251" t="str">
        <f>IF(ISNUMBER(FIND(analysismethod9,'III_Plan comp 438.68 {Plan 8}'!BO$15)),"",'III_Plan comp 438.68 {Plan 8}'!BO$15&amp;analysismethod9)</f>
        <v/>
      </c>
      <c r="DW108" s="251" t="str">
        <f>IF(ISNUMBER(FIND(analysismethod9,'III_Plan comp 438.68 {Plan 8}'!BP$15)),"",'III_Plan comp 438.68 {Plan 8}'!BP$15&amp;analysismethod9)</f>
        <v/>
      </c>
      <c r="DX108" s="251" t="str">
        <f>IF(ISNUMBER(FIND(analysismethod9,'III_Plan comp 438.68 {Plan 8}'!BQ$15)),"",'III_Plan comp 438.68 {Plan 8}'!BQ$15&amp;analysismethod9)</f>
        <v/>
      </c>
      <c r="DY108" s="251" t="str">
        <f>IF(ISNUMBER(FIND(analysismethod9,'III_Plan comp 438.68 {Plan 8}'!BR$15)),"",'III_Plan comp 438.68 {Plan 8}'!BR$15&amp;analysismethod9)</f>
        <v/>
      </c>
      <c r="DZ108" s="251" t="str">
        <f>IF(ISNUMBER(FIND(analysismethod9,'III_Plan comp 438.68 {Plan 8}'!BS$15)),"",'III_Plan comp 438.68 {Plan 8}'!BS$15&amp;analysismethod9)</f>
        <v/>
      </c>
      <c r="EA108" s="251" t="str">
        <f>IF(ISNUMBER(FIND(analysismethod9,'III_Plan comp 438.68 {Plan 8}'!BT$15)),"",'III_Plan comp 438.68 {Plan 8}'!BT$15&amp;analysismethod9)</f>
        <v/>
      </c>
      <c r="EB108" s="251" t="str">
        <f>IF(ISNUMBER(FIND(analysismethod9,'III_Plan comp 438.68 {Plan 8}'!BU$15)),"",'III_Plan comp 438.68 {Plan 8}'!BU$15&amp;analysismethod9)</f>
        <v/>
      </c>
      <c r="EC108" s="251" t="str">
        <f>IF(ISNUMBER(FIND(analysismethod9,'III_Plan comp 438.68 {Plan 8}'!BV$15)),"",'III_Plan comp 438.68 {Plan 8}'!BV$15&amp;analysismethod9)</f>
        <v/>
      </c>
      <c r="ED108" s="251" t="str">
        <f>IF(ISNUMBER(FIND(analysismethod9,'III_Plan comp 438.68 {Plan 8}'!BW$15)),"",'III_Plan comp 438.68 {Plan 8}'!BW$15&amp;analysismethod9)</f>
        <v/>
      </c>
      <c r="EE108" s="251" t="str">
        <f>IF(ISNUMBER(FIND(analysismethod9,'III_Plan comp 438.68 {Plan 8}'!BX$15)),"",'III_Plan comp 438.68 {Plan 8}'!BX$15&amp;analysismethod9)</f>
        <v/>
      </c>
      <c r="EF108" s="251" t="str">
        <f>IF(ISNUMBER(FIND(analysismethod9,'III_Plan comp 438.68 {Plan 8}'!BY$15)),"",'III_Plan comp 438.68 {Plan 8}'!BY$15&amp;analysismethod9)</f>
        <v/>
      </c>
      <c r="EG108" s="251" t="str">
        <f>IF(ISNUMBER(FIND(analysismethod9,'III_Plan comp 438.68 {Plan 8}'!BZ$15)),"",'III_Plan comp 438.68 {Plan 8}'!BZ$15&amp;analysismethod9)</f>
        <v/>
      </c>
      <c r="EH108" s="251" t="str">
        <f>IF(ISNUMBER(FIND(analysismethod9,'III_Plan comp 438.68 {Plan 8}'!CA$15)),"",'III_Plan comp 438.68 {Plan 8}'!CA$15&amp;analysismethod9)</f>
        <v/>
      </c>
      <c r="EI108" s="251" t="str">
        <f>IF(ISNUMBER(FIND(analysismethod9,'III_Plan comp 438.68 {Plan 8}'!CB$15)),"",'III_Plan comp 438.68 {Plan 8}'!CB$15&amp;analysismethod9)</f>
        <v/>
      </c>
      <c r="EJ108" s="251" t="str">
        <f>IF(ISNUMBER(FIND(analysismethod9,'III_Plan comp 438.68 {Plan 8}'!CC$15)),"",'III_Plan comp 438.68 {Plan 8}'!CC$15&amp;analysismethod9)</f>
        <v/>
      </c>
      <c r="EK108" s="251" t="str">
        <f>IF(ISNUMBER(FIND(analysismethod9,'III_Plan comp 438.68 {Plan 8}'!CD$15)),"",'III_Plan comp 438.68 {Plan 8}'!CD$15&amp;analysismethod9)</f>
        <v/>
      </c>
      <c r="EL108" s="251" t="str">
        <f>IF(ISNUMBER(FIND(analysismethod9,'III_Plan comp 438.68 {Plan 8}'!CE$15)),"",'III_Plan comp 438.68 {Plan 8}'!CE$15&amp;analysismethod9)</f>
        <v/>
      </c>
      <c r="EM108" s="251" t="str">
        <f>IF(ISNUMBER(FIND(analysismethod9,'III_Plan comp 438.68 {Plan 8}'!CF$15)),"",'III_Plan comp 438.68 {Plan 8}'!CF$15&amp;analysismethod9)</f>
        <v/>
      </c>
      <c r="EN108" s="251" t="str">
        <f>IF(ISNUMBER(FIND(analysismethod9,'III_Plan comp 438.68 {Plan 8}'!CG$15)),"",'III_Plan comp 438.68 {Plan 8}'!CG$15&amp;analysismethod9)</f>
        <v/>
      </c>
      <c r="EO108" s="251" t="str">
        <f>IF(ISNUMBER(FIND(analysismethod9,'III_Plan comp 438.68 {Plan 8}'!CH$15)),"",'III_Plan comp 438.68 {Plan 8}'!CH$15&amp;analysismethod9)</f>
        <v/>
      </c>
      <c r="EP108" s="251" t="str">
        <f>IF(ISNUMBER(FIND(analysismethod9,'III_Plan comp 438.68 {Plan 8}'!CI$15)),"",'III_Plan comp 438.68 {Plan 8}'!CI$15&amp;analysismethod9)</f>
        <v/>
      </c>
      <c r="EQ108" s="251" t="str">
        <f>IF(ISNUMBER(FIND(analysismethod9,'III_Plan comp 438.68 {Plan 8}'!CJ$15)),"",'III_Plan comp 438.68 {Plan 8}'!CJ$15&amp;analysismethod9)</f>
        <v/>
      </c>
      <c r="ER108" s="251" t="str">
        <f>IF(ISNUMBER(FIND(analysismethod9,'III_Plan comp 438.68 {Plan 8}'!CK$15)),"",'III_Plan comp 438.68 {Plan 8}'!CK$15&amp;analysismethod9)</f>
        <v/>
      </c>
      <c r="ES108" s="251" t="str">
        <f>IF(ISNUMBER(FIND(analysismethod9,'III_Plan comp 438.68 {Plan 8}'!CL$15)),"",'III_Plan comp 438.68 {Plan 8}'!CL$15&amp;analysismethod9)</f>
        <v/>
      </c>
      <c r="ET108" s="251" t="str">
        <f>IF(ISNUMBER(FIND(analysismethod9,'III_Plan comp 438.68 {Plan 8}'!CM$15)),"",'III_Plan comp 438.68 {Plan 8}'!CM$15&amp;analysismethod9)</f>
        <v/>
      </c>
      <c r="EU108" s="251" t="str">
        <f>IF(ISNUMBER(FIND(analysismethod9,'III_Plan comp 438.68 {Plan 8}'!CN$15)),"",'III_Plan comp 438.68 {Plan 8}'!CN$15&amp;analysismethod9)</f>
        <v/>
      </c>
      <c r="EV108" s="251" t="str">
        <f>IF(ISNUMBER(FIND(analysismethod9,'III_Plan comp 438.68 {Plan 8}'!CO$15)),"",'III_Plan comp 438.68 {Plan 8}'!CO$15&amp;analysismethod9)</f>
        <v/>
      </c>
      <c r="EW108" s="251" t="str">
        <f>IF(ISNUMBER(FIND(analysismethod9,'III_Plan comp 438.68 {Plan 8}'!CP$15)),"",'III_Plan comp 438.68 {Plan 8}'!CP$15&amp;analysismethod9)</f>
        <v/>
      </c>
      <c r="EX108" s="251" t="str">
        <f>IF(ISNUMBER(FIND(analysismethod9,'III_Plan comp 438.68 {Plan 8}'!CQ$15)),"",'III_Plan comp 438.68 {Plan 8}'!CQ$15&amp;analysismethod9)</f>
        <v/>
      </c>
      <c r="EY108" s="251" t="str">
        <f>IF(ISNUMBER(FIND(analysismethod9,'III_Plan comp 438.68 {Plan 8}'!CR$15)),"",'III_Plan comp 438.68 {Plan 8}'!CR$15&amp;analysismethod9)</f>
        <v/>
      </c>
      <c r="EZ108" s="251" t="str">
        <f>IF(ISNUMBER(FIND(analysismethod9,'III_Plan comp 438.68 {Plan 8}'!CS$15)),"",'III_Plan comp 438.68 {Plan 8}'!CS$15&amp;analysismethod9)</f>
        <v/>
      </c>
      <c r="FA108" s="251" t="str">
        <f>IF(ISNUMBER(FIND(analysismethod9,'III_Plan comp 438.68 {Plan 8}'!CT$15)),"",'III_Plan comp 438.68 {Plan 8}'!CT$15&amp;analysismethod9)</f>
        <v/>
      </c>
      <c r="FB108" s="251" t="str">
        <f>IF(ISNUMBER(FIND(analysismethod9,'III_Plan comp 438.68 {Plan 8}'!CU$15)),"",'III_Plan comp 438.68 {Plan 8}'!CU$15&amp;analysismethod9)</f>
        <v/>
      </c>
      <c r="FC108" s="251" t="str">
        <f>IF(ISNUMBER(FIND(analysismethod9,'III_Plan comp 438.68 {Plan 8}'!CV$15)),"",'III_Plan comp 438.68 {Plan 8}'!CV$15&amp;analysismethod9)</f>
        <v/>
      </c>
      <c r="FD108" s="251" t="str">
        <f>IF(ISNUMBER(FIND(analysismethod9,'III_Plan comp 438.68 {Plan 8}'!CW$15)),"",'III_Plan comp 438.68 {Plan 8}'!CW$15&amp;analysismethod9)</f>
        <v/>
      </c>
      <c r="FE108" s="251" t="str">
        <f>IF(ISNUMBER(FIND(analysismethod9,'III_Plan comp 438.68 {Plan 8}'!CX$15)),"",'III_Plan comp 438.68 {Plan 8}'!CX$15&amp;analysismethod9)</f>
        <v/>
      </c>
      <c r="FF108" s="251" t="str">
        <f>IF(ISNUMBER(FIND(analysismethod9,'III_Plan comp 438.68 {Plan 8}'!CY$15)),"",'III_Plan comp 438.68 {Plan 8}'!CY$15&amp;analysismethod9)</f>
        <v/>
      </c>
      <c r="FG108" s="251" t="str">
        <f>IF(ISNUMBER(FIND(analysismethod9,'III_Plan comp 438.68 {Plan 8}'!CZ$15)),"",'III_Plan comp 438.68 {Plan 8}'!CZ$15&amp;analysismethod9)</f>
        <v/>
      </c>
    </row>
    <row r="109" spans="62:163" ht="15" thickBot="1" x14ac:dyDescent="0.25">
      <c r="BK109" s="253" t="str">
        <f>IF('I_State and program information'!$E$91&lt;&gt;"",'I_State and program information'!E188&amp;"; "&amp;CHAR(10)&amp;CHAR(10),"")</f>
        <v/>
      </c>
      <c r="BL109" s="254" t="str">
        <f>IF(ISNUMBER(FIND(analysismethod10,'III_Plan comp 438.68 {Plan 8}'!E$15)),"",'III_Plan comp 438.68 {Plan 8}'!E$15&amp;analysismethod10)</f>
        <v/>
      </c>
      <c r="BM109" s="254" t="str">
        <f>IF(ISNUMBER(FIND(analysismethod10,'III_Plan comp 438.68 {Plan 8}'!F$15)),"",'III_Plan comp 438.68 {Plan 8}'!F$15&amp;analysismethod10)</f>
        <v/>
      </c>
      <c r="BN109" s="254" t="str">
        <f>IF(ISNUMBER(FIND(analysismethod10,'III_Plan comp 438.68 {Plan 8}'!G$15)),"",'III_Plan comp 438.68 {Plan 8}'!G$15&amp;analysismethod10)</f>
        <v/>
      </c>
      <c r="BO109" s="254" t="str">
        <f>IF(ISNUMBER(FIND(analysismethod10,'III_Plan comp 438.68 {Plan 8}'!H$15)),"",'III_Plan comp 438.68 {Plan 8}'!H$15&amp;analysismethod10)</f>
        <v/>
      </c>
      <c r="BP109" s="254" t="str">
        <f>IF(ISNUMBER(FIND(analysismethod10,'III_Plan comp 438.68 {Plan 8}'!I$15)),"",'III_Plan comp 438.68 {Plan 8}'!I$15&amp;analysismethod10)</f>
        <v/>
      </c>
      <c r="BQ109" s="254" t="str">
        <f>IF(ISNUMBER(FIND(analysismethod10,'III_Plan comp 438.68 {Plan 8}'!J$15)),"",'III_Plan comp 438.68 {Plan 8}'!J$15&amp;analysismethod10)</f>
        <v/>
      </c>
      <c r="BR109" s="254" t="str">
        <f>IF(ISNUMBER(FIND(analysismethod10,'III_Plan comp 438.68 {Plan 8}'!K$15)),"",'III_Plan comp 438.68 {Plan 8}'!K$15&amp;analysismethod10)</f>
        <v/>
      </c>
      <c r="BS109" s="254" t="str">
        <f>IF(ISNUMBER(FIND(analysismethod10,'III_Plan comp 438.68 {Plan 8}'!L$15)),"",'III_Plan comp 438.68 {Plan 8}'!L$15&amp;analysismethod10)</f>
        <v/>
      </c>
      <c r="BT109" s="254" t="str">
        <f>IF(ISNUMBER(FIND(analysismethod10,'III_Plan comp 438.68 {Plan 8}'!M$15)),"",'III_Plan comp 438.68 {Plan 8}'!M$15&amp;analysismethod10)</f>
        <v/>
      </c>
      <c r="BU109" s="254" t="str">
        <f>IF(ISNUMBER(FIND(analysismethod10,'III_Plan comp 438.68 {Plan 8}'!N$15)),"",'III_Plan comp 438.68 {Plan 8}'!N$15&amp;analysismethod10)</f>
        <v/>
      </c>
      <c r="BV109" s="254" t="str">
        <f>IF(ISNUMBER(FIND(analysismethod10,'III_Plan comp 438.68 {Plan 8}'!O$15)),"",'III_Plan comp 438.68 {Plan 8}'!O$15&amp;analysismethod10)</f>
        <v/>
      </c>
      <c r="BW109" s="254" t="str">
        <f>IF(ISNUMBER(FIND(analysismethod10,'III_Plan comp 438.68 {Plan 8}'!P$15)),"",'III_Plan comp 438.68 {Plan 8}'!P$15&amp;analysismethod10)</f>
        <v/>
      </c>
      <c r="BX109" s="254" t="str">
        <f>IF(ISNUMBER(FIND(analysismethod10,'III_Plan comp 438.68 {Plan 8}'!Q$15)),"",'III_Plan comp 438.68 {Plan 8}'!Q$15&amp;analysismethod10)</f>
        <v/>
      </c>
      <c r="BY109" s="254" t="str">
        <f>IF(ISNUMBER(FIND(analysismethod10,'III_Plan comp 438.68 {Plan 8}'!R$15)),"",'III_Plan comp 438.68 {Plan 8}'!R$15&amp;analysismethod10)</f>
        <v/>
      </c>
      <c r="BZ109" s="254" t="str">
        <f>IF(ISNUMBER(FIND(analysismethod10,'III_Plan comp 438.68 {Plan 8}'!S$15)),"",'III_Plan comp 438.68 {Plan 8}'!S$15&amp;analysismethod10)</f>
        <v/>
      </c>
      <c r="CA109" s="254" t="str">
        <f>IF(ISNUMBER(FIND(analysismethod10,'III_Plan comp 438.68 {Plan 8}'!T$15)),"",'III_Plan comp 438.68 {Plan 8}'!T$15&amp;analysismethod10)</f>
        <v/>
      </c>
      <c r="CB109" s="254" t="str">
        <f>IF(ISNUMBER(FIND(analysismethod10,'III_Plan comp 438.68 {Plan 8}'!U$15)),"",'III_Plan comp 438.68 {Plan 8}'!U$15&amp;analysismethod10)</f>
        <v/>
      </c>
      <c r="CC109" s="254" t="str">
        <f>IF(ISNUMBER(FIND(analysismethod10,'III_Plan comp 438.68 {Plan 8}'!V$15)),"",'III_Plan comp 438.68 {Plan 8}'!V$15&amp;analysismethod10)</f>
        <v/>
      </c>
      <c r="CD109" s="254" t="str">
        <f>IF(ISNUMBER(FIND(analysismethod10,'III_Plan comp 438.68 {Plan 8}'!W$15)),"",'III_Plan comp 438.68 {Plan 8}'!W$15&amp;analysismethod10)</f>
        <v/>
      </c>
      <c r="CE109" s="254" t="str">
        <f>IF(ISNUMBER(FIND(analysismethod10,'III_Plan comp 438.68 {Plan 8}'!X$15)),"",'III_Plan comp 438.68 {Plan 8}'!X$15&amp;analysismethod10)</f>
        <v/>
      </c>
      <c r="CF109" s="254" t="str">
        <f>IF(ISNUMBER(FIND(analysismethod10,'III_Plan comp 438.68 {Plan 8}'!Y$15)),"",'III_Plan comp 438.68 {Plan 8}'!Y$15&amp;analysismethod10)</f>
        <v/>
      </c>
      <c r="CG109" s="254" t="str">
        <f>IF(ISNUMBER(FIND(analysismethod10,'III_Plan comp 438.68 {Plan 8}'!Z$15)),"",'III_Plan comp 438.68 {Plan 8}'!Z$15&amp;analysismethod10)</f>
        <v/>
      </c>
      <c r="CH109" s="254" t="str">
        <f>IF(ISNUMBER(FIND(analysismethod10,'III_Plan comp 438.68 {Plan 8}'!AA$15)),"",'III_Plan comp 438.68 {Plan 8}'!AA$15&amp;analysismethod10)</f>
        <v/>
      </c>
      <c r="CI109" s="254" t="str">
        <f>IF(ISNUMBER(FIND(analysismethod10,'III_Plan comp 438.68 {Plan 8}'!AB$15)),"",'III_Plan comp 438.68 {Plan 8}'!AB$15&amp;analysismethod10)</f>
        <v/>
      </c>
      <c r="CJ109" s="254" t="str">
        <f>IF(ISNUMBER(FIND(analysismethod10,'III_Plan comp 438.68 {Plan 8}'!AC$15)),"",'III_Plan comp 438.68 {Plan 8}'!AC$15&amp;analysismethod10)</f>
        <v/>
      </c>
      <c r="CK109" s="254" t="str">
        <f>IF(ISNUMBER(FIND(analysismethod10,'III_Plan comp 438.68 {Plan 8}'!AD$15)),"",'III_Plan comp 438.68 {Plan 8}'!AD$15&amp;analysismethod10)</f>
        <v/>
      </c>
      <c r="CL109" s="254" t="str">
        <f>IF(ISNUMBER(FIND(analysismethod10,'III_Plan comp 438.68 {Plan 8}'!AE$15)),"",'III_Plan comp 438.68 {Plan 8}'!AE$15&amp;analysismethod10)</f>
        <v/>
      </c>
      <c r="CM109" s="254" t="str">
        <f>IF(ISNUMBER(FIND(analysismethod10,'III_Plan comp 438.68 {Plan 8}'!AF$15)),"",'III_Plan comp 438.68 {Plan 8}'!AF$15&amp;analysismethod10)</f>
        <v/>
      </c>
      <c r="CN109" s="254" t="str">
        <f>IF(ISNUMBER(FIND(analysismethod10,'III_Plan comp 438.68 {Plan 8}'!AG$15)),"",'III_Plan comp 438.68 {Plan 8}'!AG$15&amp;analysismethod10)</f>
        <v/>
      </c>
      <c r="CO109" s="254" t="str">
        <f>IF(ISNUMBER(FIND(analysismethod10,'III_Plan comp 438.68 {Plan 8}'!AH$15)),"",'III_Plan comp 438.68 {Plan 8}'!AH$15&amp;analysismethod10)</f>
        <v/>
      </c>
      <c r="CP109" s="254" t="str">
        <f>IF(ISNUMBER(FIND(analysismethod10,'III_Plan comp 438.68 {Plan 8}'!AI$15)),"",'III_Plan comp 438.68 {Plan 8}'!AI$15&amp;analysismethod10)</f>
        <v/>
      </c>
      <c r="CQ109" s="254" t="str">
        <f>IF(ISNUMBER(FIND(analysismethod10,'III_Plan comp 438.68 {Plan 8}'!AJ$15)),"",'III_Plan comp 438.68 {Plan 8}'!AJ$15&amp;analysismethod10)</f>
        <v/>
      </c>
      <c r="CR109" s="254" t="str">
        <f>IF(ISNUMBER(FIND(analysismethod10,'III_Plan comp 438.68 {Plan 8}'!AK$15)),"",'III_Plan comp 438.68 {Plan 8}'!AK$15&amp;analysismethod10)</f>
        <v/>
      </c>
      <c r="CS109" s="254" t="str">
        <f>IF(ISNUMBER(FIND(analysismethod10,'III_Plan comp 438.68 {Plan 8}'!AL$15)),"",'III_Plan comp 438.68 {Plan 8}'!AL$15&amp;analysismethod10)</f>
        <v/>
      </c>
      <c r="CT109" s="254" t="str">
        <f>IF(ISNUMBER(FIND(analysismethod10,'III_Plan comp 438.68 {Plan 8}'!AM$15)),"",'III_Plan comp 438.68 {Plan 8}'!AM$15&amp;analysismethod10)</f>
        <v/>
      </c>
      <c r="CU109" s="254" t="str">
        <f>IF(ISNUMBER(FIND(analysismethod10,'III_Plan comp 438.68 {Plan 8}'!AN$15)),"",'III_Plan comp 438.68 {Plan 8}'!AN$15&amp;analysismethod10)</f>
        <v/>
      </c>
      <c r="CV109" s="254" t="str">
        <f>IF(ISNUMBER(FIND(analysismethod10,'III_Plan comp 438.68 {Plan 8}'!AO$15)),"",'III_Plan comp 438.68 {Plan 8}'!AO$15&amp;analysismethod10)</f>
        <v/>
      </c>
      <c r="CW109" s="254" t="str">
        <f>IF(ISNUMBER(FIND(analysismethod10,'III_Plan comp 438.68 {Plan 8}'!AP$15)),"",'III_Plan comp 438.68 {Plan 8}'!AP$15&amp;analysismethod10)</f>
        <v/>
      </c>
      <c r="CX109" s="254" t="str">
        <f>IF(ISNUMBER(FIND(analysismethod10,'III_Plan comp 438.68 {Plan 8}'!AQ$15)),"",'III_Plan comp 438.68 {Plan 8}'!AQ$15&amp;analysismethod10)</f>
        <v/>
      </c>
      <c r="CY109" s="254" t="str">
        <f>IF(ISNUMBER(FIND(analysismethod10,'III_Plan comp 438.68 {Plan 8}'!AR$15)),"",'III_Plan comp 438.68 {Plan 8}'!AR$15&amp;analysismethod10)</f>
        <v/>
      </c>
      <c r="CZ109" s="254" t="str">
        <f>IF(ISNUMBER(FIND(analysismethod10,'III_Plan comp 438.68 {Plan 8}'!AS$15)),"",'III_Plan comp 438.68 {Plan 8}'!AS$15&amp;analysismethod10)</f>
        <v/>
      </c>
      <c r="DA109" s="254" t="str">
        <f>IF(ISNUMBER(FIND(analysismethod10,'III_Plan comp 438.68 {Plan 8}'!AT$15)),"",'III_Plan comp 438.68 {Plan 8}'!AT$15&amp;analysismethod10)</f>
        <v/>
      </c>
      <c r="DB109" s="254" t="str">
        <f>IF(ISNUMBER(FIND(analysismethod10,'III_Plan comp 438.68 {Plan 8}'!AU$15)),"",'III_Plan comp 438.68 {Plan 8}'!AU$15&amp;analysismethod10)</f>
        <v/>
      </c>
      <c r="DC109" s="254" t="str">
        <f>IF(ISNUMBER(FIND(analysismethod10,'III_Plan comp 438.68 {Plan 8}'!AV$15)),"",'III_Plan comp 438.68 {Plan 8}'!AV$15&amp;analysismethod10)</f>
        <v/>
      </c>
      <c r="DD109" s="254" t="str">
        <f>IF(ISNUMBER(FIND(analysismethod10,'III_Plan comp 438.68 {Plan 8}'!AW$15)),"",'III_Plan comp 438.68 {Plan 8}'!AW$15&amp;analysismethod10)</f>
        <v/>
      </c>
      <c r="DE109" s="254" t="str">
        <f>IF(ISNUMBER(FIND(analysismethod10,'III_Plan comp 438.68 {Plan 8}'!AX$15)),"",'III_Plan comp 438.68 {Plan 8}'!AX$15&amp;analysismethod10)</f>
        <v/>
      </c>
      <c r="DF109" s="254" t="str">
        <f>IF(ISNUMBER(FIND(analysismethod10,'III_Plan comp 438.68 {Plan 8}'!AY$15)),"",'III_Plan comp 438.68 {Plan 8}'!AY$15&amp;analysismethod10)</f>
        <v/>
      </c>
      <c r="DG109" s="254" t="str">
        <f>IF(ISNUMBER(FIND(analysismethod10,'III_Plan comp 438.68 {Plan 8}'!AZ$15)),"",'III_Plan comp 438.68 {Plan 8}'!AZ$15&amp;analysismethod10)</f>
        <v/>
      </c>
      <c r="DH109" s="254" t="str">
        <f>IF(ISNUMBER(FIND(analysismethod10,'III_Plan comp 438.68 {Plan 8}'!BA$15)),"",'III_Plan comp 438.68 {Plan 8}'!BA$15&amp;analysismethod10)</f>
        <v/>
      </c>
      <c r="DI109" s="254" t="str">
        <f>IF(ISNUMBER(FIND(analysismethod10,'III_Plan comp 438.68 {Plan 8}'!BB$15)),"",'III_Plan comp 438.68 {Plan 8}'!BB$15&amp;analysismethod10)</f>
        <v/>
      </c>
      <c r="DJ109" s="254" t="str">
        <f>IF(ISNUMBER(FIND(analysismethod10,'III_Plan comp 438.68 {Plan 8}'!BC$15)),"",'III_Plan comp 438.68 {Plan 8}'!BC$15&amp;analysismethod10)</f>
        <v/>
      </c>
      <c r="DK109" s="254" t="str">
        <f>IF(ISNUMBER(FIND(analysismethod10,'III_Plan comp 438.68 {Plan 8}'!BD$15)),"",'III_Plan comp 438.68 {Plan 8}'!BD$15&amp;analysismethod10)</f>
        <v/>
      </c>
      <c r="DL109" s="254" t="str">
        <f>IF(ISNUMBER(FIND(analysismethod10,'III_Plan comp 438.68 {Plan 8}'!BE$15)),"",'III_Plan comp 438.68 {Plan 8}'!BE$15&amp;analysismethod10)</f>
        <v/>
      </c>
      <c r="DM109" s="254" t="str">
        <f>IF(ISNUMBER(FIND(analysismethod10,'III_Plan comp 438.68 {Plan 8}'!BF$15)),"",'III_Plan comp 438.68 {Plan 8}'!BF$15&amp;analysismethod10)</f>
        <v/>
      </c>
      <c r="DN109" s="254" t="str">
        <f>IF(ISNUMBER(FIND(analysismethod10,'III_Plan comp 438.68 {Plan 8}'!BG$15)),"",'III_Plan comp 438.68 {Plan 8}'!BG$15&amp;analysismethod10)</f>
        <v/>
      </c>
      <c r="DO109" s="254" t="str">
        <f>IF(ISNUMBER(FIND(analysismethod10,'III_Plan comp 438.68 {Plan 8}'!BH$15)),"",'III_Plan comp 438.68 {Plan 8}'!BH$15&amp;analysismethod10)</f>
        <v/>
      </c>
      <c r="DP109" s="254" t="str">
        <f>IF(ISNUMBER(FIND(analysismethod10,'III_Plan comp 438.68 {Plan 8}'!BI$15)),"",'III_Plan comp 438.68 {Plan 8}'!BI$15&amp;analysismethod10)</f>
        <v/>
      </c>
      <c r="DQ109" s="254" t="str">
        <f>IF(ISNUMBER(FIND(analysismethod10,'III_Plan comp 438.68 {Plan 8}'!BJ$15)),"",'III_Plan comp 438.68 {Plan 8}'!BJ$15&amp;analysismethod10)</f>
        <v/>
      </c>
      <c r="DR109" s="254" t="str">
        <f>IF(ISNUMBER(FIND(analysismethod10,'III_Plan comp 438.68 {Plan 8}'!BK$15)),"",'III_Plan comp 438.68 {Plan 8}'!BK$15&amp;analysismethod10)</f>
        <v/>
      </c>
      <c r="DS109" s="254" t="str">
        <f>IF(ISNUMBER(FIND(analysismethod10,'III_Plan comp 438.68 {Plan 8}'!BL$15)),"",'III_Plan comp 438.68 {Plan 8}'!BL$15&amp;analysismethod10)</f>
        <v/>
      </c>
      <c r="DT109" s="254" t="str">
        <f>IF(ISNUMBER(FIND(analysismethod10,'III_Plan comp 438.68 {Plan 8}'!BM$15)),"",'III_Plan comp 438.68 {Plan 8}'!BM$15&amp;analysismethod10)</f>
        <v/>
      </c>
      <c r="DU109" s="254" t="str">
        <f>IF(ISNUMBER(FIND(analysismethod10,'III_Plan comp 438.68 {Plan 8}'!BN$15)),"",'III_Plan comp 438.68 {Plan 8}'!BN$15&amp;analysismethod10)</f>
        <v/>
      </c>
      <c r="DV109" s="254" t="str">
        <f>IF(ISNUMBER(FIND(analysismethod10,'III_Plan comp 438.68 {Plan 8}'!BO$15)),"",'III_Plan comp 438.68 {Plan 8}'!BO$15&amp;analysismethod10)</f>
        <v/>
      </c>
      <c r="DW109" s="254" t="str">
        <f>IF(ISNUMBER(FIND(analysismethod10,'III_Plan comp 438.68 {Plan 8}'!BP$15)),"",'III_Plan comp 438.68 {Plan 8}'!BP$15&amp;analysismethod10)</f>
        <v/>
      </c>
      <c r="DX109" s="254" t="str">
        <f>IF(ISNUMBER(FIND(analysismethod10,'III_Plan comp 438.68 {Plan 8}'!BQ$15)),"",'III_Plan comp 438.68 {Plan 8}'!BQ$15&amp;analysismethod10)</f>
        <v/>
      </c>
      <c r="DY109" s="254" t="str">
        <f>IF(ISNUMBER(FIND(analysismethod10,'III_Plan comp 438.68 {Plan 8}'!BR$15)),"",'III_Plan comp 438.68 {Plan 8}'!BR$15&amp;analysismethod10)</f>
        <v/>
      </c>
      <c r="DZ109" s="254" t="str">
        <f>IF(ISNUMBER(FIND(analysismethod10,'III_Plan comp 438.68 {Plan 8}'!BS$15)),"",'III_Plan comp 438.68 {Plan 8}'!BS$15&amp;analysismethod10)</f>
        <v/>
      </c>
      <c r="EA109" s="254" t="str">
        <f>IF(ISNUMBER(FIND(analysismethod10,'III_Plan comp 438.68 {Plan 8}'!BT$15)),"",'III_Plan comp 438.68 {Plan 8}'!BT$15&amp;analysismethod10)</f>
        <v/>
      </c>
      <c r="EB109" s="254" t="str">
        <f>IF(ISNUMBER(FIND(analysismethod10,'III_Plan comp 438.68 {Plan 8}'!BU$15)),"",'III_Plan comp 438.68 {Plan 8}'!BU$15&amp;analysismethod10)</f>
        <v/>
      </c>
      <c r="EC109" s="254" t="str">
        <f>IF(ISNUMBER(FIND(analysismethod10,'III_Plan comp 438.68 {Plan 8}'!BV$15)),"",'III_Plan comp 438.68 {Plan 8}'!BV$15&amp;analysismethod10)</f>
        <v/>
      </c>
      <c r="ED109" s="254" t="str">
        <f>IF(ISNUMBER(FIND(analysismethod10,'III_Plan comp 438.68 {Plan 8}'!BW$15)),"",'III_Plan comp 438.68 {Plan 8}'!BW$15&amp;analysismethod10)</f>
        <v/>
      </c>
      <c r="EE109" s="254" t="str">
        <f>IF(ISNUMBER(FIND(analysismethod10,'III_Plan comp 438.68 {Plan 8}'!BX$15)),"",'III_Plan comp 438.68 {Plan 8}'!BX$15&amp;analysismethod10)</f>
        <v/>
      </c>
      <c r="EF109" s="254" t="str">
        <f>IF(ISNUMBER(FIND(analysismethod10,'III_Plan comp 438.68 {Plan 8}'!BY$15)),"",'III_Plan comp 438.68 {Plan 8}'!BY$15&amp;analysismethod10)</f>
        <v/>
      </c>
      <c r="EG109" s="254" t="str">
        <f>IF(ISNUMBER(FIND(analysismethod10,'III_Plan comp 438.68 {Plan 8}'!BZ$15)),"",'III_Plan comp 438.68 {Plan 8}'!BZ$15&amp;analysismethod10)</f>
        <v/>
      </c>
      <c r="EH109" s="254" t="str">
        <f>IF(ISNUMBER(FIND(analysismethod10,'III_Plan comp 438.68 {Plan 8}'!CA$15)),"",'III_Plan comp 438.68 {Plan 8}'!CA$15&amp;analysismethod10)</f>
        <v/>
      </c>
      <c r="EI109" s="254" t="str">
        <f>IF(ISNUMBER(FIND(analysismethod10,'III_Plan comp 438.68 {Plan 8}'!CB$15)),"",'III_Plan comp 438.68 {Plan 8}'!CB$15&amp;analysismethod10)</f>
        <v/>
      </c>
      <c r="EJ109" s="254" t="str">
        <f>IF(ISNUMBER(FIND(analysismethod10,'III_Plan comp 438.68 {Plan 8}'!CC$15)),"",'III_Plan comp 438.68 {Plan 8}'!CC$15&amp;analysismethod10)</f>
        <v/>
      </c>
      <c r="EK109" s="254" t="str">
        <f>IF(ISNUMBER(FIND(analysismethod10,'III_Plan comp 438.68 {Plan 8}'!CD$15)),"",'III_Plan comp 438.68 {Plan 8}'!CD$15&amp;analysismethod10)</f>
        <v/>
      </c>
      <c r="EL109" s="254" t="str">
        <f>IF(ISNUMBER(FIND(analysismethod10,'III_Plan comp 438.68 {Plan 8}'!CE$15)),"",'III_Plan comp 438.68 {Plan 8}'!CE$15&amp;analysismethod10)</f>
        <v/>
      </c>
      <c r="EM109" s="254" t="str">
        <f>IF(ISNUMBER(FIND(analysismethod10,'III_Plan comp 438.68 {Plan 8}'!CF$15)),"",'III_Plan comp 438.68 {Plan 8}'!CF$15&amp;analysismethod10)</f>
        <v/>
      </c>
      <c r="EN109" s="254" t="str">
        <f>IF(ISNUMBER(FIND(analysismethod10,'III_Plan comp 438.68 {Plan 8}'!CG$15)),"",'III_Plan comp 438.68 {Plan 8}'!CG$15&amp;analysismethod10)</f>
        <v/>
      </c>
      <c r="EO109" s="254" t="str">
        <f>IF(ISNUMBER(FIND(analysismethod10,'III_Plan comp 438.68 {Plan 8}'!CH$15)),"",'III_Plan comp 438.68 {Plan 8}'!CH$15&amp;analysismethod10)</f>
        <v/>
      </c>
      <c r="EP109" s="254" t="str">
        <f>IF(ISNUMBER(FIND(analysismethod10,'III_Plan comp 438.68 {Plan 8}'!CI$15)),"",'III_Plan comp 438.68 {Plan 8}'!CI$15&amp;analysismethod10)</f>
        <v/>
      </c>
      <c r="EQ109" s="254" t="str">
        <f>IF(ISNUMBER(FIND(analysismethod10,'III_Plan comp 438.68 {Plan 8}'!CJ$15)),"",'III_Plan comp 438.68 {Plan 8}'!CJ$15&amp;analysismethod10)</f>
        <v/>
      </c>
      <c r="ER109" s="254" t="str">
        <f>IF(ISNUMBER(FIND(analysismethod10,'III_Plan comp 438.68 {Plan 8}'!CK$15)),"",'III_Plan comp 438.68 {Plan 8}'!CK$15&amp;analysismethod10)</f>
        <v/>
      </c>
      <c r="ES109" s="254" t="str">
        <f>IF(ISNUMBER(FIND(analysismethod10,'III_Plan comp 438.68 {Plan 8}'!CL$15)),"",'III_Plan comp 438.68 {Plan 8}'!CL$15&amp;analysismethod10)</f>
        <v/>
      </c>
      <c r="ET109" s="254" t="str">
        <f>IF(ISNUMBER(FIND(analysismethod10,'III_Plan comp 438.68 {Plan 8}'!CM$15)),"",'III_Plan comp 438.68 {Plan 8}'!CM$15&amp;analysismethod10)</f>
        <v/>
      </c>
      <c r="EU109" s="254" t="str">
        <f>IF(ISNUMBER(FIND(analysismethod10,'III_Plan comp 438.68 {Plan 8}'!CN$15)),"",'III_Plan comp 438.68 {Plan 8}'!CN$15&amp;analysismethod10)</f>
        <v/>
      </c>
      <c r="EV109" s="254" t="str">
        <f>IF(ISNUMBER(FIND(analysismethod10,'III_Plan comp 438.68 {Plan 8}'!CO$15)),"",'III_Plan comp 438.68 {Plan 8}'!CO$15&amp;analysismethod10)</f>
        <v/>
      </c>
      <c r="EW109" s="254" t="str">
        <f>IF(ISNUMBER(FIND(analysismethod10,'III_Plan comp 438.68 {Plan 8}'!CP$15)),"",'III_Plan comp 438.68 {Plan 8}'!CP$15&amp;analysismethod10)</f>
        <v/>
      </c>
      <c r="EX109" s="254" t="str">
        <f>IF(ISNUMBER(FIND(analysismethod10,'III_Plan comp 438.68 {Plan 8}'!CQ$15)),"",'III_Plan comp 438.68 {Plan 8}'!CQ$15&amp;analysismethod10)</f>
        <v/>
      </c>
      <c r="EY109" s="254" t="str">
        <f>IF(ISNUMBER(FIND(analysismethod10,'III_Plan comp 438.68 {Plan 8}'!CR$15)),"",'III_Plan comp 438.68 {Plan 8}'!CR$15&amp;analysismethod10)</f>
        <v/>
      </c>
      <c r="EZ109" s="254" t="str">
        <f>IF(ISNUMBER(FIND(analysismethod10,'III_Plan comp 438.68 {Plan 8}'!CS$15)),"",'III_Plan comp 438.68 {Plan 8}'!CS$15&amp;analysismethod10)</f>
        <v/>
      </c>
      <c r="FA109" s="254" t="str">
        <f>IF(ISNUMBER(FIND(analysismethod10,'III_Plan comp 438.68 {Plan 8}'!CT$15)),"",'III_Plan comp 438.68 {Plan 8}'!CT$15&amp;analysismethod10)</f>
        <v/>
      </c>
      <c r="FB109" s="254" t="str">
        <f>IF(ISNUMBER(FIND(analysismethod10,'III_Plan comp 438.68 {Plan 8}'!CU$15)),"",'III_Plan comp 438.68 {Plan 8}'!CU$15&amp;analysismethod10)</f>
        <v/>
      </c>
      <c r="FC109" s="254" t="str">
        <f>IF(ISNUMBER(FIND(analysismethod10,'III_Plan comp 438.68 {Plan 8}'!CV$15)),"",'III_Plan comp 438.68 {Plan 8}'!CV$15&amp;analysismethod10)</f>
        <v/>
      </c>
      <c r="FD109" s="254" t="str">
        <f>IF(ISNUMBER(FIND(analysismethod10,'III_Plan comp 438.68 {Plan 8}'!CW$15)),"",'III_Plan comp 438.68 {Plan 8}'!CW$15&amp;analysismethod10)</f>
        <v/>
      </c>
      <c r="FE109" s="254" t="str">
        <f>IF(ISNUMBER(FIND(analysismethod10,'III_Plan comp 438.68 {Plan 8}'!CX$15)),"",'III_Plan comp 438.68 {Plan 8}'!CX$15&amp;analysismethod10)</f>
        <v/>
      </c>
      <c r="FF109" s="254" t="str">
        <f>IF(ISNUMBER(FIND(analysismethod10,'III_Plan comp 438.68 {Plan 8}'!CY$15)),"",'III_Plan comp 438.68 {Plan 8}'!CY$15&amp;analysismethod10)</f>
        <v/>
      </c>
      <c r="FG109" s="254" t="str">
        <f>IF(ISNUMBER(FIND(analysismethod10,'III_Plan comp 438.68 {Plan 8}'!CZ$15)),"",'III_Plan comp 438.68 {Plan 8}'!CZ$15&amp;analysismethod10)</f>
        <v/>
      </c>
    </row>
    <row r="110" spans="62:163" ht="15" thickTop="1" x14ac:dyDescent="0.2"/>
    <row r="111" spans="62:163" ht="15" thickBot="1" x14ac:dyDescent="0.25"/>
    <row r="112" spans="62:163" ht="15.75" thickTop="1" x14ac:dyDescent="0.25">
      <c r="BJ112" s="268" t="s">
        <v>113</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x14ac:dyDescent="0.2">
      <c r="BK113" s="250" t="str">
        <f>IF('I_State and program information'!$E$54="Yes","Plan Provider Directory Review"&amp;"; "&amp;CHAR(10)&amp;CHAR(10),"")</f>
        <v xml:space="preserve">Plan Provider Directory Review; 
</v>
      </c>
      <c r="BL113" s="251" t="str">
        <f>IF(ISNUMBER(FIND(analysismethod2,'III_Plan comp 438.68 {Plan 9}'!E$15)),"",'III_Plan comp 438.68 {Plan 9}'!E$15&amp;analysismethod2)</f>
        <v xml:space="preserve">Plan Provider Directory Review; 
</v>
      </c>
      <c r="BM113" s="251" t="str">
        <f>IF(ISNUMBER(FIND(analysismethod2,'III_Plan comp 438.68 {Plan 9}'!F$15)),"",'III_Plan comp 438.68 {Plan 9}'!F$15&amp;analysismethod2)</f>
        <v xml:space="preserve">Plan Provider Directory Review; 
</v>
      </c>
      <c r="BN113" s="251" t="str">
        <f>IF(ISNUMBER(FIND(analysismethod2,'III_Plan comp 438.68 {Plan 9}'!G$15)),"",'III_Plan comp 438.68 {Plan 9}'!G$15&amp;analysismethod2)</f>
        <v xml:space="preserve">Plan Provider Directory Review; 
</v>
      </c>
      <c r="BO113" s="251" t="str">
        <f>IF(ISNUMBER(FIND(analysismethod2,'III_Plan comp 438.68 {Plan 9}'!H$15)),"",'III_Plan comp 438.68 {Plan 9}'!H$15&amp;analysismethod2)</f>
        <v xml:space="preserve">Plan Provider Directory Review; 
</v>
      </c>
      <c r="BP113" s="251" t="str">
        <f>IF(ISNUMBER(FIND(analysismethod2,'III_Plan comp 438.68 {Plan 9}'!I$15)),"",'III_Plan comp 438.68 {Plan 9}'!I$15&amp;analysismethod2)</f>
        <v xml:space="preserve">Plan Provider Directory Review; 
</v>
      </c>
      <c r="BQ113" s="251" t="str">
        <f>IF(ISNUMBER(FIND(analysismethod2,'III_Plan comp 438.68 {Plan 9}'!J$15)),"",'III_Plan comp 438.68 {Plan 9}'!J$15&amp;analysismethod2)</f>
        <v xml:space="preserve">Plan Provider Directory Review; 
</v>
      </c>
      <c r="BR113" s="251" t="str">
        <f>IF(ISNUMBER(FIND(analysismethod2,'III_Plan comp 438.68 {Plan 9}'!K$15)),"",'III_Plan comp 438.68 {Plan 9}'!K$15&amp;analysismethod2)</f>
        <v xml:space="preserve">Plan Provider Directory Review; 
</v>
      </c>
      <c r="BS113" s="251" t="str">
        <f>IF(ISNUMBER(FIND(analysismethod2,'III_Plan comp 438.68 {Plan 9}'!L$15)),"",'III_Plan comp 438.68 {Plan 9}'!L$15&amp;analysismethod2)</f>
        <v xml:space="preserve">Plan Provider Directory Review; 
</v>
      </c>
      <c r="BT113" s="251" t="str">
        <f>IF(ISNUMBER(FIND(analysismethod2,'III_Plan comp 438.68 {Plan 9}'!M$15)),"",'III_Plan comp 438.68 {Plan 9}'!M$15&amp;analysismethod2)</f>
        <v xml:space="preserve">Plan Provider Directory Review; 
</v>
      </c>
      <c r="BU113" s="251" t="str">
        <f>IF(ISNUMBER(FIND(analysismethod2,'III_Plan comp 438.68 {Plan 9}'!N$15)),"",'III_Plan comp 438.68 {Plan 9}'!N$15&amp;analysismethod2)</f>
        <v xml:space="preserve">Plan Provider Directory Review; 
</v>
      </c>
      <c r="BV113" s="251" t="str">
        <f>IF(ISNUMBER(FIND(analysismethod2,'III_Plan comp 438.68 {Plan 9}'!O$15)),"",'III_Plan comp 438.68 {Plan 9}'!O$15&amp;analysismethod2)</f>
        <v xml:space="preserve">Plan Provider Directory Review; 
</v>
      </c>
      <c r="BW113" s="251" t="str">
        <f>IF(ISNUMBER(FIND(analysismethod2,'III_Plan comp 438.68 {Plan 9}'!P$15)),"",'III_Plan comp 438.68 {Plan 9}'!P$15&amp;analysismethod2)</f>
        <v xml:space="preserve">Plan Provider Directory Review; 
</v>
      </c>
      <c r="BX113" s="251" t="str">
        <f>IF(ISNUMBER(FIND(analysismethod2,'III_Plan comp 438.68 {Plan 9}'!Q$15)),"",'III_Plan comp 438.68 {Plan 9}'!Q$15&amp;analysismethod2)</f>
        <v xml:space="preserve">Plan Provider Directory Review; 
</v>
      </c>
      <c r="BY113" s="251" t="str">
        <f>IF(ISNUMBER(FIND(analysismethod2,'III_Plan comp 438.68 {Plan 9}'!R$15)),"",'III_Plan comp 438.68 {Plan 9}'!R$15&amp;analysismethod2)</f>
        <v xml:space="preserve">Plan Provider Directory Review; 
</v>
      </c>
      <c r="BZ113" s="251" t="str">
        <f>IF(ISNUMBER(FIND(analysismethod2,'III_Plan comp 438.68 {Plan 9}'!S$15)),"",'III_Plan comp 438.68 {Plan 9}'!S$15&amp;analysismethod2)</f>
        <v xml:space="preserve">Plan Provider Directory Review; 
</v>
      </c>
      <c r="CA113" s="251" t="str">
        <f>IF(ISNUMBER(FIND(analysismethod2,'III_Plan comp 438.68 {Plan 9}'!T$15)),"",'III_Plan comp 438.68 {Plan 9}'!T$15&amp;analysismethod2)</f>
        <v xml:space="preserve">Plan Provider Directory Review; 
</v>
      </c>
      <c r="CB113" s="251" t="str">
        <f>IF(ISNUMBER(FIND(analysismethod2,'III_Plan comp 438.68 {Plan 9}'!U$15)),"",'III_Plan comp 438.68 {Plan 9}'!U$15&amp;analysismethod2)</f>
        <v xml:space="preserve">Plan Provider Directory Review; 
</v>
      </c>
      <c r="CC113" s="251" t="str">
        <f>IF(ISNUMBER(FIND(analysismethod2,'III_Plan comp 438.68 {Plan 9}'!V$15)),"",'III_Plan comp 438.68 {Plan 9}'!V$15&amp;analysismethod2)</f>
        <v xml:space="preserve">Plan Provider Directory Review; 
</v>
      </c>
      <c r="CD113" s="251" t="str">
        <f>IF(ISNUMBER(FIND(analysismethod2,'III_Plan comp 438.68 {Plan 9}'!W$15)),"",'III_Plan comp 438.68 {Plan 9}'!W$15&amp;analysismethod2)</f>
        <v xml:space="preserve">Plan Provider Directory Review; 
</v>
      </c>
      <c r="CE113" s="251" t="str">
        <f>IF(ISNUMBER(FIND(analysismethod2,'III_Plan comp 438.68 {Plan 9}'!X$15)),"",'III_Plan comp 438.68 {Plan 9}'!X$15&amp;analysismethod2)</f>
        <v xml:space="preserve">Plan Provider Directory Review; 
</v>
      </c>
      <c r="CF113" s="251" t="str">
        <f>IF(ISNUMBER(FIND(analysismethod2,'III_Plan comp 438.68 {Plan 9}'!Y$15)),"",'III_Plan comp 438.68 {Plan 9}'!Y$15&amp;analysismethod2)</f>
        <v xml:space="preserve">Plan Provider Directory Review; 
</v>
      </c>
      <c r="CG113" s="251" t="str">
        <f>IF(ISNUMBER(FIND(analysismethod2,'III_Plan comp 438.68 {Plan 9}'!Z$15)),"",'III_Plan comp 438.68 {Plan 9}'!Z$15&amp;analysismethod2)</f>
        <v xml:space="preserve">Plan Provider Directory Review; 
</v>
      </c>
      <c r="CH113" s="251" t="str">
        <f>IF(ISNUMBER(FIND(analysismethod2,'III_Plan comp 438.68 {Plan 9}'!AA$15)),"",'III_Plan comp 438.68 {Plan 9}'!AA$15&amp;analysismethod2)</f>
        <v xml:space="preserve">Plan Provider Directory Review; 
</v>
      </c>
      <c r="CI113" s="251" t="str">
        <f>IF(ISNUMBER(FIND(analysismethod2,'III_Plan comp 438.68 {Plan 9}'!AB$15)),"",'III_Plan comp 438.68 {Plan 9}'!AB$15&amp;analysismethod2)</f>
        <v xml:space="preserve">Plan Provider Directory Review; 
</v>
      </c>
      <c r="CJ113" s="251" t="str">
        <f>IF(ISNUMBER(FIND(analysismethod2,'III_Plan comp 438.68 {Plan 9}'!AC$15)),"",'III_Plan comp 438.68 {Plan 9}'!AC$15&amp;analysismethod2)</f>
        <v xml:space="preserve">Plan Provider Directory Review; 
</v>
      </c>
      <c r="CK113" s="251" t="str">
        <f>IF(ISNUMBER(FIND(analysismethod2,'III_Plan comp 438.68 {Plan 9}'!AD$15)),"",'III_Plan comp 438.68 {Plan 9}'!AD$15&amp;analysismethod2)</f>
        <v xml:space="preserve">Plan Provider Directory Review; 
</v>
      </c>
      <c r="CL113" s="251" t="str">
        <f>IF(ISNUMBER(FIND(analysismethod2,'III_Plan comp 438.68 {Plan 9}'!AE$15)),"",'III_Plan comp 438.68 {Plan 9}'!AE$15&amp;analysismethod2)</f>
        <v xml:space="preserve">Plan Provider Directory Review; 
</v>
      </c>
      <c r="CM113" s="251" t="str">
        <f>IF(ISNUMBER(FIND(analysismethod2,'III_Plan comp 438.68 {Plan 9}'!AF$15)),"",'III_Plan comp 438.68 {Plan 9}'!AF$15&amp;analysismethod2)</f>
        <v xml:space="preserve">Plan Provider Directory Review; 
</v>
      </c>
      <c r="CN113" s="251" t="str">
        <f>IF(ISNUMBER(FIND(analysismethod2,'III_Plan comp 438.68 {Plan 9}'!AG$15)),"",'III_Plan comp 438.68 {Plan 9}'!AG$15&amp;analysismethod2)</f>
        <v xml:space="preserve">Plan Provider Directory Review; 
</v>
      </c>
      <c r="CO113" s="251" t="str">
        <f>IF(ISNUMBER(FIND(analysismethod2,'III_Plan comp 438.68 {Plan 9}'!AH$15)),"",'III_Plan comp 438.68 {Plan 9}'!AH$15&amp;analysismethod2)</f>
        <v xml:space="preserve">Plan Provider Directory Review; 
</v>
      </c>
      <c r="CP113" s="251" t="str">
        <f>IF(ISNUMBER(FIND(analysismethod2,'III_Plan comp 438.68 {Plan 9}'!AI$15)),"",'III_Plan comp 438.68 {Plan 9}'!AI$15&amp;analysismethod2)</f>
        <v xml:space="preserve">Plan Provider Directory Review; 
</v>
      </c>
      <c r="CQ113" s="251" t="str">
        <f>IF(ISNUMBER(FIND(analysismethod2,'III_Plan comp 438.68 {Plan 9}'!AJ$15)),"",'III_Plan comp 438.68 {Plan 9}'!AJ$15&amp;analysismethod2)</f>
        <v xml:space="preserve">Plan Provider Directory Review; 
</v>
      </c>
      <c r="CR113" s="251" t="str">
        <f>IF(ISNUMBER(FIND(analysismethod2,'III_Plan comp 438.68 {Plan 9}'!AK$15)),"",'III_Plan comp 438.68 {Plan 9}'!AK$15&amp;analysismethod2)</f>
        <v xml:space="preserve">Plan Provider Directory Review; 
</v>
      </c>
      <c r="CS113" s="251" t="str">
        <f>IF(ISNUMBER(FIND(analysismethod2,'III_Plan comp 438.68 {Plan 9}'!AL$15)),"",'III_Plan comp 438.68 {Plan 9}'!AL$15&amp;analysismethod2)</f>
        <v xml:space="preserve">Plan Provider Directory Review; 
</v>
      </c>
      <c r="CT113" s="251" t="str">
        <f>IF(ISNUMBER(FIND(analysismethod2,'III_Plan comp 438.68 {Plan 9}'!AM$15)),"",'III_Plan comp 438.68 {Plan 9}'!AM$15&amp;analysismethod2)</f>
        <v xml:space="preserve">Plan Provider Directory Review; 
</v>
      </c>
      <c r="CU113" s="251" t="str">
        <f>IF(ISNUMBER(FIND(analysismethod2,'III_Plan comp 438.68 {Plan 9}'!AN$15)),"",'III_Plan comp 438.68 {Plan 9}'!AN$15&amp;analysismethod2)</f>
        <v xml:space="preserve">Plan Provider Directory Review; 
</v>
      </c>
      <c r="CV113" s="251" t="str">
        <f>IF(ISNUMBER(FIND(analysismethod2,'III_Plan comp 438.68 {Plan 9}'!AO$15)),"",'III_Plan comp 438.68 {Plan 9}'!AO$15&amp;analysismethod2)</f>
        <v xml:space="preserve">Plan Provider Directory Review; 
</v>
      </c>
      <c r="CW113" s="251" t="str">
        <f>IF(ISNUMBER(FIND(analysismethod2,'III_Plan comp 438.68 {Plan 9}'!AP$15)),"",'III_Plan comp 438.68 {Plan 9}'!AP$15&amp;analysismethod2)</f>
        <v xml:space="preserve">Plan Provider Directory Review; 
</v>
      </c>
      <c r="CX113" s="251" t="str">
        <f>IF(ISNUMBER(FIND(analysismethod2,'III_Plan comp 438.68 {Plan 9}'!AQ$15)),"",'III_Plan comp 438.68 {Plan 9}'!AQ$15&amp;analysismethod2)</f>
        <v xml:space="preserve">Plan Provider Directory Review; 
</v>
      </c>
      <c r="CY113" s="251" t="str">
        <f>IF(ISNUMBER(FIND(analysismethod2,'III_Plan comp 438.68 {Plan 9}'!AR$15)),"",'III_Plan comp 438.68 {Plan 9}'!AR$15&amp;analysismethod2)</f>
        <v xml:space="preserve">Plan Provider Directory Review; 
</v>
      </c>
      <c r="CZ113" s="251" t="str">
        <f>IF(ISNUMBER(FIND(analysismethod2,'III_Plan comp 438.68 {Plan 9}'!AS$15)),"",'III_Plan comp 438.68 {Plan 9}'!AS$15&amp;analysismethod2)</f>
        <v xml:space="preserve">Plan Provider Directory Review; 
</v>
      </c>
      <c r="DA113" s="251" t="str">
        <f>IF(ISNUMBER(FIND(analysismethod2,'III_Plan comp 438.68 {Plan 9}'!AT$15)),"",'III_Plan comp 438.68 {Plan 9}'!AT$15&amp;analysismethod2)</f>
        <v xml:space="preserve">Plan Provider Directory Review; 
</v>
      </c>
      <c r="DB113" s="251" t="str">
        <f>IF(ISNUMBER(FIND(analysismethod2,'III_Plan comp 438.68 {Plan 9}'!AU$15)),"",'III_Plan comp 438.68 {Plan 9}'!AU$15&amp;analysismethod2)</f>
        <v xml:space="preserve">Plan Provider Directory Review; 
</v>
      </c>
      <c r="DC113" s="251" t="str">
        <f>IF(ISNUMBER(FIND(analysismethod2,'III_Plan comp 438.68 {Plan 9}'!AV$15)),"",'III_Plan comp 438.68 {Plan 9}'!AV$15&amp;analysismethod2)</f>
        <v xml:space="preserve">Plan Provider Directory Review; 
</v>
      </c>
      <c r="DD113" s="251" t="str">
        <f>IF(ISNUMBER(FIND(analysismethod2,'III_Plan comp 438.68 {Plan 9}'!AW$15)),"",'III_Plan comp 438.68 {Plan 9}'!AW$15&amp;analysismethod2)</f>
        <v xml:space="preserve">Plan Provider Directory Review; 
</v>
      </c>
      <c r="DE113" s="251" t="str">
        <f>IF(ISNUMBER(FIND(analysismethod2,'III_Plan comp 438.68 {Plan 9}'!AX$15)),"",'III_Plan comp 438.68 {Plan 9}'!AX$15&amp;analysismethod2)</f>
        <v xml:space="preserve">Plan Provider Directory Review; 
</v>
      </c>
      <c r="DF113" s="251" t="str">
        <f>IF(ISNUMBER(FIND(analysismethod2,'III_Plan comp 438.68 {Plan 9}'!AY$15)),"",'III_Plan comp 438.68 {Plan 9}'!AY$15&amp;analysismethod2)</f>
        <v xml:space="preserve">Plan Provider Directory Review; 
</v>
      </c>
      <c r="DG113" s="251" t="str">
        <f>IF(ISNUMBER(FIND(analysismethod2,'III_Plan comp 438.68 {Plan 9}'!AZ$15)),"",'III_Plan comp 438.68 {Plan 9}'!AZ$15&amp;analysismethod2)</f>
        <v xml:space="preserve">Plan Provider Directory Review; 
</v>
      </c>
      <c r="DH113" s="251" t="str">
        <f>IF(ISNUMBER(FIND(analysismethod2,'III_Plan comp 438.68 {Plan 9}'!BA$15)),"",'III_Plan comp 438.68 {Plan 9}'!BA$15&amp;analysismethod2)</f>
        <v xml:space="preserve">Plan Provider Directory Review; 
</v>
      </c>
      <c r="DI113" s="251" t="str">
        <f>IF(ISNUMBER(FIND(analysismethod2,'III_Plan comp 438.68 {Plan 9}'!BB$15)),"",'III_Plan comp 438.68 {Plan 9}'!BB$15&amp;analysismethod2)</f>
        <v xml:space="preserve">Plan Provider Directory Review; 
</v>
      </c>
      <c r="DJ113" s="251" t="str">
        <f>IF(ISNUMBER(FIND(analysismethod2,'III_Plan comp 438.68 {Plan 9}'!BC$15)),"",'III_Plan comp 438.68 {Plan 9}'!BC$15&amp;analysismethod2)</f>
        <v xml:space="preserve">Plan Provider Directory Review; 
</v>
      </c>
      <c r="DK113" s="251" t="str">
        <f>IF(ISNUMBER(FIND(analysismethod2,'III_Plan comp 438.68 {Plan 9}'!BD$15)),"",'III_Plan comp 438.68 {Plan 9}'!BD$15&amp;analysismethod2)</f>
        <v xml:space="preserve">Plan Provider Directory Review; 
</v>
      </c>
      <c r="DL113" s="251" t="str">
        <f>IF(ISNUMBER(FIND(analysismethod2,'III_Plan comp 438.68 {Plan 9}'!BE$15)),"",'III_Plan comp 438.68 {Plan 9}'!BE$15&amp;analysismethod2)</f>
        <v xml:space="preserve">Plan Provider Directory Review; 
</v>
      </c>
      <c r="DM113" s="251" t="str">
        <f>IF(ISNUMBER(FIND(analysismethod2,'III_Plan comp 438.68 {Plan 9}'!BF$15)),"",'III_Plan comp 438.68 {Plan 9}'!BF$15&amp;analysismethod2)</f>
        <v xml:space="preserve">Plan Provider Directory Review; 
</v>
      </c>
      <c r="DN113" s="251" t="str">
        <f>IF(ISNUMBER(FIND(analysismethod2,'III_Plan comp 438.68 {Plan 9}'!BG$15)),"",'III_Plan comp 438.68 {Plan 9}'!BG$15&amp;analysismethod2)</f>
        <v xml:space="preserve">Plan Provider Directory Review; 
</v>
      </c>
      <c r="DO113" s="251" t="str">
        <f>IF(ISNUMBER(FIND(analysismethod2,'III_Plan comp 438.68 {Plan 9}'!BH$15)),"",'III_Plan comp 438.68 {Plan 9}'!BH$15&amp;analysismethod2)</f>
        <v xml:space="preserve">Plan Provider Directory Review; 
</v>
      </c>
      <c r="DP113" s="251" t="str">
        <f>IF(ISNUMBER(FIND(analysismethod2,'III_Plan comp 438.68 {Plan 9}'!BI$15)),"",'III_Plan comp 438.68 {Plan 9}'!BI$15&amp;analysismethod2)</f>
        <v xml:space="preserve">Plan Provider Directory Review; 
</v>
      </c>
      <c r="DQ113" s="251" t="str">
        <f>IF(ISNUMBER(FIND(analysismethod2,'III_Plan comp 438.68 {Plan 9}'!BJ$15)),"",'III_Plan comp 438.68 {Plan 9}'!BJ$15&amp;analysismethod2)</f>
        <v xml:space="preserve">Plan Provider Directory Review; 
</v>
      </c>
      <c r="DR113" s="251" t="str">
        <f>IF(ISNUMBER(FIND(analysismethod2,'III_Plan comp 438.68 {Plan 9}'!BK$15)),"",'III_Plan comp 438.68 {Plan 9}'!BK$15&amp;analysismethod2)</f>
        <v xml:space="preserve">Plan Provider Directory Review; 
</v>
      </c>
      <c r="DS113" s="251" t="str">
        <f>IF(ISNUMBER(FIND(analysismethod2,'III_Plan comp 438.68 {Plan 9}'!BL$15)),"",'III_Plan comp 438.68 {Plan 9}'!BL$15&amp;analysismethod2)</f>
        <v xml:space="preserve">Plan Provider Directory Review; 
</v>
      </c>
      <c r="DT113" s="251" t="str">
        <f>IF(ISNUMBER(FIND(analysismethod2,'III_Plan comp 438.68 {Plan 9}'!BM$15)),"",'III_Plan comp 438.68 {Plan 9}'!BM$15&amp;analysismethod2)</f>
        <v xml:space="preserve">Plan Provider Directory Review; 
</v>
      </c>
      <c r="DU113" s="251" t="str">
        <f>IF(ISNUMBER(FIND(analysismethod2,'III_Plan comp 438.68 {Plan 9}'!BN$15)),"",'III_Plan comp 438.68 {Plan 9}'!BN$15&amp;analysismethod2)</f>
        <v xml:space="preserve">Plan Provider Directory Review; 
</v>
      </c>
      <c r="DV113" s="251" t="str">
        <f>IF(ISNUMBER(FIND(analysismethod2,'III_Plan comp 438.68 {Plan 9}'!BO$15)),"",'III_Plan comp 438.68 {Plan 9}'!BO$15&amp;analysismethod2)</f>
        <v xml:space="preserve">Plan Provider Directory Review; 
</v>
      </c>
      <c r="DW113" s="251" t="str">
        <f>IF(ISNUMBER(FIND(analysismethod2,'III_Plan comp 438.68 {Plan 9}'!BP$15)),"",'III_Plan comp 438.68 {Plan 9}'!BP$15&amp;analysismethod2)</f>
        <v xml:space="preserve">Plan Provider Directory Review; 
</v>
      </c>
      <c r="DX113" s="251" t="str">
        <f>IF(ISNUMBER(FIND(analysismethod2,'III_Plan comp 438.68 {Plan 9}'!BQ$15)),"",'III_Plan comp 438.68 {Plan 9}'!BQ$15&amp;analysismethod2)</f>
        <v xml:space="preserve">Plan Provider Directory Review; 
</v>
      </c>
      <c r="DY113" s="251" t="str">
        <f>IF(ISNUMBER(FIND(analysismethod2,'III_Plan comp 438.68 {Plan 9}'!BR$15)),"",'III_Plan comp 438.68 {Plan 9}'!BR$15&amp;analysismethod2)</f>
        <v xml:space="preserve">Plan Provider Directory Review; 
</v>
      </c>
      <c r="DZ113" s="251" t="str">
        <f>IF(ISNUMBER(FIND(analysismethod2,'III_Plan comp 438.68 {Plan 9}'!BS$15)),"",'III_Plan comp 438.68 {Plan 9}'!BS$15&amp;analysismethod2)</f>
        <v xml:space="preserve">Plan Provider Directory Review; 
</v>
      </c>
      <c r="EA113" s="251" t="str">
        <f>IF(ISNUMBER(FIND(analysismethod2,'III_Plan comp 438.68 {Plan 9}'!BT$15)),"",'III_Plan comp 438.68 {Plan 9}'!BT$15&amp;analysismethod2)</f>
        <v xml:space="preserve">Plan Provider Directory Review; 
</v>
      </c>
      <c r="EB113" s="251" t="str">
        <f>IF(ISNUMBER(FIND(analysismethod2,'III_Plan comp 438.68 {Plan 9}'!BU$15)),"",'III_Plan comp 438.68 {Plan 9}'!BU$15&amp;analysismethod2)</f>
        <v xml:space="preserve">Plan Provider Directory Review; 
</v>
      </c>
      <c r="EC113" s="251" t="str">
        <f>IF(ISNUMBER(FIND(analysismethod2,'III_Plan comp 438.68 {Plan 9}'!BV$15)),"",'III_Plan comp 438.68 {Plan 9}'!BV$15&amp;analysismethod2)</f>
        <v xml:space="preserve">Plan Provider Directory Review; 
</v>
      </c>
      <c r="ED113" s="251" t="str">
        <f>IF(ISNUMBER(FIND(analysismethod2,'III_Plan comp 438.68 {Plan 9}'!BW$15)),"",'III_Plan comp 438.68 {Plan 9}'!BW$15&amp;analysismethod2)</f>
        <v xml:space="preserve">Plan Provider Directory Review; 
</v>
      </c>
      <c r="EE113" s="251" t="str">
        <f>IF(ISNUMBER(FIND(analysismethod2,'III_Plan comp 438.68 {Plan 9}'!BX$15)),"",'III_Plan comp 438.68 {Plan 9}'!BX$15&amp;analysismethod2)</f>
        <v xml:space="preserve">Plan Provider Directory Review; 
</v>
      </c>
      <c r="EF113" s="251" t="str">
        <f>IF(ISNUMBER(FIND(analysismethod2,'III_Plan comp 438.68 {Plan 9}'!BY$15)),"",'III_Plan comp 438.68 {Plan 9}'!BY$15&amp;analysismethod2)</f>
        <v xml:space="preserve">Plan Provider Directory Review; 
</v>
      </c>
      <c r="EG113" s="251" t="str">
        <f>IF(ISNUMBER(FIND(analysismethod2,'III_Plan comp 438.68 {Plan 9}'!BZ$15)),"",'III_Plan comp 438.68 {Plan 9}'!BZ$15&amp;analysismethod2)</f>
        <v xml:space="preserve">Plan Provider Directory Review; 
</v>
      </c>
      <c r="EH113" s="251" t="str">
        <f>IF(ISNUMBER(FIND(analysismethod2,'III_Plan comp 438.68 {Plan 9}'!CA$15)),"",'III_Plan comp 438.68 {Plan 9}'!CA$15&amp;analysismethod2)</f>
        <v xml:space="preserve">Plan Provider Directory Review; 
</v>
      </c>
      <c r="EI113" s="251" t="str">
        <f>IF(ISNUMBER(FIND(analysismethod2,'III_Plan comp 438.68 {Plan 9}'!CB$15)),"",'III_Plan comp 438.68 {Plan 9}'!CB$15&amp;analysismethod2)</f>
        <v xml:space="preserve">Plan Provider Directory Review; 
</v>
      </c>
      <c r="EJ113" s="251" t="str">
        <f>IF(ISNUMBER(FIND(analysismethod2,'III_Plan comp 438.68 {Plan 9}'!CC$15)),"",'III_Plan comp 438.68 {Plan 9}'!CC$15&amp;analysismethod2)</f>
        <v xml:space="preserve">Plan Provider Directory Review; 
</v>
      </c>
      <c r="EK113" s="251" t="str">
        <f>IF(ISNUMBER(FIND(analysismethod2,'III_Plan comp 438.68 {Plan 9}'!CD$15)),"",'III_Plan comp 438.68 {Plan 9}'!CD$15&amp;analysismethod2)</f>
        <v xml:space="preserve">Plan Provider Directory Review; 
</v>
      </c>
      <c r="EL113" s="251" t="str">
        <f>IF(ISNUMBER(FIND(analysismethod2,'III_Plan comp 438.68 {Plan 9}'!CE$15)),"",'III_Plan comp 438.68 {Plan 9}'!CE$15&amp;analysismethod2)</f>
        <v xml:space="preserve">Plan Provider Directory Review; 
</v>
      </c>
      <c r="EM113" s="251" t="str">
        <f>IF(ISNUMBER(FIND(analysismethod2,'III_Plan comp 438.68 {Plan 9}'!CF$15)),"",'III_Plan comp 438.68 {Plan 9}'!CF$15&amp;analysismethod2)</f>
        <v xml:space="preserve">Plan Provider Directory Review; 
</v>
      </c>
      <c r="EN113" s="251" t="str">
        <f>IF(ISNUMBER(FIND(analysismethod2,'III_Plan comp 438.68 {Plan 9}'!CG$15)),"",'III_Plan comp 438.68 {Plan 9}'!CG$15&amp;analysismethod2)</f>
        <v xml:space="preserve">Plan Provider Directory Review; 
</v>
      </c>
      <c r="EO113" s="251" t="str">
        <f>IF(ISNUMBER(FIND(analysismethod2,'III_Plan comp 438.68 {Plan 9}'!CH$15)),"",'III_Plan comp 438.68 {Plan 9}'!CH$15&amp;analysismethod2)</f>
        <v xml:space="preserve">Plan Provider Directory Review; 
</v>
      </c>
      <c r="EP113" s="251" t="str">
        <f>IF(ISNUMBER(FIND(analysismethod2,'III_Plan comp 438.68 {Plan 9}'!CI$15)),"",'III_Plan comp 438.68 {Plan 9}'!CI$15&amp;analysismethod2)</f>
        <v xml:space="preserve">Plan Provider Directory Review; 
</v>
      </c>
      <c r="EQ113" s="251" t="str">
        <f>IF(ISNUMBER(FIND(analysismethod2,'III_Plan comp 438.68 {Plan 9}'!CJ$15)),"",'III_Plan comp 438.68 {Plan 9}'!CJ$15&amp;analysismethod2)</f>
        <v xml:space="preserve">Plan Provider Directory Review; 
</v>
      </c>
      <c r="ER113" s="251" t="str">
        <f>IF(ISNUMBER(FIND(analysismethod2,'III_Plan comp 438.68 {Plan 9}'!CK$15)),"",'III_Plan comp 438.68 {Plan 9}'!CK$15&amp;analysismethod2)</f>
        <v xml:space="preserve">Plan Provider Directory Review; 
</v>
      </c>
      <c r="ES113" s="251" t="str">
        <f>IF(ISNUMBER(FIND(analysismethod2,'III_Plan comp 438.68 {Plan 9}'!CL$15)),"",'III_Plan comp 438.68 {Plan 9}'!CL$15&amp;analysismethod2)</f>
        <v xml:space="preserve">Plan Provider Directory Review; 
</v>
      </c>
      <c r="ET113" s="251" t="str">
        <f>IF(ISNUMBER(FIND(analysismethod2,'III_Plan comp 438.68 {Plan 9}'!CM$15)),"",'III_Plan comp 438.68 {Plan 9}'!CM$15&amp;analysismethod2)</f>
        <v xml:space="preserve">Plan Provider Directory Review; 
</v>
      </c>
      <c r="EU113" s="251" t="str">
        <f>IF(ISNUMBER(FIND(analysismethod2,'III_Plan comp 438.68 {Plan 9}'!CN$15)),"",'III_Plan comp 438.68 {Plan 9}'!CN$15&amp;analysismethod2)</f>
        <v xml:space="preserve">Plan Provider Directory Review; 
</v>
      </c>
      <c r="EV113" s="251" t="str">
        <f>IF(ISNUMBER(FIND(analysismethod2,'III_Plan comp 438.68 {Plan 9}'!CO$15)),"",'III_Plan comp 438.68 {Plan 9}'!CO$15&amp;analysismethod2)</f>
        <v xml:space="preserve">Plan Provider Directory Review; 
</v>
      </c>
      <c r="EW113" s="251" t="str">
        <f>IF(ISNUMBER(FIND(analysismethod2,'III_Plan comp 438.68 {Plan 9}'!CP$15)),"",'III_Plan comp 438.68 {Plan 9}'!CP$15&amp;analysismethod2)</f>
        <v xml:space="preserve">Plan Provider Directory Review; 
</v>
      </c>
      <c r="EX113" s="251" t="str">
        <f>IF(ISNUMBER(FIND(analysismethod2,'III_Plan comp 438.68 {Plan 9}'!CQ$15)),"",'III_Plan comp 438.68 {Plan 9}'!CQ$15&amp;analysismethod2)</f>
        <v xml:space="preserve">Plan Provider Directory Review; 
</v>
      </c>
      <c r="EY113" s="251" t="str">
        <f>IF(ISNUMBER(FIND(analysismethod2,'III_Plan comp 438.68 {Plan 9}'!CR$15)),"",'III_Plan comp 438.68 {Plan 9}'!CR$15&amp;analysismethod2)</f>
        <v xml:space="preserve">Plan Provider Directory Review; 
</v>
      </c>
      <c r="EZ113" s="251" t="str">
        <f>IF(ISNUMBER(FIND(analysismethod2,'III_Plan comp 438.68 {Plan 9}'!CS$15)),"",'III_Plan comp 438.68 {Plan 9}'!CS$15&amp;analysismethod2)</f>
        <v xml:space="preserve">Plan Provider Directory Review; 
</v>
      </c>
      <c r="FA113" s="251" t="str">
        <f>IF(ISNUMBER(FIND(analysismethod2,'III_Plan comp 438.68 {Plan 9}'!CT$15)),"",'III_Plan comp 438.68 {Plan 9}'!CT$15&amp;analysismethod2)</f>
        <v xml:space="preserve">Plan Provider Directory Review; 
</v>
      </c>
      <c r="FB113" s="251" t="str">
        <f>IF(ISNUMBER(FIND(analysismethod2,'III_Plan comp 438.68 {Plan 9}'!CU$15)),"",'III_Plan comp 438.68 {Plan 9}'!CU$15&amp;analysismethod2)</f>
        <v xml:space="preserve">Plan Provider Directory Review; 
</v>
      </c>
      <c r="FC113" s="251" t="str">
        <f>IF(ISNUMBER(FIND(analysismethod2,'III_Plan comp 438.68 {Plan 9}'!CV$15)),"",'III_Plan comp 438.68 {Plan 9}'!CV$15&amp;analysismethod2)</f>
        <v xml:space="preserve">Plan Provider Directory Review; 
</v>
      </c>
      <c r="FD113" s="251" t="str">
        <f>IF(ISNUMBER(FIND(analysismethod2,'III_Plan comp 438.68 {Plan 9}'!CW$15)),"",'III_Plan comp 438.68 {Plan 9}'!CW$15&amp;analysismethod2)</f>
        <v xml:space="preserve">Plan Provider Directory Review; 
</v>
      </c>
      <c r="FE113" s="251" t="str">
        <f>IF(ISNUMBER(FIND(analysismethod2,'III_Plan comp 438.68 {Plan 9}'!CX$15)),"",'III_Plan comp 438.68 {Plan 9}'!CX$15&amp;analysismethod2)</f>
        <v xml:space="preserve">Plan Provider Directory Review; 
</v>
      </c>
      <c r="FF113" s="251" t="str">
        <f>IF(ISNUMBER(FIND(analysismethod2,'III_Plan comp 438.68 {Plan 9}'!CY$15)),"",'III_Plan comp 438.68 {Plan 9}'!CY$15&amp;analysismethod2)</f>
        <v xml:space="preserve">Plan Provider Directory Review; 
</v>
      </c>
      <c r="FG113" s="251" t="str">
        <f>IF(ISNUMBER(FIND(analysismethod2,'III_Plan comp 438.68 {Plan 9}'!CZ$15)),"",'III_Plan comp 438.68 {Plan 9}'!CZ$15&amp;analysismethod2)</f>
        <v xml:space="preserve">Plan Provider Directory Review; 
</v>
      </c>
    </row>
    <row r="114" spans="62:163" x14ac:dyDescent="0.2">
      <c r="BK114" s="250" t="str">
        <f>IF('I_State and program information'!$E$58="Yes","Secret Shopper: Network Participation"&amp;"; "&amp;CHAR(10)&amp;CHAR(10),"")</f>
        <v xml:space="preserve">Secret Shopper: Network Participation; 
</v>
      </c>
      <c r="BL114" s="251" t="str">
        <f>IF(ISNUMBER(FIND(analysismethod3,'III_Plan comp 438.68 {Plan 9}'!E$15)),"",'III_Plan comp 438.68 {Plan 9}'!E$15&amp;analysismethod3)</f>
        <v xml:space="preserve">Secret Shopper: Network Participation; 
</v>
      </c>
      <c r="BM114" s="251" t="str">
        <f>IF(ISNUMBER(FIND(analysismethod3,'III_Plan comp 438.68 {Plan 9}'!F$15)),"",'III_Plan comp 438.68 {Plan 9}'!F$15&amp;analysismethod3)</f>
        <v xml:space="preserve">Secret Shopper: Network Participation; 
</v>
      </c>
      <c r="BN114" s="251" t="str">
        <f>IF(ISNUMBER(FIND(analysismethod3,'III_Plan comp 438.68 {Plan 9}'!G$15)),"",'III_Plan comp 438.68 {Plan 9}'!G$15&amp;analysismethod3)</f>
        <v xml:space="preserve">Secret Shopper: Network Participation; 
</v>
      </c>
      <c r="BO114" s="251" t="str">
        <f>IF(ISNUMBER(FIND(analysismethod3,'III_Plan comp 438.68 {Plan 9}'!H$15)),"",'III_Plan comp 438.68 {Plan 9}'!H$15&amp;analysismethod3)</f>
        <v xml:space="preserve">Secret Shopper: Network Participation; 
</v>
      </c>
      <c r="BP114" s="251" t="str">
        <f>IF(ISNUMBER(FIND(analysismethod3,'III_Plan comp 438.68 {Plan 9}'!I$15)),"",'III_Plan comp 438.68 {Plan 9}'!I$15&amp;analysismethod3)</f>
        <v xml:space="preserve">Secret Shopper: Network Participation; 
</v>
      </c>
      <c r="BQ114" s="251" t="str">
        <f>IF(ISNUMBER(FIND(analysismethod3,'III_Plan comp 438.68 {Plan 9}'!J$15)),"",'III_Plan comp 438.68 {Plan 9}'!J$15&amp;analysismethod3)</f>
        <v xml:space="preserve">Secret Shopper: Network Participation; 
</v>
      </c>
      <c r="BR114" s="251" t="str">
        <f>IF(ISNUMBER(FIND(analysismethod3,'III_Plan comp 438.68 {Plan 9}'!K$15)),"",'III_Plan comp 438.68 {Plan 9}'!K$15&amp;analysismethod3)</f>
        <v xml:space="preserve">Secret Shopper: Network Participation; 
</v>
      </c>
      <c r="BS114" s="251" t="str">
        <f>IF(ISNUMBER(FIND(analysismethod3,'III_Plan comp 438.68 {Plan 9}'!L$15)),"",'III_Plan comp 438.68 {Plan 9}'!L$15&amp;analysismethod3)</f>
        <v xml:space="preserve">Secret Shopper: Network Participation; 
</v>
      </c>
      <c r="BT114" s="251" t="str">
        <f>IF(ISNUMBER(FIND(analysismethod3,'III_Plan comp 438.68 {Plan 9}'!M$15)),"",'III_Plan comp 438.68 {Plan 9}'!M$15&amp;analysismethod3)</f>
        <v xml:space="preserve">Secret Shopper: Network Participation; 
</v>
      </c>
      <c r="BU114" s="251" t="str">
        <f>IF(ISNUMBER(FIND(analysismethod3,'III_Plan comp 438.68 {Plan 9}'!N$15)),"",'III_Plan comp 438.68 {Plan 9}'!N$15&amp;analysismethod3)</f>
        <v xml:space="preserve">Secret Shopper: Network Participation; 
</v>
      </c>
      <c r="BV114" s="251" t="str">
        <f>IF(ISNUMBER(FIND(analysismethod3,'III_Plan comp 438.68 {Plan 9}'!O$15)),"",'III_Plan comp 438.68 {Plan 9}'!O$15&amp;analysismethod3)</f>
        <v xml:space="preserve">Secret Shopper: Network Participation; 
</v>
      </c>
      <c r="BW114" s="251" t="str">
        <f>IF(ISNUMBER(FIND(analysismethod3,'III_Plan comp 438.68 {Plan 9}'!P$15)),"",'III_Plan comp 438.68 {Plan 9}'!P$15&amp;analysismethod3)</f>
        <v xml:space="preserve">Secret Shopper: Network Participation; 
</v>
      </c>
      <c r="BX114" s="251" t="str">
        <f>IF(ISNUMBER(FIND(analysismethod3,'III_Plan comp 438.68 {Plan 9}'!Q$15)),"",'III_Plan comp 438.68 {Plan 9}'!Q$15&amp;analysismethod3)</f>
        <v xml:space="preserve">Secret Shopper: Network Participation; 
</v>
      </c>
      <c r="BY114" s="251" t="str">
        <f>IF(ISNUMBER(FIND(analysismethod3,'III_Plan comp 438.68 {Plan 9}'!R$15)),"",'III_Plan comp 438.68 {Plan 9}'!R$15&amp;analysismethod3)</f>
        <v xml:space="preserve">Secret Shopper: Network Participation; 
</v>
      </c>
      <c r="BZ114" s="251" t="str">
        <f>IF(ISNUMBER(FIND(analysismethod3,'III_Plan comp 438.68 {Plan 9}'!S$15)),"",'III_Plan comp 438.68 {Plan 9}'!S$15&amp;analysismethod3)</f>
        <v xml:space="preserve">Secret Shopper: Network Participation; 
</v>
      </c>
      <c r="CA114" s="251" t="str">
        <f>IF(ISNUMBER(FIND(analysismethod3,'III_Plan comp 438.68 {Plan 9}'!T$15)),"",'III_Plan comp 438.68 {Plan 9}'!T$15&amp;analysismethod3)</f>
        <v xml:space="preserve">Secret Shopper: Network Participation; 
</v>
      </c>
      <c r="CB114" s="251" t="str">
        <f>IF(ISNUMBER(FIND(analysismethod3,'III_Plan comp 438.68 {Plan 9}'!U$15)),"",'III_Plan comp 438.68 {Plan 9}'!U$15&amp;analysismethod3)</f>
        <v xml:space="preserve">Secret Shopper: Network Participation; 
</v>
      </c>
      <c r="CC114" s="251" t="str">
        <f>IF(ISNUMBER(FIND(analysismethod3,'III_Plan comp 438.68 {Plan 9}'!V$15)),"",'III_Plan comp 438.68 {Plan 9}'!V$15&amp;analysismethod3)</f>
        <v xml:space="preserve">Secret Shopper: Network Participation; 
</v>
      </c>
      <c r="CD114" s="251" t="str">
        <f>IF(ISNUMBER(FIND(analysismethod3,'III_Plan comp 438.68 {Plan 9}'!W$15)),"",'III_Plan comp 438.68 {Plan 9}'!W$15&amp;analysismethod3)</f>
        <v xml:space="preserve">Secret Shopper: Network Participation; 
</v>
      </c>
      <c r="CE114" s="251" t="str">
        <f>IF(ISNUMBER(FIND(analysismethod3,'III_Plan comp 438.68 {Plan 9}'!X$15)),"",'III_Plan comp 438.68 {Plan 9}'!X$15&amp;analysismethod3)</f>
        <v xml:space="preserve">Secret Shopper: Network Participation; 
</v>
      </c>
      <c r="CF114" s="251" t="str">
        <f>IF(ISNUMBER(FIND(analysismethod3,'III_Plan comp 438.68 {Plan 9}'!Y$15)),"",'III_Plan comp 438.68 {Plan 9}'!Y$15&amp;analysismethod3)</f>
        <v xml:space="preserve">Secret Shopper: Network Participation; 
</v>
      </c>
      <c r="CG114" s="251" t="str">
        <f>IF(ISNUMBER(FIND(analysismethod3,'III_Plan comp 438.68 {Plan 9}'!Z$15)),"",'III_Plan comp 438.68 {Plan 9}'!Z$15&amp;analysismethod3)</f>
        <v xml:space="preserve">Secret Shopper: Network Participation; 
</v>
      </c>
      <c r="CH114" s="251" t="str">
        <f>IF(ISNUMBER(FIND(analysismethod3,'III_Plan comp 438.68 {Plan 9}'!AA$15)),"",'III_Plan comp 438.68 {Plan 9}'!AA$15&amp;analysismethod3)</f>
        <v xml:space="preserve">Secret Shopper: Network Participation; 
</v>
      </c>
      <c r="CI114" s="251" t="str">
        <f>IF(ISNUMBER(FIND(analysismethod3,'III_Plan comp 438.68 {Plan 9}'!AB$15)),"",'III_Plan comp 438.68 {Plan 9}'!AB$15&amp;analysismethod3)</f>
        <v xml:space="preserve">Secret Shopper: Network Participation; 
</v>
      </c>
      <c r="CJ114" s="251" t="str">
        <f>IF(ISNUMBER(FIND(analysismethod3,'III_Plan comp 438.68 {Plan 9}'!AC$15)),"",'III_Plan comp 438.68 {Plan 9}'!AC$15&amp;analysismethod3)</f>
        <v xml:space="preserve">Secret Shopper: Network Participation; 
</v>
      </c>
      <c r="CK114" s="251" t="str">
        <f>IF(ISNUMBER(FIND(analysismethod3,'III_Plan comp 438.68 {Plan 9}'!AD$15)),"",'III_Plan comp 438.68 {Plan 9}'!AD$15&amp;analysismethod3)</f>
        <v xml:space="preserve">Secret Shopper: Network Participation; 
</v>
      </c>
      <c r="CL114" s="251" t="str">
        <f>IF(ISNUMBER(FIND(analysismethod3,'III_Plan comp 438.68 {Plan 9}'!AE$15)),"",'III_Plan comp 438.68 {Plan 9}'!AE$15&amp;analysismethod3)</f>
        <v xml:space="preserve">Secret Shopper: Network Participation; 
</v>
      </c>
      <c r="CM114" s="251" t="str">
        <f>IF(ISNUMBER(FIND(analysismethod3,'III_Plan comp 438.68 {Plan 9}'!AF$15)),"",'III_Plan comp 438.68 {Plan 9}'!AF$15&amp;analysismethod3)</f>
        <v xml:space="preserve">Secret Shopper: Network Participation; 
</v>
      </c>
      <c r="CN114" s="251" t="str">
        <f>IF(ISNUMBER(FIND(analysismethod3,'III_Plan comp 438.68 {Plan 9}'!AG$15)),"",'III_Plan comp 438.68 {Plan 9}'!AG$15&amp;analysismethod3)</f>
        <v xml:space="preserve">Secret Shopper: Network Participation; 
</v>
      </c>
      <c r="CO114" s="251" t="str">
        <f>IF(ISNUMBER(FIND(analysismethod3,'III_Plan comp 438.68 {Plan 9}'!AH$15)),"",'III_Plan comp 438.68 {Plan 9}'!AH$15&amp;analysismethod3)</f>
        <v xml:space="preserve">Secret Shopper: Network Participation; 
</v>
      </c>
      <c r="CP114" s="251" t="str">
        <f>IF(ISNUMBER(FIND(analysismethod3,'III_Plan comp 438.68 {Plan 9}'!AI$15)),"",'III_Plan comp 438.68 {Plan 9}'!AI$15&amp;analysismethod3)</f>
        <v xml:space="preserve">Secret Shopper: Network Participation; 
</v>
      </c>
      <c r="CQ114" s="251" t="str">
        <f>IF(ISNUMBER(FIND(analysismethod3,'III_Plan comp 438.68 {Plan 9}'!AJ$15)),"",'III_Plan comp 438.68 {Plan 9}'!AJ$15&amp;analysismethod3)</f>
        <v xml:space="preserve">Secret Shopper: Network Participation; 
</v>
      </c>
      <c r="CR114" s="251" t="str">
        <f>IF(ISNUMBER(FIND(analysismethod3,'III_Plan comp 438.68 {Plan 9}'!AK$15)),"",'III_Plan comp 438.68 {Plan 9}'!AK$15&amp;analysismethod3)</f>
        <v xml:space="preserve">Secret Shopper: Network Participation; 
</v>
      </c>
      <c r="CS114" s="251" t="str">
        <f>IF(ISNUMBER(FIND(analysismethod3,'III_Plan comp 438.68 {Plan 9}'!AL$15)),"",'III_Plan comp 438.68 {Plan 9}'!AL$15&amp;analysismethod3)</f>
        <v xml:space="preserve">Secret Shopper: Network Participation; 
</v>
      </c>
      <c r="CT114" s="251" t="str">
        <f>IF(ISNUMBER(FIND(analysismethod3,'III_Plan comp 438.68 {Plan 9}'!AM$15)),"",'III_Plan comp 438.68 {Plan 9}'!AM$15&amp;analysismethod3)</f>
        <v xml:space="preserve">Secret Shopper: Network Participation; 
</v>
      </c>
      <c r="CU114" s="251" t="str">
        <f>IF(ISNUMBER(FIND(analysismethod3,'III_Plan comp 438.68 {Plan 9}'!AN$15)),"",'III_Plan comp 438.68 {Plan 9}'!AN$15&amp;analysismethod3)</f>
        <v xml:space="preserve">Secret Shopper: Network Participation; 
</v>
      </c>
      <c r="CV114" s="251" t="str">
        <f>IF(ISNUMBER(FIND(analysismethod3,'III_Plan comp 438.68 {Plan 9}'!AO$15)),"",'III_Plan comp 438.68 {Plan 9}'!AO$15&amp;analysismethod3)</f>
        <v xml:space="preserve">Secret Shopper: Network Participation; 
</v>
      </c>
      <c r="CW114" s="251" t="str">
        <f>IF(ISNUMBER(FIND(analysismethod3,'III_Plan comp 438.68 {Plan 9}'!AP$15)),"",'III_Plan comp 438.68 {Plan 9}'!AP$15&amp;analysismethod3)</f>
        <v xml:space="preserve">Secret Shopper: Network Participation; 
</v>
      </c>
      <c r="CX114" s="251" t="str">
        <f>IF(ISNUMBER(FIND(analysismethod3,'III_Plan comp 438.68 {Plan 9}'!AQ$15)),"",'III_Plan comp 438.68 {Plan 9}'!AQ$15&amp;analysismethod3)</f>
        <v xml:space="preserve">Secret Shopper: Network Participation; 
</v>
      </c>
      <c r="CY114" s="251" t="str">
        <f>IF(ISNUMBER(FIND(analysismethod3,'III_Plan comp 438.68 {Plan 9}'!AR$15)),"",'III_Plan comp 438.68 {Plan 9}'!AR$15&amp;analysismethod3)</f>
        <v xml:space="preserve">Secret Shopper: Network Participation; 
</v>
      </c>
      <c r="CZ114" s="251" t="str">
        <f>IF(ISNUMBER(FIND(analysismethod3,'III_Plan comp 438.68 {Plan 9}'!AS$15)),"",'III_Plan comp 438.68 {Plan 9}'!AS$15&amp;analysismethod3)</f>
        <v xml:space="preserve">Secret Shopper: Network Participation; 
</v>
      </c>
      <c r="DA114" s="251" t="str">
        <f>IF(ISNUMBER(FIND(analysismethod3,'III_Plan comp 438.68 {Plan 9}'!AT$15)),"",'III_Plan comp 438.68 {Plan 9}'!AT$15&amp;analysismethod3)</f>
        <v xml:space="preserve">Secret Shopper: Network Participation; 
</v>
      </c>
      <c r="DB114" s="251" t="str">
        <f>IF(ISNUMBER(FIND(analysismethod3,'III_Plan comp 438.68 {Plan 9}'!AU$15)),"",'III_Plan comp 438.68 {Plan 9}'!AU$15&amp;analysismethod3)</f>
        <v xml:space="preserve">Secret Shopper: Network Participation; 
</v>
      </c>
      <c r="DC114" s="251" t="str">
        <f>IF(ISNUMBER(FIND(analysismethod3,'III_Plan comp 438.68 {Plan 9}'!AV$15)),"",'III_Plan comp 438.68 {Plan 9}'!AV$15&amp;analysismethod3)</f>
        <v xml:space="preserve">Secret Shopper: Network Participation; 
</v>
      </c>
      <c r="DD114" s="251" t="str">
        <f>IF(ISNUMBER(FIND(analysismethod3,'III_Plan comp 438.68 {Plan 9}'!AW$15)),"",'III_Plan comp 438.68 {Plan 9}'!AW$15&amp;analysismethod3)</f>
        <v xml:space="preserve">Secret Shopper: Network Participation; 
</v>
      </c>
      <c r="DE114" s="251" t="str">
        <f>IF(ISNUMBER(FIND(analysismethod3,'III_Plan comp 438.68 {Plan 9}'!AX$15)),"",'III_Plan comp 438.68 {Plan 9}'!AX$15&amp;analysismethod3)</f>
        <v xml:space="preserve">Secret Shopper: Network Participation; 
</v>
      </c>
      <c r="DF114" s="251" t="str">
        <f>IF(ISNUMBER(FIND(analysismethod3,'III_Plan comp 438.68 {Plan 9}'!AY$15)),"",'III_Plan comp 438.68 {Plan 9}'!AY$15&amp;analysismethod3)</f>
        <v xml:space="preserve">Secret Shopper: Network Participation; 
</v>
      </c>
      <c r="DG114" s="251" t="str">
        <f>IF(ISNUMBER(FIND(analysismethod3,'III_Plan comp 438.68 {Plan 9}'!AZ$15)),"",'III_Plan comp 438.68 {Plan 9}'!AZ$15&amp;analysismethod3)</f>
        <v xml:space="preserve">Secret Shopper: Network Participation; 
</v>
      </c>
      <c r="DH114" s="251" t="str">
        <f>IF(ISNUMBER(FIND(analysismethod3,'III_Plan comp 438.68 {Plan 9}'!BA$15)),"",'III_Plan comp 438.68 {Plan 9}'!BA$15&amp;analysismethod3)</f>
        <v xml:space="preserve">Secret Shopper: Network Participation; 
</v>
      </c>
      <c r="DI114" s="251" t="str">
        <f>IF(ISNUMBER(FIND(analysismethod3,'III_Plan comp 438.68 {Plan 9}'!BB$15)),"",'III_Plan comp 438.68 {Plan 9}'!BB$15&amp;analysismethod3)</f>
        <v xml:space="preserve">Secret Shopper: Network Participation; 
</v>
      </c>
      <c r="DJ114" s="251" t="str">
        <f>IF(ISNUMBER(FIND(analysismethod3,'III_Plan comp 438.68 {Plan 9}'!BC$15)),"",'III_Plan comp 438.68 {Plan 9}'!BC$15&amp;analysismethod3)</f>
        <v xml:space="preserve">Secret Shopper: Network Participation; 
</v>
      </c>
      <c r="DK114" s="251" t="str">
        <f>IF(ISNUMBER(FIND(analysismethod3,'III_Plan comp 438.68 {Plan 9}'!BD$15)),"",'III_Plan comp 438.68 {Plan 9}'!BD$15&amp;analysismethod3)</f>
        <v xml:space="preserve">Secret Shopper: Network Participation; 
</v>
      </c>
      <c r="DL114" s="251" t="str">
        <f>IF(ISNUMBER(FIND(analysismethod3,'III_Plan comp 438.68 {Plan 9}'!BE$15)),"",'III_Plan comp 438.68 {Plan 9}'!BE$15&amp;analysismethod3)</f>
        <v xml:space="preserve">Secret Shopper: Network Participation; 
</v>
      </c>
      <c r="DM114" s="251" t="str">
        <f>IF(ISNUMBER(FIND(analysismethod3,'III_Plan comp 438.68 {Plan 9}'!BF$15)),"",'III_Plan comp 438.68 {Plan 9}'!BF$15&amp;analysismethod3)</f>
        <v xml:space="preserve">Secret Shopper: Network Participation; 
</v>
      </c>
      <c r="DN114" s="251" t="str">
        <f>IF(ISNUMBER(FIND(analysismethod3,'III_Plan comp 438.68 {Plan 9}'!BG$15)),"",'III_Plan comp 438.68 {Plan 9}'!BG$15&amp;analysismethod3)</f>
        <v xml:space="preserve">Secret Shopper: Network Participation; 
</v>
      </c>
      <c r="DO114" s="251" t="str">
        <f>IF(ISNUMBER(FIND(analysismethod3,'III_Plan comp 438.68 {Plan 9}'!BH$15)),"",'III_Plan comp 438.68 {Plan 9}'!BH$15&amp;analysismethod3)</f>
        <v xml:space="preserve">Secret Shopper: Network Participation; 
</v>
      </c>
      <c r="DP114" s="251" t="str">
        <f>IF(ISNUMBER(FIND(analysismethod3,'III_Plan comp 438.68 {Plan 9}'!BI$15)),"",'III_Plan comp 438.68 {Plan 9}'!BI$15&amp;analysismethod3)</f>
        <v xml:space="preserve">Secret Shopper: Network Participation; 
</v>
      </c>
      <c r="DQ114" s="251" t="str">
        <f>IF(ISNUMBER(FIND(analysismethod3,'III_Plan comp 438.68 {Plan 9}'!BJ$15)),"",'III_Plan comp 438.68 {Plan 9}'!BJ$15&amp;analysismethod3)</f>
        <v xml:space="preserve">Secret Shopper: Network Participation; 
</v>
      </c>
      <c r="DR114" s="251" t="str">
        <f>IF(ISNUMBER(FIND(analysismethod3,'III_Plan comp 438.68 {Plan 9}'!BK$15)),"",'III_Plan comp 438.68 {Plan 9}'!BK$15&amp;analysismethod3)</f>
        <v xml:space="preserve">Secret Shopper: Network Participation; 
</v>
      </c>
      <c r="DS114" s="251" t="str">
        <f>IF(ISNUMBER(FIND(analysismethod3,'III_Plan comp 438.68 {Plan 9}'!BL$15)),"",'III_Plan comp 438.68 {Plan 9}'!BL$15&amp;analysismethod3)</f>
        <v xml:space="preserve">Secret Shopper: Network Participation; 
</v>
      </c>
      <c r="DT114" s="251" t="str">
        <f>IF(ISNUMBER(FIND(analysismethod3,'III_Plan comp 438.68 {Plan 9}'!BM$15)),"",'III_Plan comp 438.68 {Plan 9}'!BM$15&amp;analysismethod3)</f>
        <v xml:space="preserve">Secret Shopper: Network Participation; 
</v>
      </c>
      <c r="DU114" s="251" t="str">
        <f>IF(ISNUMBER(FIND(analysismethod3,'III_Plan comp 438.68 {Plan 9}'!BN$15)),"",'III_Plan comp 438.68 {Plan 9}'!BN$15&amp;analysismethod3)</f>
        <v xml:space="preserve">Secret Shopper: Network Participation; 
</v>
      </c>
      <c r="DV114" s="251" t="str">
        <f>IF(ISNUMBER(FIND(analysismethod3,'III_Plan comp 438.68 {Plan 9}'!BO$15)),"",'III_Plan comp 438.68 {Plan 9}'!BO$15&amp;analysismethod3)</f>
        <v xml:space="preserve">Secret Shopper: Network Participation; 
</v>
      </c>
      <c r="DW114" s="251" t="str">
        <f>IF(ISNUMBER(FIND(analysismethod3,'III_Plan comp 438.68 {Plan 9}'!BP$15)),"",'III_Plan comp 438.68 {Plan 9}'!BP$15&amp;analysismethod3)</f>
        <v xml:space="preserve">Secret Shopper: Network Participation; 
</v>
      </c>
      <c r="DX114" s="251" t="str">
        <f>IF(ISNUMBER(FIND(analysismethod3,'III_Plan comp 438.68 {Plan 9}'!BQ$15)),"",'III_Plan comp 438.68 {Plan 9}'!BQ$15&amp;analysismethod3)</f>
        <v xml:space="preserve">Secret Shopper: Network Participation; 
</v>
      </c>
      <c r="DY114" s="251" t="str">
        <f>IF(ISNUMBER(FIND(analysismethod3,'III_Plan comp 438.68 {Plan 9}'!BR$15)),"",'III_Plan comp 438.68 {Plan 9}'!BR$15&amp;analysismethod3)</f>
        <v xml:space="preserve">Secret Shopper: Network Participation; 
</v>
      </c>
      <c r="DZ114" s="251" t="str">
        <f>IF(ISNUMBER(FIND(analysismethod3,'III_Plan comp 438.68 {Plan 9}'!BS$15)),"",'III_Plan comp 438.68 {Plan 9}'!BS$15&amp;analysismethod3)</f>
        <v xml:space="preserve">Secret Shopper: Network Participation; 
</v>
      </c>
      <c r="EA114" s="251" t="str">
        <f>IF(ISNUMBER(FIND(analysismethod3,'III_Plan comp 438.68 {Plan 9}'!BT$15)),"",'III_Plan comp 438.68 {Plan 9}'!BT$15&amp;analysismethod3)</f>
        <v xml:space="preserve">Secret Shopper: Network Participation; 
</v>
      </c>
      <c r="EB114" s="251" t="str">
        <f>IF(ISNUMBER(FIND(analysismethod3,'III_Plan comp 438.68 {Plan 9}'!BU$15)),"",'III_Plan comp 438.68 {Plan 9}'!BU$15&amp;analysismethod3)</f>
        <v xml:space="preserve">Secret Shopper: Network Participation; 
</v>
      </c>
      <c r="EC114" s="251" t="str">
        <f>IF(ISNUMBER(FIND(analysismethod3,'III_Plan comp 438.68 {Plan 9}'!BV$15)),"",'III_Plan comp 438.68 {Plan 9}'!BV$15&amp;analysismethod3)</f>
        <v xml:space="preserve">Secret Shopper: Network Participation; 
</v>
      </c>
      <c r="ED114" s="251" t="str">
        <f>IF(ISNUMBER(FIND(analysismethod3,'III_Plan comp 438.68 {Plan 9}'!BW$15)),"",'III_Plan comp 438.68 {Plan 9}'!BW$15&amp;analysismethod3)</f>
        <v xml:space="preserve">Secret Shopper: Network Participation; 
</v>
      </c>
      <c r="EE114" s="251" t="str">
        <f>IF(ISNUMBER(FIND(analysismethod3,'III_Plan comp 438.68 {Plan 9}'!BX$15)),"",'III_Plan comp 438.68 {Plan 9}'!BX$15&amp;analysismethod3)</f>
        <v xml:space="preserve">Secret Shopper: Network Participation; 
</v>
      </c>
      <c r="EF114" s="251" t="str">
        <f>IF(ISNUMBER(FIND(analysismethod3,'III_Plan comp 438.68 {Plan 9}'!BY$15)),"",'III_Plan comp 438.68 {Plan 9}'!BY$15&amp;analysismethod3)</f>
        <v xml:space="preserve">Secret Shopper: Network Participation; 
</v>
      </c>
      <c r="EG114" s="251" t="str">
        <f>IF(ISNUMBER(FIND(analysismethod3,'III_Plan comp 438.68 {Plan 9}'!BZ$15)),"",'III_Plan comp 438.68 {Plan 9}'!BZ$15&amp;analysismethod3)</f>
        <v xml:space="preserve">Secret Shopper: Network Participation; 
</v>
      </c>
      <c r="EH114" s="251" t="str">
        <f>IF(ISNUMBER(FIND(analysismethod3,'III_Plan comp 438.68 {Plan 9}'!CA$15)),"",'III_Plan comp 438.68 {Plan 9}'!CA$15&amp;analysismethod3)</f>
        <v xml:space="preserve">Secret Shopper: Network Participation; 
</v>
      </c>
      <c r="EI114" s="251" t="str">
        <f>IF(ISNUMBER(FIND(analysismethod3,'III_Plan comp 438.68 {Plan 9}'!CB$15)),"",'III_Plan comp 438.68 {Plan 9}'!CB$15&amp;analysismethod3)</f>
        <v xml:space="preserve">Secret Shopper: Network Participation; 
</v>
      </c>
      <c r="EJ114" s="251" t="str">
        <f>IF(ISNUMBER(FIND(analysismethod3,'III_Plan comp 438.68 {Plan 9}'!CC$15)),"",'III_Plan comp 438.68 {Plan 9}'!CC$15&amp;analysismethod3)</f>
        <v xml:space="preserve">Secret Shopper: Network Participation; 
</v>
      </c>
      <c r="EK114" s="251" t="str">
        <f>IF(ISNUMBER(FIND(analysismethod3,'III_Plan comp 438.68 {Plan 9}'!CD$15)),"",'III_Plan comp 438.68 {Plan 9}'!CD$15&amp;analysismethod3)</f>
        <v xml:space="preserve">Secret Shopper: Network Participation; 
</v>
      </c>
      <c r="EL114" s="251" t="str">
        <f>IF(ISNUMBER(FIND(analysismethod3,'III_Plan comp 438.68 {Plan 9}'!CE$15)),"",'III_Plan comp 438.68 {Plan 9}'!CE$15&amp;analysismethod3)</f>
        <v xml:space="preserve">Secret Shopper: Network Participation; 
</v>
      </c>
      <c r="EM114" s="251" t="str">
        <f>IF(ISNUMBER(FIND(analysismethod3,'III_Plan comp 438.68 {Plan 9}'!CF$15)),"",'III_Plan comp 438.68 {Plan 9}'!CF$15&amp;analysismethod3)</f>
        <v xml:space="preserve">Secret Shopper: Network Participation; 
</v>
      </c>
      <c r="EN114" s="251" t="str">
        <f>IF(ISNUMBER(FIND(analysismethod3,'III_Plan comp 438.68 {Plan 9}'!CG$15)),"",'III_Plan comp 438.68 {Plan 9}'!CG$15&amp;analysismethod3)</f>
        <v xml:space="preserve">Secret Shopper: Network Participation; 
</v>
      </c>
      <c r="EO114" s="251" t="str">
        <f>IF(ISNUMBER(FIND(analysismethod3,'III_Plan comp 438.68 {Plan 9}'!CH$15)),"",'III_Plan comp 438.68 {Plan 9}'!CH$15&amp;analysismethod3)</f>
        <v xml:space="preserve">Secret Shopper: Network Participation; 
</v>
      </c>
      <c r="EP114" s="251" t="str">
        <f>IF(ISNUMBER(FIND(analysismethod3,'III_Plan comp 438.68 {Plan 9}'!CI$15)),"",'III_Plan comp 438.68 {Plan 9}'!CI$15&amp;analysismethod3)</f>
        <v xml:space="preserve">Secret Shopper: Network Participation; 
</v>
      </c>
      <c r="EQ114" s="251" t="str">
        <f>IF(ISNUMBER(FIND(analysismethod3,'III_Plan comp 438.68 {Plan 9}'!CJ$15)),"",'III_Plan comp 438.68 {Plan 9}'!CJ$15&amp;analysismethod3)</f>
        <v xml:space="preserve">Secret Shopper: Network Participation; 
</v>
      </c>
      <c r="ER114" s="251" t="str">
        <f>IF(ISNUMBER(FIND(analysismethod3,'III_Plan comp 438.68 {Plan 9}'!CK$15)),"",'III_Plan comp 438.68 {Plan 9}'!CK$15&amp;analysismethod3)</f>
        <v xml:space="preserve">Secret Shopper: Network Participation; 
</v>
      </c>
      <c r="ES114" s="251" t="str">
        <f>IF(ISNUMBER(FIND(analysismethod3,'III_Plan comp 438.68 {Plan 9}'!CL$15)),"",'III_Plan comp 438.68 {Plan 9}'!CL$15&amp;analysismethod3)</f>
        <v xml:space="preserve">Secret Shopper: Network Participation; 
</v>
      </c>
      <c r="ET114" s="251" t="str">
        <f>IF(ISNUMBER(FIND(analysismethod3,'III_Plan comp 438.68 {Plan 9}'!CM$15)),"",'III_Plan comp 438.68 {Plan 9}'!CM$15&amp;analysismethod3)</f>
        <v xml:space="preserve">Secret Shopper: Network Participation; 
</v>
      </c>
      <c r="EU114" s="251" t="str">
        <f>IF(ISNUMBER(FIND(analysismethod3,'III_Plan comp 438.68 {Plan 9}'!CN$15)),"",'III_Plan comp 438.68 {Plan 9}'!CN$15&amp;analysismethod3)</f>
        <v xml:space="preserve">Secret Shopper: Network Participation; 
</v>
      </c>
      <c r="EV114" s="251" t="str">
        <f>IF(ISNUMBER(FIND(analysismethod3,'III_Plan comp 438.68 {Plan 9}'!CO$15)),"",'III_Plan comp 438.68 {Plan 9}'!CO$15&amp;analysismethod3)</f>
        <v xml:space="preserve">Secret Shopper: Network Participation; 
</v>
      </c>
      <c r="EW114" s="251" t="str">
        <f>IF(ISNUMBER(FIND(analysismethod3,'III_Plan comp 438.68 {Plan 9}'!CP$15)),"",'III_Plan comp 438.68 {Plan 9}'!CP$15&amp;analysismethod3)</f>
        <v xml:space="preserve">Secret Shopper: Network Participation; 
</v>
      </c>
      <c r="EX114" s="251" t="str">
        <f>IF(ISNUMBER(FIND(analysismethod3,'III_Plan comp 438.68 {Plan 9}'!CQ$15)),"",'III_Plan comp 438.68 {Plan 9}'!CQ$15&amp;analysismethod3)</f>
        <v xml:space="preserve">Secret Shopper: Network Participation; 
</v>
      </c>
      <c r="EY114" s="251" t="str">
        <f>IF(ISNUMBER(FIND(analysismethod3,'III_Plan comp 438.68 {Plan 9}'!CR$15)),"",'III_Plan comp 438.68 {Plan 9}'!CR$15&amp;analysismethod3)</f>
        <v xml:space="preserve">Secret Shopper: Network Participation; 
</v>
      </c>
      <c r="EZ114" s="251" t="str">
        <f>IF(ISNUMBER(FIND(analysismethod3,'III_Plan comp 438.68 {Plan 9}'!CS$15)),"",'III_Plan comp 438.68 {Plan 9}'!CS$15&amp;analysismethod3)</f>
        <v xml:space="preserve">Secret Shopper: Network Participation; 
</v>
      </c>
      <c r="FA114" s="251" t="str">
        <f>IF(ISNUMBER(FIND(analysismethod3,'III_Plan comp 438.68 {Plan 9}'!CT$15)),"",'III_Plan comp 438.68 {Plan 9}'!CT$15&amp;analysismethod3)</f>
        <v xml:space="preserve">Secret Shopper: Network Participation; 
</v>
      </c>
      <c r="FB114" s="251" t="str">
        <f>IF(ISNUMBER(FIND(analysismethod3,'III_Plan comp 438.68 {Plan 9}'!CU$15)),"",'III_Plan comp 438.68 {Plan 9}'!CU$15&amp;analysismethod3)</f>
        <v xml:space="preserve">Secret Shopper: Network Participation; 
</v>
      </c>
      <c r="FC114" s="251" t="str">
        <f>IF(ISNUMBER(FIND(analysismethod3,'III_Plan comp 438.68 {Plan 9}'!CV$15)),"",'III_Plan comp 438.68 {Plan 9}'!CV$15&amp;analysismethod3)</f>
        <v xml:space="preserve">Secret Shopper: Network Participation; 
</v>
      </c>
      <c r="FD114" s="251" t="str">
        <f>IF(ISNUMBER(FIND(analysismethod3,'III_Plan comp 438.68 {Plan 9}'!CW$15)),"",'III_Plan comp 438.68 {Plan 9}'!CW$15&amp;analysismethod3)</f>
        <v xml:space="preserve">Secret Shopper: Network Participation; 
</v>
      </c>
      <c r="FE114" s="251" t="str">
        <f>IF(ISNUMBER(FIND(analysismethod3,'III_Plan comp 438.68 {Plan 9}'!CX$15)),"",'III_Plan comp 438.68 {Plan 9}'!CX$15&amp;analysismethod3)</f>
        <v xml:space="preserve">Secret Shopper: Network Participation; 
</v>
      </c>
      <c r="FF114" s="251" t="str">
        <f>IF(ISNUMBER(FIND(analysismethod3,'III_Plan comp 438.68 {Plan 9}'!CY$15)),"",'III_Plan comp 438.68 {Plan 9}'!CY$15&amp;analysismethod3)</f>
        <v xml:space="preserve">Secret Shopper: Network Participation; 
</v>
      </c>
      <c r="FG114" s="251" t="str">
        <f>IF(ISNUMBER(FIND(analysismethod3,'III_Plan comp 438.68 {Plan 9}'!CZ$15)),"",'III_Plan comp 438.68 {Plan 9}'!CZ$15&amp;analysismethod3)</f>
        <v xml:space="preserve">Secret Shopper: Network Participation; 
</v>
      </c>
    </row>
    <row r="115" spans="62:163" x14ac:dyDescent="0.2">
      <c r="BK115" s="250" t="str">
        <f>IF('I_State and program information'!$E$62="Yes","Secret Shopper: Appointment Availability"&amp;"; "&amp;CHAR(10)&amp;CHAR(10),"")</f>
        <v xml:space="preserve">Secret Shopper: Appointment Availability; 
</v>
      </c>
      <c r="BL115" s="251" t="str">
        <f>IF(ISNUMBER(FIND(analysismethod4,'III_Plan comp 438.68 {Plan 9}'!E$15)),"",'III_Plan comp 438.68 {Plan 9}'!E$15&amp;analysismethod4)</f>
        <v xml:space="preserve">Secret Shopper: Appointment Availability; 
</v>
      </c>
      <c r="BM115" s="251" t="str">
        <f>IF(ISNUMBER(FIND(analysismethod4,'III_Plan comp 438.68 {Plan 9}'!F$15)),"",'III_Plan comp 438.68 {Plan 9}'!F$15&amp;analysismethod4)</f>
        <v xml:space="preserve">Secret Shopper: Appointment Availability; 
</v>
      </c>
      <c r="BN115" s="251" t="str">
        <f>IF(ISNUMBER(FIND(analysismethod4,'III_Plan comp 438.68 {Plan 9}'!G$15)),"",'III_Plan comp 438.68 {Plan 9}'!G$15&amp;analysismethod4)</f>
        <v xml:space="preserve">Secret Shopper: Appointment Availability; 
</v>
      </c>
      <c r="BO115" s="251" t="str">
        <f>IF(ISNUMBER(FIND(analysismethod4,'III_Plan comp 438.68 {Plan 9}'!H$15)),"",'III_Plan comp 438.68 {Plan 9}'!H$15&amp;analysismethod4)</f>
        <v xml:space="preserve">Secret Shopper: Appointment Availability; 
</v>
      </c>
      <c r="BP115" s="251" t="str">
        <f>IF(ISNUMBER(FIND(analysismethod4,'III_Plan comp 438.68 {Plan 9}'!I$15)),"",'III_Plan comp 438.68 {Plan 9}'!I$15&amp;analysismethod4)</f>
        <v xml:space="preserve">Secret Shopper: Appointment Availability; 
</v>
      </c>
      <c r="BQ115" s="251" t="str">
        <f>IF(ISNUMBER(FIND(analysismethod4,'III_Plan comp 438.68 {Plan 9}'!J$15)),"",'III_Plan comp 438.68 {Plan 9}'!J$15&amp;analysismethod4)</f>
        <v xml:space="preserve">Secret Shopper: Appointment Availability; 
</v>
      </c>
      <c r="BR115" s="251" t="str">
        <f>IF(ISNUMBER(FIND(analysismethod4,'III_Plan comp 438.68 {Plan 9}'!K$15)),"",'III_Plan comp 438.68 {Plan 9}'!K$15&amp;analysismethod4)</f>
        <v xml:space="preserve">Secret Shopper: Appointment Availability; 
</v>
      </c>
      <c r="BS115" s="251" t="str">
        <f>IF(ISNUMBER(FIND(analysismethod4,'III_Plan comp 438.68 {Plan 9}'!L$15)),"",'III_Plan comp 438.68 {Plan 9}'!L$15&amp;analysismethod4)</f>
        <v xml:space="preserve">Secret Shopper: Appointment Availability; 
</v>
      </c>
      <c r="BT115" s="251" t="str">
        <f>IF(ISNUMBER(FIND(analysismethod4,'III_Plan comp 438.68 {Plan 9}'!M$15)),"",'III_Plan comp 438.68 {Plan 9}'!M$15&amp;analysismethod4)</f>
        <v xml:space="preserve">Secret Shopper: Appointment Availability; 
</v>
      </c>
      <c r="BU115" s="251" t="str">
        <f>IF(ISNUMBER(FIND(analysismethod4,'III_Plan comp 438.68 {Plan 9}'!N$15)),"",'III_Plan comp 438.68 {Plan 9}'!N$15&amp;analysismethod4)</f>
        <v xml:space="preserve">Secret Shopper: Appointment Availability; 
</v>
      </c>
      <c r="BV115" s="251" t="str">
        <f>IF(ISNUMBER(FIND(analysismethod4,'III_Plan comp 438.68 {Plan 9}'!O$15)),"",'III_Plan comp 438.68 {Plan 9}'!O$15&amp;analysismethod4)</f>
        <v xml:space="preserve">Secret Shopper: Appointment Availability; 
</v>
      </c>
      <c r="BW115" s="251" t="str">
        <f>IF(ISNUMBER(FIND(analysismethod4,'III_Plan comp 438.68 {Plan 9}'!P$15)),"",'III_Plan comp 438.68 {Plan 9}'!P$15&amp;analysismethod4)</f>
        <v xml:space="preserve">Secret Shopper: Appointment Availability; 
</v>
      </c>
      <c r="BX115" s="251" t="str">
        <f>IF(ISNUMBER(FIND(analysismethod4,'III_Plan comp 438.68 {Plan 9}'!Q$15)),"",'III_Plan comp 438.68 {Plan 9}'!Q$15&amp;analysismethod4)</f>
        <v xml:space="preserve">Secret Shopper: Appointment Availability; 
</v>
      </c>
      <c r="BY115" s="251" t="str">
        <f>IF(ISNUMBER(FIND(analysismethod4,'III_Plan comp 438.68 {Plan 9}'!R$15)),"",'III_Plan comp 438.68 {Plan 9}'!R$15&amp;analysismethod4)</f>
        <v xml:space="preserve">Secret Shopper: Appointment Availability; 
</v>
      </c>
      <c r="BZ115" s="251" t="str">
        <f>IF(ISNUMBER(FIND(analysismethod4,'III_Plan comp 438.68 {Plan 9}'!S$15)),"",'III_Plan comp 438.68 {Plan 9}'!S$15&amp;analysismethod4)</f>
        <v xml:space="preserve">Secret Shopper: Appointment Availability; 
</v>
      </c>
      <c r="CA115" s="251" t="str">
        <f>IF(ISNUMBER(FIND(analysismethod4,'III_Plan comp 438.68 {Plan 9}'!T$15)),"",'III_Plan comp 438.68 {Plan 9}'!T$15&amp;analysismethod4)</f>
        <v xml:space="preserve">Secret Shopper: Appointment Availability; 
</v>
      </c>
      <c r="CB115" s="251" t="str">
        <f>IF(ISNUMBER(FIND(analysismethod4,'III_Plan comp 438.68 {Plan 9}'!U$15)),"",'III_Plan comp 438.68 {Plan 9}'!U$15&amp;analysismethod4)</f>
        <v xml:space="preserve">Secret Shopper: Appointment Availability; 
</v>
      </c>
      <c r="CC115" s="251" t="str">
        <f>IF(ISNUMBER(FIND(analysismethod4,'III_Plan comp 438.68 {Plan 9}'!V$15)),"",'III_Plan comp 438.68 {Plan 9}'!V$15&amp;analysismethod4)</f>
        <v xml:space="preserve">Secret Shopper: Appointment Availability; 
</v>
      </c>
      <c r="CD115" s="251" t="str">
        <f>IF(ISNUMBER(FIND(analysismethod4,'III_Plan comp 438.68 {Plan 9}'!W$15)),"",'III_Plan comp 438.68 {Plan 9}'!W$15&amp;analysismethod4)</f>
        <v xml:space="preserve">Secret Shopper: Appointment Availability; 
</v>
      </c>
      <c r="CE115" s="251" t="str">
        <f>IF(ISNUMBER(FIND(analysismethod4,'III_Plan comp 438.68 {Plan 9}'!X$15)),"",'III_Plan comp 438.68 {Plan 9}'!X$15&amp;analysismethod4)</f>
        <v xml:space="preserve">Secret Shopper: Appointment Availability; 
</v>
      </c>
      <c r="CF115" s="251" t="str">
        <f>IF(ISNUMBER(FIND(analysismethod4,'III_Plan comp 438.68 {Plan 9}'!Y$15)),"",'III_Plan comp 438.68 {Plan 9}'!Y$15&amp;analysismethod4)</f>
        <v xml:space="preserve">Secret Shopper: Appointment Availability; 
</v>
      </c>
      <c r="CG115" s="251" t="str">
        <f>IF(ISNUMBER(FIND(analysismethod4,'III_Plan comp 438.68 {Plan 9}'!Z$15)),"",'III_Plan comp 438.68 {Plan 9}'!Z$15&amp;analysismethod4)</f>
        <v xml:space="preserve">Secret Shopper: Appointment Availability; 
</v>
      </c>
      <c r="CH115" s="251" t="str">
        <f>IF(ISNUMBER(FIND(analysismethod4,'III_Plan comp 438.68 {Plan 9}'!AA$15)),"",'III_Plan comp 438.68 {Plan 9}'!AA$15&amp;analysismethod4)</f>
        <v xml:space="preserve">Secret Shopper: Appointment Availability; 
</v>
      </c>
      <c r="CI115" s="251" t="str">
        <f>IF(ISNUMBER(FIND(analysismethod4,'III_Plan comp 438.68 {Plan 9}'!AB$15)),"",'III_Plan comp 438.68 {Plan 9}'!AB$15&amp;analysismethod4)</f>
        <v xml:space="preserve">Secret Shopper: Appointment Availability; 
</v>
      </c>
      <c r="CJ115" s="251" t="str">
        <f>IF(ISNUMBER(FIND(analysismethod4,'III_Plan comp 438.68 {Plan 9}'!AC$15)),"",'III_Plan comp 438.68 {Plan 9}'!AC$15&amp;analysismethod4)</f>
        <v xml:space="preserve">Secret Shopper: Appointment Availability; 
</v>
      </c>
      <c r="CK115" s="251" t="str">
        <f>IF(ISNUMBER(FIND(analysismethod4,'III_Plan comp 438.68 {Plan 9}'!AD$15)),"",'III_Plan comp 438.68 {Plan 9}'!AD$15&amp;analysismethod4)</f>
        <v xml:space="preserve">Secret Shopper: Appointment Availability; 
</v>
      </c>
      <c r="CL115" s="251" t="str">
        <f>IF(ISNUMBER(FIND(analysismethod4,'III_Plan comp 438.68 {Plan 9}'!AE$15)),"",'III_Plan comp 438.68 {Plan 9}'!AE$15&amp;analysismethod4)</f>
        <v xml:space="preserve">Secret Shopper: Appointment Availability; 
</v>
      </c>
      <c r="CM115" s="251" t="str">
        <f>IF(ISNUMBER(FIND(analysismethod4,'III_Plan comp 438.68 {Plan 9}'!AF$15)),"",'III_Plan comp 438.68 {Plan 9}'!AF$15&amp;analysismethod4)</f>
        <v xml:space="preserve">Secret Shopper: Appointment Availability; 
</v>
      </c>
      <c r="CN115" s="251" t="str">
        <f>IF(ISNUMBER(FIND(analysismethod4,'III_Plan comp 438.68 {Plan 9}'!AG$15)),"",'III_Plan comp 438.68 {Plan 9}'!AG$15&amp;analysismethod4)</f>
        <v xml:space="preserve">Secret Shopper: Appointment Availability; 
</v>
      </c>
      <c r="CO115" s="251" t="str">
        <f>IF(ISNUMBER(FIND(analysismethod4,'III_Plan comp 438.68 {Plan 9}'!AH$15)),"",'III_Plan comp 438.68 {Plan 9}'!AH$15&amp;analysismethod4)</f>
        <v xml:space="preserve">Secret Shopper: Appointment Availability; 
</v>
      </c>
      <c r="CP115" s="251" t="str">
        <f>IF(ISNUMBER(FIND(analysismethod4,'III_Plan comp 438.68 {Plan 9}'!AI$15)),"",'III_Plan comp 438.68 {Plan 9}'!AI$15&amp;analysismethod4)</f>
        <v xml:space="preserve">Secret Shopper: Appointment Availability; 
</v>
      </c>
      <c r="CQ115" s="251" t="str">
        <f>IF(ISNUMBER(FIND(analysismethod4,'III_Plan comp 438.68 {Plan 9}'!AJ$15)),"",'III_Plan comp 438.68 {Plan 9}'!AJ$15&amp;analysismethod4)</f>
        <v xml:space="preserve">Secret Shopper: Appointment Availability; 
</v>
      </c>
      <c r="CR115" s="251" t="str">
        <f>IF(ISNUMBER(FIND(analysismethod4,'III_Plan comp 438.68 {Plan 9}'!AK$15)),"",'III_Plan comp 438.68 {Plan 9}'!AK$15&amp;analysismethod4)</f>
        <v xml:space="preserve">Secret Shopper: Appointment Availability; 
</v>
      </c>
      <c r="CS115" s="251" t="str">
        <f>IF(ISNUMBER(FIND(analysismethod4,'III_Plan comp 438.68 {Plan 9}'!AL$15)),"",'III_Plan comp 438.68 {Plan 9}'!AL$15&amp;analysismethod4)</f>
        <v xml:space="preserve">Secret Shopper: Appointment Availability; 
</v>
      </c>
      <c r="CT115" s="251" t="str">
        <f>IF(ISNUMBER(FIND(analysismethod4,'III_Plan comp 438.68 {Plan 9}'!AM$15)),"",'III_Plan comp 438.68 {Plan 9}'!AM$15&amp;analysismethod4)</f>
        <v xml:space="preserve">Secret Shopper: Appointment Availability; 
</v>
      </c>
      <c r="CU115" s="251" t="str">
        <f>IF(ISNUMBER(FIND(analysismethod4,'III_Plan comp 438.68 {Plan 9}'!AN$15)),"",'III_Plan comp 438.68 {Plan 9}'!AN$15&amp;analysismethod4)</f>
        <v xml:space="preserve">Secret Shopper: Appointment Availability; 
</v>
      </c>
      <c r="CV115" s="251" t="str">
        <f>IF(ISNUMBER(FIND(analysismethod4,'III_Plan comp 438.68 {Plan 9}'!AO$15)),"",'III_Plan comp 438.68 {Plan 9}'!AO$15&amp;analysismethod4)</f>
        <v xml:space="preserve">Secret Shopper: Appointment Availability; 
</v>
      </c>
      <c r="CW115" s="251" t="str">
        <f>IF(ISNUMBER(FIND(analysismethod4,'III_Plan comp 438.68 {Plan 9}'!AP$15)),"",'III_Plan comp 438.68 {Plan 9}'!AP$15&amp;analysismethod4)</f>
        <v xml:space="preserve">Secret Shopper: Appointment Availability; 
</v>
      </c>
      <c r="CX115" s="251" t="str">
        <f>IF(ISNUMBER(FIND(analysismethod4,'III_Plan comp 438.68 {Plan 9}'!AQ$15)),"",'III_Plan comp 438.68 {Plan 9}'!AQ$15&amp;analysismethod4)</f>
        <v xml:space="preserve">Secret Shopper: Appointment Availability; 
</v>
      </c>
      <c r="CY115" s="251" t="str">
        <f>IF(ISNUMBER(FIND(analysismethod4,'III_Plan comp 438.68 {Plan 9}'!AR$15)),"",'III_Plan comp 438.68 {Plan 9}'!AR$15&amp;analysismethod4)</f>
        <v xml:space="preserve">Secret Shopper: Appointment Availability; 
</v>
      </c>
      <c r="CZ115" s="251" t="str">
        <f>IF(ISNUMBER(FIND(analysismethod4,'III_Plan comp 438.68 {Plan 9}'!AS$15)),"",'III_Plan comp 438.68 {Plan 9}'!AS$15&amp;analysismethod4)</f>
        <v xml:space="preserve">Secret Shopper: Appointment Availability; 
</v>
      </c>
      <c r="DA115" s="251" t="str">
        <f>IF(ISNUMBER(FIND(analysismethod4,'III_Plan comp 438.68 {Plan 9}'!AT$15)),"",'III_Plan comp 438.68 {Plan 9}'!AT$15&amp;analysismethod4)</f>
        <v xml:space="preserve">Secret Shopper: Appointment Availability; 
</v>
      </c>
      <c r="DB115" s="251" t="str">
        <f>IF(ISNUMBER(FIND(analysismethod4,'III_Plan comp 438.68 {Plan 9}'!AU$15)),"",'III_Plan comp 438.68 {Plan 9}'!AU$15&amp;analysismethod4)</f>
        <v xml:space="preserve">Secret Shopper: Appointment Availability; 
</v>
      </c>
      <c r="DC115" s="251" t="str">
        <f>IF(ISNUMBER(FIND(analysismethod4,'III_Plan comp 438.68 {Plan 9}'!AV$15)),"",'III_Plan comp 438.68 {Plan 9}'!AV$15&amp;analysismethod4)</f>
        <v xml:space="preserve">Secret Shopper: Appointment Availability; 
</v>
      </c>
      <c r="DD115" s="251" t="str">
        <f>IF(ISNUMBER(FIND(analysismethod4,'III_Plan comp 438.68 {Plan 9}'!AW$15)),"",'III_Plan comp 438.68 {Plan 9}'!AW$15&amp;analysismethod4)</f>
        <v xml:space="preserve">Secret Shopper: Appointment Availability; 
</v>
      </c>
      <c r="DE115" s="251" t="str">
        <f>IF(ISNUMBER(FIND(analysismethod4,'III_Plan comp 438.68 {Plan 9}'!AX$15)),"",'III_Plan comp 438.68 {Plan 9}'!AX$15&amp;analysismethod4)</f>
        <v xml:space="preserve">Secret Shopper: Appointment Availability; 
</v>
      </c>
      <c r="DF115" s="251" t="str">
        <f>IF(ISNUMBER(FIND(analysismethod4,'III_Plan comp 438.68 {Plan 9}'!AY$15)),"",'III_Plan comp 438.68 {Plan 9}'!AY$15&amp;analysismethod4)</f>
        <v xml:space="preserve">Secret Shopper: Appointment Availability; 
</v>
      </c>
      <c r="DG115" s="251" t="str">
        <f>IF(ISNUMBER(FIND(analysismethod4,'III_Plan comp 438.68 {Plan 9}'!AZ$15)),"",'III_Plan comp 438.68 {Plan 9}'!AZ$15&amp;analysismethod4)</f>
        <v xml:space="preserve">Secret Shopper: Appointment Availability; 
</v>
      </c>
      <c r="DH115" s="251" t="str">
        <f>IF(ISNUMBER(FIND(analysismethod4,'III_Plan comp 438.68 {Plan 9}'!BA$15)),"",'III_Plan comp 438.68 {Plan 9}'!BA$15&amp;analysismethod4)</f>
        <v xml:space="preserve">Secret Shopper: Appointment Availability; 
</v>
      </c>
      <c r="DI115" s="251" t="str">
        <f>IF(ISNUMBER(FIND(analysismethod4,'III_Plan comp 438.68 {Plan 9}'!BB$15)),"",'III_Plan comp 438.68 {Plan 9}'!BB$15&amp;analysismethod4)</f>
        <v xml:space="preserve">Secret Shopper: Appointment Availability; 
</v>
      </c>
      <c r="DJ115" s="251" t="str">
        <f>IF(ISNUMBER(FIND(analysismethod4,'III_Plan comp 438.68 {Plan 9}'!BC$15)),"",'III_Plan comp 438.68 {Plan 9}'!BC$15&amp;analysismethod4)</f>
        <v xml:space="preserve">Secret Shopper: Appointment Availability; 
</v>
      </c>
      <c r="DK115" s="251" t="str">
        <f>IF(ISNUMBER(FIND(analysismethod4,'III_Plan comp 438.68 {Plan 9}'!BD$15)),"",'III_Plan comp 438.68 {Plan 9}'!BD$15&amp;analysismethod4)</f>
        <v xml:space="preserve">Secret Shopper: Appointment Availability; 
</v>
      </c>
      <c r="DL115" s="251" t="str">
        <f>IF(ISNUMBER(FIND(analysismethod4,'III_Plan comp 438.68 {Plan 9}'!BE$15)),"",'III_Plan comp 438.68 {Plan 9}'!BE$15&amp;analysismethod4)</f>
        <v xml:space="preserve">Secret Shopper: Appointment Availability; 
</v>
      </c>
      <c r="DM115" s="251" t="str">
        <f>IF(ISNUMBER(FIND(analysismethod4,'III_Plan comp 438.68 {Plan 9}'!BF$15)),"",'III_Plan comp 438.68 {Plan 9}'!BF$15&amp;analysismethod4)</f>
        <v xml:space="preserve">Secret Shopper: Appointment Availability; 
</v>
      </c>
      <c r="DN115" s="251" t="str">
        <f>IF(ISNUMBER(FIND(analysismethod4,'III_Plan comp 438.68 {Plan 9}'!BG$15)),"",'III_Plan comp 438.68 {Plan 9}'!BG$15&amp;analysismethod4)</f>
        <v xml:space="preserve">Secret Shopper: Appointment Availability; 
</v>
      </c>
      <c r="DO115" s="251" t="str">
        <f>IF(ISNUMBER(FIND(analysismethod4,'III_Plan comp 438.68 {Plan 9}'!BH$15)),"",'III_Plan comp 438.68 {Plan 9}'!BH$15&amp;analysismethod4)</f>
        <v xml:space="preserve">Secret Shopper: Appointment Availability; 
</v>
      </c>
      <c r="DP115" s="251" t="str">
        <f>IF(ISNUMBER(FIND(analysismethod4,'III_Plan comp 438.68 {Plan 9}'!BI$15)),"",'III_Plan comp 438.68 {Plan 9}'!BI$15&amp;analysismethod4)</f>
        <v xml:space="preserve">Secret Shopper: Appointment Availability; 
</v>
      </c>
      <c r="DQ115" s="251" t="str">
        <f>IF(ISNUMBER(FIND(analysismethod4,'III_Plan comp 438.68 {Plan 9}'!BJ$15)),"",'III_Plan comp 438.68 {Plan 9}'!BJ$15&amp;analysismethod4)</f>
        <v xml:space="preserve">Secret Shopper: Appointment Availability; 
</v>
      </c>
      <c r="DR115" s="251" t="str">
        <f>IF(ISNUMBER(FIND(analysismethod4,'III_Plan comp 438.68 {Plan 9}'!BK$15)),"",'III_Plan comp 438.68 {Plan 9}'!BK$15&amp;analysismethod4)</f>
        <v xml:space="preserve">Secret Shopper: Appointment Availability; 
</v>
      </c>
      <c r="DS115" s="251" t="str">
        <f>IF(ISNUMBER(FIND(analysismethod4,'III_Plan comp 438.68 {Plan 9}'!BL$15)),"",'III_Plan comp 438.68 {Plan 9}'!BL$15&amp;analysismethod4)</f>
        <v xml:space="preserve">Secret Shopper: Appointment Availability; 
</v>
      </c>
      <c r="DT115" s="251" t="str">
        <f>IF(ISNUMBER(FIND(analysismethod4,'III_Plan comp 438.68 {Plan 9}'!BM$15)),"",'III_Plan comp 438.68 {Plan 9}'!BM$15&amp;analysismethod4)</f>
        <v xml:space="preserve">Secret Shopper: Appointment Availability; 
</v>
      </c>
      <c r="DU115" s="251" t="str">
        <f>IF(ISNUMBER(FIND(analysismethod4,'III_Plan comp 438.68 {Plan 9}'!BN$15)),"",'III_Plan comp 438.68 {Plan 9}'!BN$15&amp;analysismethod4)</f>
        <v xml:space="preserve">Secret Shopper: Appointment Availability; 
</v>
      </c>
      <c r="DV115" s="251" t="str">
        <f>IF(ISNUMBER(FIND(analysismethod4,'III_Plan comp 438.68 {Plan 9}'!BO$15)),"",'III_Plan comp 438.68 {Plan 9}'!BO$15&amp;analysismethod4)</f>
        <v xml:space="preserve">Secret Shopper: Appointment Availability; 
</v>
      </c>
      <c r="DW115" s="251" t="str">
        <f>IF(ISNUMBER(FIND(analysismethod4,'III_Plan comp 438.68 {Plan 9}'!BP$15)),"",'III_Plan comp 438.68 {Plan 9}'!BP$15&amp;analysismethod4)</f>
        <v xml:space="preserve">Secret Shopper: Appointment Availability; 
</v>
      </c>
      <c r="DX115" s="251" t="str">
        <f>IF(ISNUMBER(FIND(analysismethod4,'III_Plan comp 438.68 {Plan 9}'!BQ$15)),"",'III_Plan comp 438.68 {Plan 9}'!BQ$15&amp;analysismethod4)</f>
        <v xml:space="preserve">Secret Shopper: Appointment Availability; 
</v>
      </c>
      <c r="DY115" s="251" t="str">
        <f>IF(ISNUMBER(FIND(analysismethod4,'III_Plan comp 438.68 {Plan 9}'!BR$15)),"",'III_Plan comp 438.68 {Plan 9}'!BR$15&amp;analysismethod4)</f>
        <v xml:space="preserve">Secret Shopper: Appointment Availability; 
</v>
      </c>
      <c r="DZ115" s="251" t="str">
        <f>IF(ISNUMBER(FIND(analysismethod4,'III_Plan comp 438.68 {Plan 9}'!BS$15)),"",'III_Plan comp 438.68 {Plan 9}'!BS$15&amp;analysismethod4)</f>
        <v xml:space="preserve">Secret Shopper: Appointment Availability; 
</v>
      </c>
      <c r="EA115" s="251" t="str">
        <f>IF(ISNUMBER(FIND(analysismethod4,'III_Plan comp 438.68 {Plan 9}'!BT$15)),"",'III_Plan comp 438.68 {Plan 9}'!BT$15&amp;analysismethod4)</f>
        <v xml:space="preserve">Secret Shopper: Appointment Availability; 
</v>
      </c>
      <c r="EB115" s="251" t="str">
        <f>IF(ISNUMBER(FIND(analysismethod4,'III_Plan comp 438.68 {Plan 9}'!BU$15)),"",'III_Plan comp 438.68 {Plan 9}'!BU$15&amp;analysismethod4)</f>
        <v xml:space="preserve">Secret Shopper: Appointment Availability; 
</v>
      </c>
      <c r="EC115" s="251" t="str">
        <f>IF(ISNUMBER(FIND(analysismethod4,'III_Plan comp 438.68 {Plan 9}'!BV$15)),"",'III_Plan comp 438.68 {Plan 9}'!BV$15&amp;analysismethod4)</f>
        <v xml:space="preserve">Secret Shopper: Appointment Availability; 
</v>
      </c>
      <c r="ED115" s="251" t="str">
        <f>IF(ISNUMBER(FIND(analysismethod4,'III_Plan comp 438.68 {Plan 9}'!BW$15)),"",'III_Plan comp 438.68 {Plan 9}'!BW$15&amp;analysismethod4)</f>
        <v xml:space="preserve">Secret Shopper: Appointment Availability; 
</v>
      </c>
      <c r="EE115" s="251" t="str">
        <f>IF(ISNUMBER(FIND(analysismethod4,'III_Plan comp 438.68 {Plan 9}'!BX$15)),"",'III_Plan comp 438.68 {Plan 9}'!BX$15&amp;analysismethod4)</f>
        <v xml:space="preserve">Secret Shopper: Appointment Availability; 
</v>
      </c>
      <c r="EF115" s="251" t="str">
        <f>IF(ISNUMBER(FIND(analysismethod4,'III_Plan comp 438.68 {Plan 9}'!BY$15)),"",'III_Plan comp 438.68 {Plan 9}'!BY$15&amp;analysismethod4)</f>
        <v xml:space="preserve">Secret Shopper: Appointment Availability; 
</v>
      </c>
      <c r="EG115" s="251" t="str">
        <f>IF(ISNUMBER(FIND(analysismethod4,'III_Plan comp 438.68 {Plan 9}'!BZ$15)),"",'III_Plan comp 438.68 {Plan 9}'!BZ$15&amp;analysismethod4)</f>
        <v xml:space="preserve">Secret Shopper: Appointment Availability; 
</v>
      </c>
      <c r="EH115" s="251" t="str">
        <f>IF(ISNUMBER(FIND(analysismethod4,'III_Plan comp 438.68 {Plan 9}'!CA$15)),"",'III_Plan comp 438.68 {Plan 9}'!CA$15&amp;analysismethod4)</f>
        <v xml:space="preserve">Secret Shopper: Appointment Availability; 
</v>
      </c>
      <c r="EI115" s="251" t="str">
        <f>IF(ISNUMBER(FIND(analysismethod4,'III_Plan comp 438.68 {Plan 9}'!CB$15)),"",'III_Plan comp 438.68 {Plan 9}'!CB$15&amp;analysismethod4)</f>
        <v xml:space="preserve">Secret Shopper: Appointment Availability; 
</v>
      </c>
      <c r="EJ115" s="251" t="str">
        <f>IF(ISNUMBER(FIND(analysismethod4,'III_Plan comp 438.68 {Plan 9}'!CC$15)),"",'III_Plan comp 438.68 {Plan 9}'!CC$15&amp;analysismethod4)</f>
        <v xml:space="preserve">Secret Shopper: Appointment Availability; 
</v>
      </c>
      <c r="EK115" s="251" t="str">
        <f>IF(ISNUMBER(FIND(analysismethod4,'III_Plan comp 438.68 {Plan 9}'!CD$15)),"",'III_Plan comp 438.68 {Plan 9}'!CD$15&amp;analysismethod4)</f>
        <v xml:space="preserve">Secret Shopper: Appointment Availability; 
</v>
      </c>
      <c r="EL115" s="251" t="str">
        <f>IF(ISNUMBER(FIND(analysismethod4,'III_Plan comp 438.68 {Plan 9}'!CE$15)),"",'III_Plan comp 438.68 {Plan 9}'!CE$15&amp;analysismethod4)</f>
        <v xml:space="preserve">Secret Shopper: Appointment Availability; 
</v>
      </c>
      <c r="EM115" s="251" t="str">
        <f>IF(ISNUMBER(FIND(analysismethod4,'III_Plan comp 438.68 {Plan 9}'!CF$15)),"",'III_Plan comp 438.68 {Plan 9}'!CF$15&amp;analysismethod4)</f>
        <v xml:space="preserve">Secret Shopper: Appointment Availability; 
</v>
      </c>
      <c r="EN115" s="251" t="str">
        <f>IF(ISNUMBER(FIND(analysismethod4,'III_Plan comp 438.68 {Plan 9}'!CG$15)),"",'III_Plan comp 438.68 {Plan 9}'!CG$15&amp;analysismethod4)</f>
        <v xml:space="preserve">Secret Shopper: Appointment Availability; 
</v>
      </c>
      <c r="EO115" s="251" t="str">
        <f>IF(ISNUMBER(FIND(analysismethod4,'III_Plan comp 438.68 {Plan 9}'!CH$15)),"",'III_Plan comp 438.68 {Plan 9}'!CH$15&amp;analysismethod4)</f>
        <v xml:space="preserve">Secret Shopper: Appointment Availability; 
</v>
      </c>
      <c r="EP115" s="251" t="str">
        <f>IF(ISNUMBER(FIND(analysismethod4,'III_Plan comp 438.68 {Plan 9}'!CI$15)),"",'III_Plan comp 438.68 {Plan 9}'!CI$15&amp;analysismethod4)</f>
        <v xml:space="preserve">Secret Shopper: Appointment Availability; 
</v>
      </c>
      <c r="EQ115" s="251" t="str">
        <f>IF(ISNUMBER(FIND(analysismethod4,'III_Plan comp 438.68 {Plan 9}'!CJ$15)),"",'III_Plan comp 438.68 {Plan 9}'!CJ$15&amp;analysismethod4)</f>
        <v xml:space="preserve">Secret Shopper: Appointment Availability; 
</v>
      </c>
      <c r="ER115" s="251" t="str">
        <f>IF(ISNUMBER(FIND(analysismethod4,'III_Plan comp 438.68 {Plan 9}'!CK$15)),"",'III_Plan comp 438.68 {Plan 9}'!CK$15&amp;analysismethod4)</f>
        <v xml:space="preserve">Secret Shopper: Appointment Availability; 
</v>
      </c>
      <c r="ES115" s="251" t="str">
        <f>IF(ISNUMBER(FIND(analysismethod4,'III_Plan comp 438.68 {Plan 9}'!CL$15)),"",'III_Plan comp 438.68 {Plan 9}'!CL$15&amp;analysismethod4)</f>
        <v xml:space="preserve">Secret Shopper: Appointment Availability; 
</v>
      </c>
      <c r="ET115" s="251" t="str">
        <f>IF(ISNUMBER(FIND(analysismethod4,'III_Plan comp 438.68 {Plan 9}'!CM$15)),"",'III_Plan comp 438.68 {Plan 9}'!CM$15&amp;analysismethod4)</f>
        <v xml:space="preserve">Secret Shopper: Appointment Availability; 
</v>
      </c>
      <c r="EU115" s="251" t="str">
        <f>IF(ISNUMBER(FIND(analysismethod4,'III_Plan comp 438.68 {Plan 9}'!CN$15)),"",'III_Plan comp 438.68 {Plan 9}'!CN$15&amp;analysismethod4)</f>
        <v xml:space="preserve">Secret Shopper: Appointment Availability; 
</v>
      </c>
      <c r="EV115" s="251" t="str">
        <f>IF(ISNUMBER(FIND(analysismethod4,'III_Plan comp 438.68 {Plan 9}'!CO$15)),"",'III_Plan comp 438.68 {Plan 9}'!CO$15&amp;analysismethod4)</f>
        <v xml:space="preserve">Secret Shopper: Appointment Availability; 
</v>
      </c>
      <c r="EW115" s="251" t="str">
        <f>IF(ISNUMBER(FIND(analysismethod4,'III_Plan comp 438.68 {Plan 9}'!CP$15)),"",'III_Plan comp 438.68 {Plan 9}'!CP$15&amp;analysismethod4)</f>
        <v xml:space="preserve">Secret Shopper: Appointment Availability; 
</v>
      </c>
      <c r="EX115" s="251" t="str">
        <f>IF(ISNUMBER(FIND(analysismethod4,'III_Plan comp 438.68 {Plan 9}'!CQ$15)),"",'III_Plan comp 438.68 {Plan 9}'!CQ$15&amp;analysismethod4)</f>
        <v xml:space="preserve">Secret Shopper: Appointment Availability; 
</v>
      </c>
      <c r="EY115" s="251" t="str">
        <f>IF(ISNUMBER(FIND(analysismethod4,'III_Plan comp 438.68 {Plan 9}'!CR$15)),"",'III_Plan comp 438.68 {Plan 9}'!CR$15&amp;analysismethod4)</f>
        <v xml:space="preserve">Secret Shopper: Appointment Availability; 
</v>
      </c>
      <c r="EZ115" s="251" t="str">
        <f>IF(ISNUMBER(FIND(analysismethod4,'III_Plan comp 438.68 {Plan 9}'!CS$15)),"",'III_Plan comp 438.68 {Plan 9}'!CS$15&amp;analysismethod4)</f>
        <v xml:space="preserve">Secret Shopper: Appointment Availability; 
</v>
      </c>
      <c r="FA115" s="251" t="str">
        <f>IF(ISNUMBER(FIND(analysismethod4,'III_Plan comp 438.68 {Plan 9}'!CT$15)),"",'III_Plan comp 438.68 {Plan 9}'!CT$15&amp;analysismethod4)</f>
        <v xml:space="preserve">Secret Shopper: Appointment Availability; 
</v>
      </c>
      <c r="FB115" s="251" t="str">
        <f>IF(ISNUMBER(FIND(analysismethod4,'III_Plan comp 438.68 {Plan 9}'!CU$15)),"",'III_Plan comp 438.68 {Plan 9}'!CU$15&amp;analysismethod4)</f>
        <v xml:space="preserve">Secret Shopper: Appointment Availability; 
</v>
      </c>
      <c r="FC115" s="251" t="str">
        <f>IF(ISNUMBER(FIND(analysismethod4,'III_Plan comp 438.68 {Plan 9}'!CV$15)),"",'III_Plan comp 438.68 {Plan 9}'!CV$15&amp;analysismethod4)</f>
        <v xml:space="preserve">Secret Shopper: Appointment Availability; 
</v>
      </c>
      <c r="FD115" s="251" t="str">
        <f>IF(ISNUMBER(FIND(analysismethod4,'III_Plan comp 438.68 {Plan 9}'!CW$15)),"",'III_Plan comp 438.68 {Plan 9}'!CW$15&amp;analysismethod4)</f>
        <v xml:space="preserve">Secret Shopper: Appointment Availability; 
</v>
      </c>
      <c r="FE115" s="251" t="str">
        <f>IF(ISNUMBER(FIND(analysismethod4,'III_Plan comp 438.68 {Plan 9}'!CX$15)),"",'III_Plan comp 438.68 {Plan 9}'!CX$15&amp;analysismethod4)</f>
        <v xml:space="preserve">Secret Shopper: Appointment Availability; 
</v>
      </c>
      <c r="FF115" s="251" t="str">
        <f>IF(ISNUMBER(FIND(analysismethod4,'III_Plan comp 438.68 {Plan 9}'!CY$15)),"",'III_Plan comp 438.68 {Plan 9}'!CY$15&amp;analysismethod4)</f>
        <v xml:space="preserve">Secret Shopper: Appointment Availability; 
</v>
      </c>
      <c r="FG115" s="251" t="str">
        <f>IF(ISNUMBER(FIND(analysismethod4,'III_Plan comp 438.68 {Plan 9}'!CZ$15)),"",'III_Plan comp 438.68 {Plan 9}'!CZ$15&amp;analysismethod4)</f>
        <v xml:space="preserve">Secret Shopper: Appointment Availability; 
</v>
      </c>
    </row>
    <row r="116" spans="62:163" x14ac:dyDescent="0.2">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x14ac:dyDescent="0.2">
      <c r="BK117" s="250" t="str">
        <f>IF('I_State and program information'!$E$70="Yes","Review of Grievances Related to Access"&amp;"; "&amp;CHAR(10)&amp;CHAR(10),"")</f>
        <v xml:space="preserve">Review of Grievances Related to Access; 
</v>
      </c>
      <c r="BL117" s="251" t="str">
        <f>IF(ISNUMBER(FIND(analysismethod6,'III_Plan comp 438.68 {Plan 9}'!E$15)),"",'III_Plan comp 438.68 {Plan 9}'!E$15&amp;analysismethod6)</f>
        <v xml:space="preserve">Review of Grievances Related to Access; 
</v>
      </c>
      <c r="BM117" s="251" t="str">
        <f>IF(ISNUMBER(FIND(analysismethod6,'III_Plan comp 438.68 {Plan 9}'!F$15)),"",'III_Plan comp 438.68 {Plan 9}'!F$15&amp;analysismethod6)</f>
        <v xml:space="preserve">Review of Grievances Related to Access; 
</v>
      </c>
      <c r="BN117" s="251" t="str">
        <f>IF(ISNUMBER(FIND(analysismethod6,'III_Plan comp 438.68 {Plan 9}'!G$15)),"",'III_Plan comp 438.68 {Plan 9}'!G$15&amp;analysismethod6)</f>
        <v xml:space="preserve">Review of Grievances Related to Access; 
</v>
      </c>
      <c r="BO117" s="251" t="str">
        <f>IF(ISNUMBER(FIND(analysismethod6,'III_Plan comp 438.68 {Plan 9}'!H$15)),"",'III_Plan comp 438.68 {Plan 9}'!H$15&amp;analysismethod6)</f>
        <v xml:space="preserve">Review of Grievances Related to Access; 
</v>
      </c>
      <c r="BP117" s="251" t="str">
        <f>IF(ISNUMBER(FIND(analysismethod6,'III_Plan comp 438.68 {Plan 9}'!I$15)),"",'III_Plan comp 438.68 {Plan 9}'!I$15&amp;analysismethod6)</f>
        <v xml:space="preserve">Review of Grievances Related to Access; 
</v>
      </c>
      <c r="BQ117" s="251" t="str">
        <f>IF(ISNUMBER(FIND(analysismethod6,'III_Plan comp 438.68 {Plan 9}'!J$15)),"",'III_Plan comp 438.68 {Plan 9}'!J$15&amp;analysismethod6)</f>
        <v xml:space="preserve">Review of Grievances Related to Access; 
</v>
      </c>
      <c r="BR117" s="251" t="str">
        <f>IF(ISNUMBER(FIND(analysismethod6,'III_Plan comp 438.68 {Plan 9}'!K$15)),"",'III_Plan comp 438.68 {Plan 9}'!K$15&amp;analysismethod6)</f>
        <v xml:space="preserve">Review of Grievances Related to Access; 
</v>
      </c>
      <c r="BS117" s="251" t="str">
        <f>IF(ISNUMBER(FIND(analysismethod6,'III_Plan comp 438.68 {Plan 9}'!L$15)),"",'III_Plan comp 438.68 {Plan 9}'!L$15&amp;analysismethod6)</f>
        <v xml:space="preserve">Review of Grievances Related to Access; 
</v>
      </c>
      <c r="BT117" s="251" t="str">
        <f>IF(ISNUMBER(FIND(analysismethod6,'III_Plan comp 438.68 {Plan 9}'!M$15)),"",'III_Plan comp 438.68 {Plan 9}'!M$15&amp;analysismethod6)</f>
        <v xml:space="preserve">Review of Grievances Related to Access; 
</v>
      </c>
      <c r="BU117" s="251" t="str">
        <f>IF(ISNUMBER(FIND(analysismethod6,'III_Plan comp 438.68 {Plan 9}'!N$15)),"",'III_Plan comp 438.68 {Plan 9}'!N$15&amp;analysismethod6)</f>
        <v xml:space="preserve">Review of Grievances Related to Access; 
</v>
      </c>
      <c r="BV117" s="251" t="str">
        <f>IF(ISNUMBER(FIND(analysismethod6,'III_Plan comp 438.68 {Plan 9}'!O$15)),"",'III_Plan comp 438.68 {Plan 9}'!O$15&amp;analysismethod6)</f>
        <v xml:space="preserve">Review of Grievances Related to Access; 
</v>
      </c>
      <c r="BW117" s="251" t="str">
        <f>IF(ISNUMBER(FIND(analysismethod6,'III_Plan comp 438.68 {Plan 9}'!P$15)),"",'III_Plan comp 438.68 {Plan 9}'!P$15&amp;analysismethod6)</f>
        <v xml:space="preserve">Review of Grievances Related to Access; 
</v>
      </c>
      <c r="BX117" s="251" t="str">
        <f>IF(ISNUMBER(FIND(analysismethod6,'III_Plan comp 438.68 {Plan 9}'!Q$15)),"",'III_Plan comp 438.68 {Plan 9}'!Q$15&amp;analysismethod6)</f>
        <v xml:space="preserve">Review of Grievances Related to Access; 
</v>
      </c>
      <c r="BY117" s="251" t="str">
        <f>IF(ISNUMBER(FIND(analysismethod6,'III_Plan comp 438.68 {Plan 9}'!R$15)),"",'III_Plan comp 438.68 {Plan 9}'!R$15&amp;analysismethod6)</f>
        <v xml:space="preserve">Review of Grievances Related to Access; 
</v>
      </c>
      <c r="BZ117" s="251" t="str">
        <f>IF(ISNUMBER(FIND(analysismethod6,'III_Plan comp 438.68 {Plan 9}'!S$15)),"",'III_Plan comp 438.68 {Plan 9}'!S$15&amp;analysismethod6)</f>
        <v xml:space="preserve">Review of Grievances Related to Access; 
</v>
      </c>
      <c r="CA117" s="251" t="str">
        <f>IF(ISNUMBER(FIND(analysismethod6,'III_Plan comp 438.68 {Plan 9}'!T$15)),"",'III_Plan comp 438.68 {Plan 9}'!T$15&amp;analysismethod6)</f>
        <v xml:space="preserve">Review of Grievances Related to Access; 
</v>
      </c>
      <c r="CB117" s="251" t="str">
        <f>IF(ISNUMBER(FIND(analysismethod6,'III_Plan comp 438.68 {Plan 9}'!U$15)),"",'III_Plan comp 438.68 {Plan 9}'!U$15&amp;analysismethod6)</f>
        <v xml:space="preserve">Review of Grievances Related to Access; 
</v>
      </c>
      <c r="CC117" s="251" t="str">
        <f>IF(ISNUMBER(FIND(analysismethod6,'III_Plan comp 438.68 {Plan 9}'!V$15)),"",'III_Plan comp 438.68 {Plan 9}'!V$15&amp;analysismethod6)</f>
        <v xml:space="preserve">Review of Grievances Related to Access; 
</v>
      </c>
      <c r="CD117" s="251" t="str">
        <f>IF(ISNUMBER(FIND(analysismethod6,'III_Plan comp 438.68 {Plan 9}'!W$15)),"",'III_Plan comp 438.68 {Plan 9}'!W$15&amp;analysismethod6)</f>
        <v xml:space="preserve">Review of Grievances Related to Access; 
</v>
      </c>
      <c r="CE117" s="251" t="str">
        <f>IF(ISNUMBER(FIND(analysismethod6,'III_Plan comp 438.68 {Plan 9}'!X$15)),"",'III_Plan comp 438.68 {Plan 9}'!X$15&amp;analysismethod6)</f>
        <v xml:space="preserve">Review of Grievances Related to Access; 
</v>
      </c>
      <c r="CF117" s="251" t="str">
        <f>IF(ISNUMBER(FIND(analysismethod6,'III_Plan comp 438.68 {Plan 9}'!Y$15)),"",'III_Plan comp 438.68 {Plan 9}'!Y$15&amp;analysismethod6)</f>
        <v xml:space="preserve">Review of Grievances Related to Access; 
</v>
      </c>
      <c r="CG117" s="251" t="str">
        <f>IF(ISNUMBER(FIND(analysismethod6,'III_Plan comp 438.68 {Plan 9}'!Z$15)),"",'III_Plan comp 438.68 {Plan 9}'!Z$15&amp;analysismethod6)</f>
        <v xml:space="preserve">Review of Grievances Related to Access; 
</v>
      </c>
      <c r="CH117" s="251" t="str">
        <f>IF(ISNUMBER(FIND(analysismethod6,'III_Plan comp 438.68 {Plan 9}'!AA$15)),"",'III_Plan comp 438.68 {Plan 9}'!AA$15&amp;analysismethod6)</f>
        <v xml:space="preserve">Review of Grievances Related to Access; 
</v>
      </c>
      <c r="CI117" s="251" t="str">
        <f>IF(ISNUMBER(FIND(analysismethod6,'III_Plan comp 438.68 {Plan 9}'!AB$15)),"",'III_Plan comp 438.68 {Plan 9}'!AB$15&amp;analysismethod6)</f>
        <v xml:space="preserve">Review of Grievances Related to Access; 
</v>
      </c>
      <c r="CJ117" s="251" t="str">
        <f>IF(ISNUMBER(FIND(analysismethod6,'III_Plan comp 438.68 {Plan 9}'!AC$15)),"",'III_Plan comp 438.68 {Plan 9}'!AC$15&amp;analysismethod6)</f>
        <v xml:space="preserve">Review of Grievances Related to Access; 
</v>
      </c>
      <c r="CK117" s="251" t="str">
        <f>IF(ISNUMBER(FIND(analysismethod6,'III_Plan comp 438.68 {Plan 9}'!AD$15)),"",'III_Plan comp 438.68 {Plan 9}'!AD$15&amp;analysismethod6)</f>
        <v xml:space="preserve">Review of Grievances Related to Access; 
</v>
      </c>
      <c r="CL117" s="251" t="str">
        <f>IF(ISNUMBER(FIND(analysismethod6,'III_Plan comp 438.68 {Plan 9}'!AE$15)),"",'III_Plan comp 438.68 {Plan 9}'!AE$15&amp;analysismethod6)</f>
        <v xml:space="preserve">Review of Grievances Related to Access; 
</v>
      </c>
      <c r="CM117" s="251" t="str">
        <f>IF(ISNUMBER(FIND(analysismethod6,'III_Plan comp 438.68 {Plan 9}'!AF$15)),"",'III_Plan comp 438.68 {Plan 9}'!AF$15&amp;analysismethod6)</f>
        <v xml:space="preserve">Review of Grievances Related to Access; 
</v>
      </c>
      <c r="CN117" s="251" t="str">
        <f>IF(ISNUMBER(FIND(analysismethod6,'III_Plan comp 438.68 {Plan 9}'!AG$15)),"",'III_Plan comp 438.68 {Plan 9}'!AG$15&amp;analysismethod6)</f>
        <v xml:space="preserve">Review of Grievances Related to Access; 
</v>
      </c>
      <c r="CO117" s="251" t="str">
        <f>IF(ISNUMBER(FIND(analysismethod6,'III_Plan comp 438.68 {Plan 9}'!AH$15)),"",'III_Plan comp 438.68 {Plan 9}'!AH$15&amp;analysismethod6)</f>
        <v xml:space="preserve">Review of Grievances Related to Access; 
</v>
      </c>
      <c r="CP117" s="251" t="str">
        <f>IF(ISNUMBER(FIND(analysismethod6,'III_Plan comp 438.68 {Plan 9}'!AI$15)),"",'III_Plan comp 438.68 {Plan 9}'!AI$15&amp;analysismethod6)</f>
        <v xml:space="preserve">Review of Grievances Related to Access; 
</v>
      </c>
      <c r="CQ117" s="251" t="str">
        <f>IF(ISNUMBER(FIND(analysismethod6,'III_Plan comp 438.68 {Plan 9}'!AJ$15)),"",'III_Plan comp 438.68 {Plan 9}'!AJ$15&amp;analysismethod6)</f>
        <v xml:space="preserve">Review of Grievances Related to Access; 
</v>
      </c>
      <c r="CR117" s="251" t="str">
        <f>IF(ISNUMBER(FIND(analysismethod6,'III_Plan comp 438.68 {Plan 9}'!AK$15)),"",'III_Plan comp 438.68 {Plan 9}'!AK$15&amp;analysismethod6)</f>
        <v xml:space="preserve">Review of Grievances Related to Access; 
</v>
      </c>
      <c r="CS117" s="251" t="str">
        <f>IF(ISNUMBER(FIND(analysismethod6,'III_Plan comp 438.68 {Plan 9}'!AL$15)),"",'III_Plan comp 438.68 {Plan 9}'!AL$15&amp;analysismethod6)</f>
        <v xml:space="preserve">Review of Grievances Related to Access; 
</v>
      </c>
      <c r="CT117" s="251" t="str">
        <f>IF(ISNUMBER(FIND(analysismethod6,'III_Plan comp 438.68 {Plan 9}'!AM$15)),"",'III_Plan comp 438.68 {Plan 9}'!AM$15&amp;analysismethod6)</f>
        <v xml:space="preserve">Review of Grievances Related to Access; 
</v>
      </c>
      <c r="CU117" s="251" t="str">
        <f>IF(ISNUMBER(FIND(analysismethod6,'III_Plan comp 438.68 {Plan 9}'!AN$15)),"",'III_Plan comp 438.68 {Plan 9}'!AN$15&amp;analysismethod6)</f>
        <v xml:space="preserve">Review of Grievances Related to Access; 
</v>
      </c>
      <c r="CV117" s="251" t="str">
        <f>IF(ISNUMBER(FIND(analysismethod6,'III_Plan comp 438.68 {Plan 9}'!AO$15)),"",'III_Plan comp 438.68 {Plan 9}'!AO$15&amp;analysismethod6)</f>
        <v xml:space="preserve">Review of Grievances Related to Access; 
</v>
      </c>
      <c r="CW117" s="251" t="str">
        <f>IF(ISNUMBER(FIND(analysismethod6,'III_Plan comp 438.68 {Plan 9}'!AP$15)),"",'III_Plan comp 438.68 {Plan 9}'!AP$15&amp;analysismethod6)</f>
        <v xml:space="preserve">Review of Grievances Related to Access; 
</v>
      </c>
      <c r="CX117" s="251" t="str">
        <f>IF(ISNUMBER(FIND(analysismethod6,'III_Plan comp 438.68 {Plan 9}'!AQ$15)),"",'III_Plan comp 438.68 {Plan 9}'!AQ$15&amp;analysismethod6)</f>
        <v xml:space="preserve">Review of Grievances Related to Access; 
</v>
      </c>
      <c r="CY117" s="251" t="str">
        <f>IF(ISNUMBER(FIND(analysismethod6,'III_Plan comp 438.68 {Plan 9}'!AR$15)),"",'III_Plan comp 438.68 {Plan 9}'!AR$15&amp;analysismethod6)</f>
        <v xml:space="preserve">Review of Grievances Related to Access; 
</v>
      </c>
      <c r="CZ117" s="251" t="str">
        <f>IF(ISNUMBER(FIND(analysismethod6,'III_Plan comp 438.68 {Plan 9}'!AS$15)),"",'III_Plan comp 438.68 {Plan 9}'!AS$15&amp;analysismethod6)</f>
        <v xml:space="preserve">Review of Grievances Related to Access; 
</v>
      </c>
      <c r="DA117" s="251" t="str">
        <f>IF(ISNUMBER(FIND(analysismethod6,'III_Plan comp 438.68 {Plan 9}'!AT$15)),"",'III_Plan comp 438.68 {Plan 9}'!AT$15&amp;analysismethod6)</f>
        <v xml:space="preserve">Review of Grievances Related to Access; 
</v>
      </c>
      <c r="DB117" s="251" t="str">
        <f>IF(ISNUMBER(FIND(analysismethod6,'III_Plan comp 438.68 {Plan 9}'!AU$15)),"",'III_Plan comp 438.68 {Plan 9}'!AU$15&amp;analysismethod6)</f>
        <v xml:space="preserve">Review of Grievances Related to Access; 
</v>
      </c>
      <c r="DC117" s="251" t="str">
        <f>IF(ISNUMBER(FIND(analysismethod6,'III_Plan comp 438.68 {Plan 9}'!AV$15)),"",'III_Plan comp 438.68 {Plan 9}'!AV$15&amp;analysismethod6)</f>
        <v xml:space="preserve">Review of Grievances Related to Access; 
</v>
      </c>
      <c r="DD117" s="251" t="str">
        <f>IF(ISNUMBER(FIND(analysismethod6,'III_Plan comp 438.68 {Plan 9}'!AW$15)),"",'III_Plan comp 438.68 {Plan 9}'!AW$15&amp;analysismethod6)</f>
        <v xml:space="preserve">Review of Grievances Related to Access; 
</v>
      </c>
      <c r="DE117" s="251" t="str">
        <f>IF(ISNUMBER(FIND(analysismethod6,'III_Plan comp 438.68 {Plan 9}'!AX$15)),"",'III_Plan comp 438.68 {Plan 9}'!AX$15&amp;analysismethod6)</f>
        <v xml:space="preserve">Review of Grievances Related to Access; 
</v>
      </c>
      <c r="DF117" s="251" t="str">
        <f>IF(ISNUMBER(FIND(analysismethod6,'III_Plan comp 438.68 {Plan 9}'!AY$15)),"",'III_Plan comp 438.68 {Plan 9}'!AY$15&amp;analysismethod6)</f>
        <v xml:space="preserve">Review of Grievances Related to Access; 
</v>
      </c>
      <c r="DG117" s="251" t="str">
        <f>IF(ISNUMBER(FIND(analysismethod6,'III_Plan comp 438.68 {Plan 9}'!AZ$15)),"",'III_Plan comp 438.68 {Plan 9}'!AZ$15&amp;analysismethod6)</f>
        <v xml:space="preserve">Review of Grievances Related to Access; 
</v>
      </c>
      <c r="DH117" s="251" t="str">
        <f>IF(ISNUMBER(FIND(analysismethod6,'III_Plan comp 438.68 {Plan 9}'!BA$15)),"",'III_Plan comp 438.68 {Plan 9}'!BA$15&amp;analysismethod6)</f>
        <v xml:space="preserve">Review of Grievances Related to Access; 
</v>
      </c>
      <c r="DI117" s="251" t="str">
        <f>IF(ISNUMBER(FIND(analysismethod6,'III_Plan comp 438.68 {Plan 9}'!BB$15)),"",'III_Plan comp 438.68 {Plan 9}'!BB$15&amp;analysismethod6)</f>
        <v xml:space="preserve">Review of Grievances Related to Access; 
</v>
      </c>
      <c r="DJ117" s="251" t="str">
        <f>IF(ISNUMBER(FIND(analysismethod6,'III_Plan comp 438.68 {Plan 9}'!BC$15)),"",'III_Plan comp 438.68 {Plan 9}'!BC$15&amp;analysismethod6)</f>
        <v xml:space="preserve">Review of Grievances Related to Access; 
</v>
      </c>
      <c r="DK117" s="251" t="str">
        <f>IF(ISNUMBER(FIND(analysismethod6,'III_Plan comp 438.68 {Plan 9}'!BD$15)),"",'III_Plan comp 438.68 {Plan 9}'!BD$15&amp;analysismethod6)</f>
        <v xml:space="preserve">Review of Grievances Related to Access; 
</v>
      </c>
      <c r="DL117" s="251" t="str">
        <f>IF(ISNUMBER(FIND(analysismethod6,'III_Plan comp 438.68 {Plan 9}'!BE$15)),"",'III_Plan comp 438.68 {Plan 9}'!BE$15&amp;analysismethod6)</f>
        <v xml:space="preserve">Review of Grievances Related to Access; 
</v>
      </c>
      <c r="DM117" s="251" t="str">
        <f>IF(ISNUMBER(FIND(analysismethod6,'III_Plan comp 438.68 {Plan 9}'!BF$15)),"",'III_Plan comp 438.68 {Plan 9}'!BF$15&amp;analysismethod6)</f>
        <v xml:space="preserve">Review of Grievances Related to Access; 
</v>
      </c>
      <c r="DN117" s="251" t="str">
        <f>IF(ISNUMBER(FIND(analysismethod6,'III_Plan comp 438.68 {Plan 9}'!BG$15)),"",'III_Plan comp 438.68 {Plan 9}'!BG$15&amp;analysismethod6)</f>
        <v xml:space="preserve">Review of Grievances Related to Access; 
</v>
      </c>
      <c r="DO117" s="251" t="str">
        <f>IF(ISNUMBER(FIND(analysismethod6,'III_Plan comp 438.68 {Plan 9}'!BH$15)),"",'III_Plan comp 438.68 {Plan 9}'!BH$15&amp;analysismethod6)</f>
        <v xml:space="preserve">Review of Grievances Related to Access; 
</v>
      </c>
      <c r="DP117" s="251" t="str">
        <f>IF(ISNUMBER(FIND(analysismethod6,'III_Plan comp 438.68 {Plan 9}'!BI$15)),"",'III_Plan comp 438.68 {Plan 9}'!BI$15&amp;analysismethod6)</f>
        <v xml:space="preserve">Review of Grievances Related to Access; 
</v>
      </c>
      <c r="DQ117" s="251" t="str">
        <f>IF(ISNUMBER(FIND(analysismethod6,'III_Plan comp 438.68 {Plan 9}'!BJ$15)),"",'III_Plan comp 438.68 {Plan 9}'!BJ$15&amp;analysismethod6)</f>
        <v xml:space="preserve">Review of Grievances Related to Access; 
</v>
      </c>
      <c r="DR117" s="251" t="str">
        <f>IF(ISNUMBER(FIND(analysismethod6,'III_Plan comp 438.68 {Plan 9}'!BK$15)),"",'III_Plan comp 438.68 {Plan 9}'!BK$15&amp;analysismethod6)</f>
        <v xml:space="preserve">Review of Grievances Related to Access; 
</v>
      </c>
      <c r="DS117" s="251" t="str">
        <f>IF(ISNUMBER(FIND(analysismethod6,'III_Plan comp 438.68 {Plan 9}'!BL$15)),"",'III_Plan comp 438.68 {Plan 9}'!BL$15&amp;analysismethod6)</f>
        <v xml:space="preserve">Review of Grievances Related to Access; 
</v>
      </c>
      <c r="DT117" s="251" t="str">
        <f>IF(ISNUMBER(FIND(analysismethod6,'III_Plan comp 438.68 {Plan 9}'!BM$15)),"",'III_Plan comp 438.68 {Plan 9}'!BM$15&amp;analysismethod6)</f>
        <v xml:space="preserve">Review of Grievances Related to Access; 
</v>
      </c>
      <c r="DU117" s="251" t="str">
        <f>IF(ISNUMBER(FIND(analysismethod6,'III_Plan comp 438.68 {Plan 9}'!BN$15)),"",'III_Plan comp 438.68 {Plan 9}'!BN$15&amp;analysismethod6)</f>
        <v xml:space="preserve">Review of Grievances Related to Access; 
</v>
      </c>
      <c r="DV117" s="251" t="str">
        <f>IF(ISNUMBER(FIND(analysismethod6,'III_Plan comp 438.68 {Plan 9}'!BO$15)),"",'III_Plan comp 438.68 {Plan 9}'!BO$15&amp;analysismethod6)</f>
        <v xml:space="preserve">Review of Grievances Related to Access; 
</v>
      </c>
      <c r="DW117" s="251" t="str">
        <f>IF(ISNUMBER(FIND(analysismethod6,'III_Plan comp 438.68 {Plan 9}'!BP$15)),"",'III_Plan comp 438.68 {Plan 9}'!BP$15&amp;analysismethod6)</f>
        <v xml:space="preserve">Review of Grievances Related to Access; 
</v>
      </c>
      <c r="DX117" s="251" t="str">
        <f>IF(ISNUMBER(FIND(analysismethod6,'III_Plan comp 438.68 {Plan 9}'!BQ$15)),"",'III_Plan comp 438.68 {Plan 9}'!BQ$15&amp;analysismethod6)</f>
        <v xml:space="preserve">Review of Grievances Related to Access; 
</v>
      </c>
      <c r="DY117" s="251" t="str">
        <f>IF(ISNUMBER(FIND(analysismethod6,'III_Plan comp 438.68 {Plan 9}'!BR$15)),"",'III_Plan comp 438.68 {Plan 9}'!BR$15&amp;analysismethod6)</f>
        <v xml:space="preserve">Review of Grievances Related to Access; 
</v>
      </c>
      <c r="DZ117" s="251" t="str">
        <f>IF(ISNUMBER(FIND(analysismethod6,'III_Plan comp 438.68 {Plan 9}'!BS$15)),"",'III_Plan comp 438.68 {Plan 9}'!BS$15&amp;analysismethod6)</f>
        <v xml:space="preserve">Review of Grievances Related to Access; 
</v>
      </c>
      <c r="EA117" s="251" t="str">
        <f>IF(ISNUMBER(FIND(analysismethod6,'III_Plan comp 438.68 {Plan 9}'!BT$15)),"",'III_Plan comp 438.68 {Plan 9}'!BT$15&amp;analysismethod6)</f>
        <v xml:space="preserve">Review of Grievances Related to Access; 
</v>
      </c>
      <c r="EB117" s="251" t="str">
        <f>IF(ISNUMBER(FIND(analysismethod6,'III_Plan comp 438.68 {Plan 9}'!BU$15)),"",'III_Plan comp 438.68 {Plan 9}'!BU$15&amp;analysismethod6)</f>
        <v xml:space="preserve">Review of Grievances Related to Access; 
</v>
      </c>
      <c r="EC117" s="251" t="str">
        <f>IF(ISNUMBER(FIND(analysismethod6,'III_Plan comp 438.68 {Plan 9}'!BV$15)),"",'III_Plan comp 438.68 {Plan 9}'!BV$15&amp;analysismethod6)</f>
        <v xml:space="preserve">Review of Grievances Related to Access; 
</v>
      </c>
      <c r="ED117" s="251" t="str">
        <f>IF(ISNUMBER(FIND(analysismethod6,'III_Plan comp 438.68 {Plan 9}'!BW$15)),"",'III_Plan comp 438.68 {Plan 9}'!BW$15&amp;analysismethod6)</f>
        <v xml:space="preserve">Review of Grievances Related to Access; 
</v>
      </c>
      <c r="EE117" s="251" t="str">
        <f>IF(ISNUMBER(FIND(analysismethod6,'III_Plan comp 438.68 {Plan 9}'!BX$15)),"",'III_Plan comp 438.68 {Plan 9}'!BX$15&amp;analysismethod6)</f>
        <v xml:space="preserve">Review of Grievances Related to Access; 
</v>
      </c>
      <c r="EF117" s="251" t="str">
        <f>IF(ISNUMBER(FIND(analysismethod6,'III_Plan comp 438.68 {Plan 9}'!BY$15)),"",'III_Plan comp 438.68 {Plan 9}'!BY$15&amp;analysismethod6)</f>
        <v xml:space="preserve">Review of Grievances Related to Access; 
</v>
      </c>
      <c r="EG117" s="251" t="str">
        <f>IF(ISNUMBER(FIND(analysismethod6,'III_Plan comp 438.68 {Plan 9}'!BZ$15)),"",'III_Plan comp 438.68 {Plan 9}'!BZ$15&amp;analysismethod6)</f>
        <v xml:space="preserve">Review of Grievances Related to Access; 
</v>
      </c>
      <c r="EH117" s="251" t="str">
        <f>IF(ISNUMBER(FIND(analysismethod6,'III_Plan comp 438.68 {Plan 9}'!CA$15)),"",'III_Plan comp 438.68 {Plan 9}'!CA$15&amp;analysismethod6)</f>
        <v xml:space="preserve">Review of Grievances Related to Access; 
</v>
      </c>
      <c r="EI117" s="251" t="str">
        <f>IF(ISNUMBER(FIND(analysismethod6,'III_Plan comp 438.68 {Plan 9}'!CB$15)),"",'III_Plan comp 438.68 {Plan 9}'!CB$15&amp;analysismethod6)</f>
        <v xml:space="preserve">Review of Grievances Related to Access; 
</v>
      </c>
      <c r="EJ117" s="251" t="str">
        <f>IF(ISNUMBER(FIND(analysismethod6,'III_Plan comp 438.68 {Plan 9}'!CC$15)),"",'III_Plan comp 438.68 {Plan 9}'!CC$15&amp;analysismethod6)</f>
        <v xml:space="preserve">Review of Grievances Related to Access; 
</v>
      </c>
      <c r="EK117" s="251" t="str">
        <f>IF(ISNUMBER(FIND(analysismethod6,'III_Plan comp 438.68 {Plan 9}'!CD$15)),"",'III_Plan comp 438.68 {Plan 9}'!CD$15&amp;analysismethod6)</f>
        <v xml:space="preserve">Review of Grievances Related to Access; 
</v>
      </c>
      <c r="EL117" s="251" t="str">
        <f>IF(ISNUMBER(FIND(analysismethod6,'III_Plan comp 438.68 {Plan 9}'!CE$15)),"",'III_Plan comp 438.68 {Plan 9}'!CE$15&amp;analysismethod6)</f>
        <v xml:space="preserve">Review of Grievances Related to Access; 
</v>
      </c>
      <c r="EM117" s="251" t="str">
        <f>IF(ISNUMBER(FIND(analysismethod6,'III_Plan comp 438.68 {Plan 9}'!CF$15)),"",'III_Plan comp 438.68 {Plan 9}'!CF$15&amp;analysismethod6)</f>
        <v xml:space="preserve">Review of Grievances Related to Access; 
</v>
      </c>
      <c r="EN117" s="251" t="str">
        <f>IF(ISNUMBER(FIND(analysismethod6,'III_Plan comp 438.68 {Plan 9}'!CG$15)),"",'III_Plan comp 438.68 {Plan 9}'!CG$15&amp;analysismethod6)</f>
        <v xml:space="preserve">Review of Grievances Related to Access; 
</v>
      </c>
      <c r="EO117" s="251" t="str">
        <f>IF(ISNUMBER(FIND(analysismethod6,'III_Plan comp 438.68 {Plan 9}'!CH$15)),"",'III_Plan comp 438.68 {Plan 9}'!CH$15&amp;analysismethod6)</f>
        <v xml:space="preserve">Review of Grievances Related to Access; 
</v>
      </c>
      <c r="EP117" s="251" t="str">
        <f>IF(ISNUMBER(FIND(analysismethod6,'III_Plan comp 438.68 {Plan 9}'!CI$15)),"",'III_Plan comp 438.68 {Plan 9}'!CI$15&amp;analysismethod6)</f>
        <v xml:space="preserve">Review of Grievances Related to Access; 
</v>
      </c>
      <c r="EQ117" s="251" t="str">
        <f>IF(ISNUMBER(FIND(analysismethod6,'III_Plan comp 438.68 {Plan 9}'!CJ$15)),"",'III_Plan comp 438.68 {Plan 9}'!CJ$15&amp;analysismethod6)</f>
        <v xml:space="preserve">Review of Grievances Related to Access; 
</v>
      </c>
      <c r="ER117" s="251" t="str">
        <f>IF(ISNUMBER(FIND(analysismethod6,'III_Plan comp 438.68 {Plan 9}'!CK$15)),"",'III_Plan comp 438.68 {Plan 9}'!CK$15&amp;analysismethod6)</f>
        <v xml:space="preserve">Review of Grievances Related to Access; 
</v>
      </c>
      <c r="ES117" s="251" t="str">
        <f>IF(ISNUMBER(FIND(analysismethod6,'III_Plan comp 438.68 {Plan 9}'!CL$15)),"",'III_Plan comp 438.68 {Plan 9}'!CL$15&amp;analysismethod6)</f>
        <v xml:space="preserve">Review of Grievances Related to Access; 
</v>
      </c>
      <c r="ET117" s="251" t="str">
        <f>IF(ISNUMBER(FIND(analysismethod6,'III_Plan comp 438.68 {Plan 9}'!CM$15)),"",'III_Plan comp 438.68 {Plan 9}'!CM$15&amp;analysismethod6)</f>
        <v xml:space="preserve">Review of Grievances Related to Access; 
</v>
      </c>
      <c r="EU117" s="251" t="str">
        <f>IF(ISNUMBER(FIND(analysismethod6,'III_Plan comp 438.68 {Plan 9}'!CN$15)),"",'III_Plan comp 438.68 {Plan 9}'!CN$15&amp;analysismethod6)</f>
        <v xml:space="preserve">Review of Grievances Related to Access; 
</v>
      </c>
      <c r="EV117" s="251" t="str">
        <f>IF(ISNUMBER(FIND(analysismethod6,'III_Plan comp 438.68 {Plan 9}'!CO$15)),"",'III_Plan comp 438.68 {Plan 9}'!CO$15&amp;analysismethod6)</f>
        <v xml:space="preserve">Review of Grievances Related to Access; 
</v>
      </c>
      <c r="EW117" s="251" t="str">
        <f>IF(ISNUMBER(FIND(analysismethod6,'III_Plan comp 438.68 {Plan 9}'!CP$15)),"",'III_Plan comp 438.68 {Plan 9}'!CP$15&amp;analysismethod6)</f>
        <v xml:space="preserve">Review of Grievances Related to Access; 
</v>
      </c>
      <c r="EX117" s="251" t="str">
        <f>IF(ISNUMBER(FIND(analysismethod6,'III_Plan comp 438.68 {Plan 9}'!CQ$15)),"",'III_Plan comp 438.68 {Plan 9}'!CQ$15&amp;analysismethod6)</f>
        <v xml:space="preserve">Review of Grievances Related to Access; 
</v>
      </c>
      <c r="EY117" s="251" t="str">
        <f>IF(ISNUMBER(FIND(analysismethod6,'III_Plan comp 438.68 {Plan 9}'!CR$15)),"",'III_Plan comp 438.68 {Plan 9}'!CR$15&amp;analysismethod6)</f>
        <v xml:space="preserve">Review of Grievances Related to Access; 
</v>
      </c>
      <c r="EZ117" s="251" t="str">
        <f>IF(ISNUMBER(FIND(analysismethod6,'III_Plan comp 438.68 {Plan 9}'!CS$15)),"",'III_Plan comp 438.68 {Plan 9}'!CS$15&amp;analysismethod6)</f>
        <v xml:space="preserve">Review of Grievances Related to Access; 
</v>
      </c>
      <c r="FA117" s="251" t="str">
        <f>IF(ISNUMBER(FIND(analysismethod6,'III_Plan comp 438.68 {Plan 9}'!CT$15)),"",'III_Plan comp 438.68 {Plan 9}'!CT$15&amp;analysismethod6)</f>
        <v xml:space="preserve">Review of Grievances Related to Access; 
</v>
      </c>
      <c r="FB117" s="251" t="str">
        <f>IF(ISNUMBER(FIND(analysismethod6,'III_Plan comp 438.68 {Plan 9}'!CU$15)),"",'III_Plan comp 438.68 {Plan 9}'!CU$15&amp;analysismethod6)</f>
        <v xml:space="preserve">Review of Grievances Related to Access; 
</v>
      </c>
      <c r="FC117" s="251" t="str">
        <f>IF(ISNUMBER(FIND(analysismethod6,'III_Plan comp 438.68 {Plan 9}'!CV$15)),"",'III_Plan comp 438.68 {Plan 9}'!CV$15&amp;analysismethod6)</f>
        <v xml:space="preserve">Review of Grievances Related to Access; 
</v>
      </c>
      <c r="FD117" s="251" t="str">
        <f>IF(ISNUMBER(FIND(analysismethod6,'III_Plan comp 438.68 {Plan 9}'!CW$15)),"",'III_Plan comp 438.68 {Plan 9}'!CW$15&amp;analysismethod6)</f>
        <v xml:space="preserve">Review of Grievances Related to Access; 
</v>
      </c>
      <c r="FE117" s="251" t="str">
        <f>IF(ISNUMBER(FIND(analysismethod6,'III_Plan comp 438.68 {Plan 9}'!CX$15)),"",'III_Plan comp 438.68 {Plan 9}'!CX$15&amp;analysismethod6)</f>
        <v xml:space="preserve">Review of Grievances Related to Access; 
</v>
      </c>
      <c r="FF117" s="251" t="str">
        <f>IF(ISNUMBER(FIND(analysismethod6,'III_Plan comp 438.68 {Plan 9}'!CY$15)),"",'III_Plan comp 438.68 {Plan 9}'!CY$15&amp;analysismethod6)</f>
        <v xml:space="preserve">Review of Grievances Related to Access; 
</v>
      </c>
      <c r="FG117" s="251" t="str">
        <f>IF(ISNUMBER(FIND(analysismethod6,'III_Plan comp 438.68 {Plan 9}'!CZ$15)),"",'III_Plan comp 438.68 {Plan 9}'!CZ$15&amp;analysismethod6)</f>
        <v xml:space="preserve">Review of Grievances Related to Access; 
</v>
      </c>
    </row>
    <row r="118" spans="62:163" x14ac:dyDescent="0.2">
      <c r="BK118" s="250" t="str">
        <f>IF('I_State and program information'!$E$74="Yes","Encounter Data Analysis"&amp;"; "&amp;CHAR(10)&amp;CHAR(10),"")</f>
        <v xml:space="preserve">Encounter Data Analysis; 
</v>
      </c>
      <c r="BL118" s="251" t="str">
        <f>IF(ISNUMBER(FIND(analysismethod7,'III_Plan comp 438.68 {Plan 9}'!E$15)),"",'III_Plan comp 438.68 {Plan 9}'!E$15&amp;analysismethod7)</f>
        <v xml:space="preserve">Encounter Data Analysis; 
</v>
      </c>
      <c r="BM118" s="251" t="str">
        <f>IF(ISNUMBER(FIND(analysismethod7,'III_Plan comp 438.68 {Plan 9}'!F$15)),"",'III_Plan comp 438.68 {Plan 9}'!F$15&amp;analysismethod7)</f>
        <v xml:space="preserve">Encounter Data Analysis; 
</v>
      </c>
      <c r="BN118" s="251" t="str">
        <f>IF(ISNUMBER(FIND(analysismethod7,'III_Plan comp 438.68 {Plan 9}'!G$15)),"",'III_Plan comp 438.68 {Plan 9}'!G$15&amp;analysismethod7)</f>
        <v xml:space="preserve">Encounter Data Analysis; 
</v>
      </c>
      <c r="BO118" s="251" t="str">
        <f>IF(ISNUMBER(FIND(analysismethod7,'III_Plan comp 438.68 {Plan 9}'!H$15)),"",'III_Plan comp 438.68 {Plan 9}'!H$15&amp;analysismethod7)</f>
        <v xml:space="preserve">Encounter Data Analysis; 
</v>
      </c>
      <c r="BP118" s="251" t="str">
        <f>IF(ISNUMBER(FIND(analysismethod7,'III_Plan comp 438.68 {Plan 9}'!I$15)),"",'III_Plan comp 438.68 {Plan 9}'!I$15&amp;analysismethod7)</f>
        <v xml:space="preserve">Encounter Data Analysis; 
</v>
      </c>
      <c r="BQ118" s="251" t="str">
        <f>IF(ISNUMBER(FIND(analysismethod7,'III_Plan comp 438.68 {Plan 9}'!J$15)),"",'III_Plan comp 438.68 {Plan 9}'!J$15&amp;analysismethod7)</f>
        <v xml:space="preserve">Encounter Data Analysis; 
</v>
      </c>
      <c r="BR118" s="251" t="str">
        <f>IF(ISNUMBER(FIND(analysismethod7,'III_Plan comp 438.68 {Plan 9}'!K$15)),"",'III_Plan comp 438.68 {Plan 9}'!K$15&amp;analysismethod7)</f>
        <v xml:space="preserve">Encounter Data Analysis; 
</v>
      </c>
      <c r="BS118" s="251" t="str">
        <f>IF(ISNUMBER(FIND(analysismethod7,'III_Plan comp 438.68 {Plan 9}'!L$15)),"",'III_Plan comp 438.68 {Plan 9}'!L$15&amp;analysismethod7)</f>
        <v xml:space="preserve">Encounter Data Analysis; 
</v>
      </c>
      <c r="BT118" s="251" t="str">
        <f>IF(ISNUMBER(FIND(analysismethod7,'III_Plan comp 438.68 {Plan 9}'!M$15)),"",'III_Plan comp 438.68 {Plan 9}'!M$15&amp;analysismethod7)</f>
        <v xml:space="preserve">Encounter Data Analysis; 
</v>
      </c>
      <c r="BU118" s="251" t="str">
        <f>IF(ISNUMBER(FIND(analysismethod7,'III_Plan comp 438.68 {Plan 9}'!N$15)),"",'III_Plan comp 438.68 {Plan 9}'!N$15&amp;analysismethod7)</f>
        <v xml:space="preserve">Encounter Data Analysis; 
</v>
      </c>
      <c r="BV118" s="251" t="str">
        <f>IF(ISNUMBER(FIND(analysismethod7,'III_Plan comp 438.68 {Plan 9}'!O$15)),"",'III_Plan comp 438.68 {Plan 9}'!O$15&amp;analysismethod7)</f>
        <v xml:space="preserve">Encounter Data Analysis; 
</v>
      </c>
      <c r="BW118" s="251" t="str">
        <f>IF(ISNUMBER(FIND(analysismethod7,'III_Plan comp 438.68 {Plan 9}'!P$15)),"",'III_Plan comp 438.68 {Plan 9}'!P$15&amp;analysismethod7)</f>
        <v xml:space="preserve">Encounter Data Analysis; 
</v>
      </c>
      <c r="BX118" s="251" t="str">
        <f>IF(ISNUMBER(FIND(analysismethod7,'III_Plan comp 438.68 {Plan 9}'!Q$15)),"",'III_Plan comp 438.68 {Plan 9}'!Q$15&amp;analysismethod7)</f>
        <v xml:space="preserve">Encounter Data Analysis; 
</v>
      </c>
      <c r="BY118" s="251" t="str">
        <f>IF(ISNUMBER(FIND(analysismethod7,'III_Plan comp 438.68 {Plan 9}'!R$15)),"",'III_Plan comp 438.68 {Plan 9}'!R$15&amp;analysismethod7)</f>
        <v xml:space="preserve">Encounter Data Analysis; 
</v>
      </c>
      <c r="BZ118" s="251" t="str">
        <f>IF(ISNUMBER(FIND(analysismethod7,'III_Plan comp 438.68 {Plan 9}'!S$15)),"",'III_Plan comp 438.68 {Plan 9}'!S$15&amp;analysismethod7)</f>
        <v xml:space="preserve">Encounter Data Analysis; 
</v>
      </c>
      <c r="CA118" s="251" t="str">
        <f>IF(ISNUMBER(FIND(analysismethod7,'III_Plan comp 438.68 {Plan 9}'!T$15)),"",'III_Plan comp 438.68 {Plan 9}'!T$15&amp;analysismethod7)</f>
        <v xml:space="preserve">Encounter Data Analysis; 
</v>
      </c>
      <c r="CB118" s="251" t="str">
        <f>IF(ISNUMBER(FIND(analysismethod7,'III_Plan comp 438.68 {Plan 9}'!U$15)),"",'III_Plan comp 438.68 {Plan 9}'!U$15&amp;analysismethod7)</f>
        <v xml:space="preserve">Encounter Data Analysis; 
</v>
      </c>
      <c r="CC118" s="251" t="str">
        <f>IF(ISNUMBER(FIND(analysismethod7,'III_Plan comp 438.68 {Plan 9}'!V$15)),"",'III_Plan comp 438.68 {Plan 9}'!V$15&amp;analysismethod7)</f>
        <v xml:space="preserve">Encounter Data Analysis; 
</v>
      </c>
      <c r="CD118" s="251" t="str">
        <f>IF(ISNUMBER(FIND(analysismethod7,'III_Plan comp 438.68 {Plan 9}'!W$15)),"",'III_Plan comp 438.68 {Plan 9}'!W$15&amp;analysismethod7)</f>
        <v xml:space="preserve">Encounter Data Analysis; 
</v>
      </c>
      <c r="CE118" s="251" t="str">
        <f>IF(ISNUMBER(FIND(analysismethod7,'III_Plan comp 438.68 {Plan 9}'!X$15)),"",'III_Plan comp 438.68 {Plan 9}'!X$15&amp;analysismethod7)</f>
        <v xml:space="preserve">Encounter Data Analysis; 
</v>
      </c>
      <c r="CF118" s="251" t="str">
        <f>IF(ISNUMBER(FIND(analysismethod7,'III_Plan comp 438.68 {Plan 9}'!Y$15)),"",'III_Plan comp 438.68 {Plan 9}'!Y$15&amp;analysismethod7)</f>
        <v xml:space="preserve">Encounter Data Analysis; 
</v>
      </c>
      <c r="CG118" s="251" t="str">
        <f>IF(ISNUMBER(FIND(analysismethod7,'III_Plan comp 438.68 {Plan 9}'!Z$15)),"",'III_Plan comp 438.68 {Plan 9}'!Z$15&amp;analysismethod7)</f>
        <v xml:space="preserve">Encounter Data Analysis; 
</v>
      </c>
      <c r="CH118" s="251" t="str">
        <f>IF(ISNUMBER(FIND(analysismethod7,'III_Plan comp 438.68 {Plan 9}'!AA$15)),"",'III_Plan comp 438.68 {Plan 9}'!AA$15&amp;analysismethod7)</f>
        <v xml:space="preserve">Encounter Data Analysis; 
</v>
      </c>
      <c r="CI118" s="251" t="str">
        <f>IF(ISNUMBER(FIND(analysismethod7,'III_Plan comp 438.68 {Plan 9}'!AB$15)),"",'III_Plan comp 438.68 {Plan 9}'!AB$15&amp;analysismethod7)</f>
        <v xml:space="preserve">Encounter Data Analysis; 
</v>
      </c>
      <c r="CJ118" s="251" t="str">
        <f>IF(ISNUMBER(FIND(analysismethod7,'III_Plan comp 438.68 {Plan 9}'!AC$15)),"",'III_Plan comp 438.68 {Plan 9}'!AC$15&amp;analysismethod7)</f>
        <v xml:space="preserve">Encounter Data Analysis; 
</v>
      </c>
      <c r="CK118" s="251" t="str">
        <f>IF(ISNUMBER(FIND(analysismethod7,'III_Plan comp 438.68 {Plan 9}'!AD$15)),"",'III_Plan comp 438.68 {Plan 9}'!AD$15&amp;analysismethod7)</f>
        <v xml:space="preserve">Encounter Data Analysis; 
</v>
      </c>
      <c r="CL118" s="251" t="str">
        <f>IF(ISNUMBER(FIND(analysismethod7,'III_Plan comp 438.68 {Plan 9}'!AE$15)),"",'III_Plan comp 438.68 {Plan 9}'!AE$15&amp;analysismethod7)</f>
        <v xml:space="preserve">Encounter Data Analysis; 
</v>
      </c>
      <c r="CM118" s="251" t="str">
        <f>IF(ISNUMBER(FIND(analysismethod7,'III_Plan comp 438.68 {Plan 9}'!AF$15)),"",'III_Plan comp 438.68 {Plan 9}'!AF$15&amp;analysismethod7)</f>
        <v xml:space="preserve">Encounter Data Analysis; 
</v>
      </c>
      <c r="CN118" s="251" t="str">
        <f>IF(ISNUMBER(FIND(analysismethod7,'III_Plan comp 438.68 {Plan 9}'!AG$15)),"",'III_Plan comp 438.68 {Plan 9}'!AG$15&amp;analysismethod7)</f>
        <v xml:space="preserve">Encounter Data Analysis; 
</v>
      </c>
      <c r="CO118" s="251" t="str">
        <f>IF(ISNUMBER(FIND(analysismethod7,'III_Plan comp 438.68 {Plan 9}'!AH$15)),"",'III_Plan comp 438.68 {Plan 9}'!AH$15&amp;analysismethod7)</f>
        <v xml:space="preserve">Encounter Data Analysis; 
</v>
      </c>
      <c r="CP118" s="251" t="str">
        <f>IF(ISNUMBER(FIND(analysismethod7,'III_Plan comp 438.68 {Plan 9}'!AI$15)),"",'III_Plan comp 438.68 {Plan 9}'!AI$15&amp;analysismethod7)</f>
        <v xml:space="preserve">Encounter Data Analysis; 
</v>
      </c>
      <c r="CQ118" s="251" t="str">
        <f>IF(ISNUMBER(FIND(analysismethod7,'III_Plan comp 438.68 {Plan 9}'!AJ$15)),"",'III_Plan comp 438.68 {Plan 9}'!AJ$15&amp;analysismethod7)</f>
        <v xml:space="preserve">Encounter Data Analysis; 
</v>
      </c>
      <c r="CR118" s="251" t="str">
        <f>IF(ISNUMBER(FIND(analysismethod7,'III_Plan comp 438.68 {Plan 9}'!AK$15)),"",'III_Plan comp 438.68 {Plan 9}'!AK$15&amp;analysismethod7)</f>
        <v xml:space="preserve">Encounter Data Analysis; 
</v>
      </c>
      <c r="CS118" s="251" t="str">
        <f>IF(ISNUMBER(FIND(analysismethod7,'III_Plan comp 438.68 {Plan 9}'!AL$15)),"",'III_Plan comp 438.68 {Plan 9}'!AL$15&amp;analysismethod7)</f>
        <v xml:space="preserve">Encounter Data Analysis; 
</v>
      </c>
      <c r="CT118" s="251" t="str">
        <f>IF(ISNUMBER(FIND(analysismethod7,'III_Plan comp 438.68 {Plan 9}'!AM$15)),"",'III_Plan comp 438.68 {Plan 9}'!AM$15&amp;analysismethod7)</f>
        <v xml:space="preserve">Encounter Data Analysis; 
</v>
      </c>
      <c r="CU118" s="251" t="str">
        <f>IF(ISNUMBER(FIND(analysismethod7,'III_Plan comp 438.68 {Plan 9}'!AN$15)),"",'III_Plan comp 438.68 {Plan 9}'!AN$15&amp;analysismethod7)</f>
        <v xml:space="preserve">Encounter Data Analysis; 
</v>
      </c>
      <c r="CV118" s="251" t="str">
        <f>IF(ISNUMBER(FIND(analysismethod7,'III_Plan comp 438.68 {Plan 9}'!AO$15)),"",'III_Plan comp 438.68 {Plan 9}'!AO$15&amp;analysismethod7)</f>
        <v xml:space="preserve">Encounter Data Analysis; 
</v>
      </c>
      <c r="CW118" s="251" t="str">
        <f>IF(ISNUMBER(FIND(analysismethod7,'III_Plan comp 438.68 {Plan 9}'!AP$15)),"",'III_Plan comp 438.68 {Plan 9}'!AP$15&amp;analysismethod7)</f>
        <v xml:space="preserve">Encounter Data Analysis; 
</v>
      </c>
      <c r="CX118" s="251" t="str">
        <f>IF(ISNUMBER(FIND(analysismethod7,'III_Plan comp 438.68 {Plan 9}'!AQ$15)),"",'III_Plan comp 438.68 {Plan 9}'!AQ$15&amp;analysismethod7)</f>
        <v xml:space="preserve">Encounter Data Analysis; 
</v>
      </c>
      <c r="CY118" s="251" t="str">
        <f>IF(ISNUMBER(FIND(analysismethod7,'III_Plan comp 438.68 {Plan 9}'!AR$15)),"",'III_Plan comp 438.68 {Plan 9}'!AR$15&amp;analysismethod7)</f>
        <v xml:space="preserve">Encounter Data Analysis; 
</v>
      </c>
      <c r="CZ118" s="251" t="str">
        <f>IF(ISNUMBER(FIND(analysismethod7,'III_Plan comp 438.68 {Plan 9}'!AS$15)),"",'III_Plan comp 438.68 {Plan 9}'!AS$15&amp;analysismethod7)</f>
        <v xml:space="preserve">Encounter Data Analysis; 
</v>
      </c>
      <c r="DA118" s="251" t="str">
        <f>IF(ISNUMBER(FIND(analysismethod7,'III_Plan comp 438.68 {Plan 9}'!AT$15)),"",'III_Plan comp 438.68 {Plan 9}'!AT$15&amp;analysismethod7)</f>
        <v xml:space="preserve">Encounter Data Analysis; 
</v>
      </c>
      <c r="DB118" s="251" t="str">
        <f>IF(ISNUMBER(FIND(analysismethod7,'III_Plan comp 438.68 {Plan 9}'!AU$15)),"",'III_Plan comp 438.68 {Plan 9}'!AU$15&amp;analysismethod7)</f>
        <v xml:space="preserve">Encounter Data Analysis; 
</v>
      </c>
      <c r="DC118" s="251" t="str">
        <f>IF(ISNUMBER(FIND(analysismethod7,'III_Plan comp 438.68 {Plan 9}'!AV$15)),"",'III_Plan comp 438.68 {Plan 9}'!AV$15&amp;analysismethod7)</f>
        <v xml:space="preserve">Encounter Data Analysis; 
</v>
      </c>
      <c r="DD118" s="251" t="str">
        <f>IF(ISNUMBER(FIND(analysismethod7,'III_Plan comp 438.68 {Plan 9}'!AW$15)),"",'III_Plan comp 438.68 {Plan 9}'!AW$15&amp;analysismethod7)</f>
        <v xml:space="preserve">Encounter Data Analysis; 
</v>
      </c>
      <c r="DE118" s="251" t="str">
        <f>IF(ISNUMBER(FIND(analysismethod7,'III_Plan comp 438.68 {Plan 9}'!AX$15)),"",'III_Plan comp 438.68 {Plan 9}'!AX$15&amp;analysismethod7)</f>
        <v xml:space="preserve">Encounter Data Analysis; 
</v>
      </c>
      <c r="DF118" s="251" t="str">
        <f>IF(ISNUMBER(FIND(analysismethod7,'III_Plan comp 438.68 {Plan 9}'!AY$15)),"",'III_Plan comp 438.68 {Plan 9}'!AY$15&amp;analysismethod7)</f>
        <v xml:space="preserve">Encounter Data Analysis; 
</v>
      </c>
      <c r="DG118" s="251" t="str">
        <f>IF(ISNUMBER(FIND(analysismethod7,'III_Plan comp 438.68 {Plan 9}'!AZ$15)),"",'III_Plan comp 438.68 {Plan 9}'!AZ$15&amp;analysismethod7)</f>
        <v xml:space="preserve">Encounter Data Analysis; 
</v>
      </c>
      <c r="DH118" s="251" t="str">
        <f>IF(ISNUMBER(FIND(analysismethod7,'III_Plan comp 438.68 {Plan 9}'!BA$15)),"",'III_Plan comp 438.68 {Plan 9}'!BA$15&amp;analysismethod7)</f>
        <v xml:space="preserve">Encounter Data Analysis; 
</v>
      </c>
      <c r="DI118" s="251" t="str">
        <f>IF(ISNUMBER(FIND(analysismethod7,'III_Plan comp 438.68 {Plan 9}'!BB$15)),"",'III_Plan comp 438.68 {Plan 9}'!BB$15&amp;analysismethod7)</f>
        <v xml:space="preserve">Encounter Data Analysis; 
</v>
      </c>
      <c r="DJ118" s="251" t="str">
        <f>IF(ISNUMBER(FIND(analysismethod7,'III_Plan comp 438.68 {Plan 9}'!BC$15)),"",'III_Plan comp 438.68 {Plan 9}'!BC$15&amp;analysismethod7)</f>
        <v xml:space="preserve">Encounter Data Analysis; 
</v>
      </c>
      <c r="DK118" s="251" t="str">
        <f>IF(ISNUMBER(FIND(analysismethod7,'III_Plan comp 438.68 {Plan 9}'!BD$15)),"",'III_Plan comp 438.68 {Plan 9}'!BD$15&amp;analysismethod7)</f>
        <v xml:space="preserve">Encounter Data Analysis; 
</v>
      </c>
      <c r="DL118" s="251" t="str">
        <f>IF(ISNUMBER(FIND(analysismethod7,'III_Plan comp 438.68 {Plan 9}'!BE$15)),"",'III_Plan comp 438.68 {Plan 9}'!BE$15&amp;analysismethod7)</f>
        <v xml:space="preserve">Encounter Data Analysis; 
</v>
      </c>
      <c r="DM118" s="251" t="str">
        <f>IF(ISNUMBER(FIND(analysismethod7,'III_Plan comp 438.68 {Plan 9}'!BF$15)),"",'III_Plan comp 438.68 {Plan 9}'!BF$15&amp;analysismethod7)</f>
        <v xml:space="preserve">Encounter Data Analysis; 
</v>
      </c>
      <c r="DN118" s="251" t="str">
        <f>IF(ISNUMBER(FIND(analysismethod7,'III_Plan comp 438.68 {Plan 9}'!BG$15)),"",'III_Plan comp 438.68 {Plan 9}'!BG$15&amp;analysismethod7)</f>
        <v xml:space="preserve">Encounter Data Analysis; 
</v>
      </c>
      <c r="DO118" s="251" t="str">
        <f>IF(ISNUMBER(FIND(analysismethod7,'III_Plan comp 438.68 {Plan 9}'!BH$15)),"",'III_Plan comp 438.68 {Plan 9}'!BH$15&amp;analysismethod7)</f>
        <v xml:space="preserve">Encounter Data Analysis; 
</v>
      </c>
      <c r="DP118" s="251" t="str">
        <f>IF(ISNUMBER(FIND(analysismethod7,'III_Plan comp 438.68 {Plan 9}'!BI$15)),"",'III_Plan comp 438.68 {Plan 9}'!BI$15&amp;analysismethod7)</f>
        <v xml:space="preserve">Encounter Data Analysis; 
</v>
      </c>
      <c r="DQ118" s="251" t="str">
        <f>IF(ISNUMBER(FIND(analysismethod7,'III_Plan comp 438.68 {Plan 9}'!BJ$15)),"",'III_Plan comp 438.68 {Plan 9}'!BJ$15&amp;analysismethod7)</f>
        <v xml:space="preserve">Encounter Data Analysis; 
</v>
      </c>
      <c r="DR118" s="251" t="str">
        <f>IF(ISNUMBER(FIND(analysismethod7,'III_Plan comp 438.68 {Plan 9}'!BK$15)),"",'III_Plan comp 438.68 {Plan 9}'!BK$15&amp;analysismethod7)</f>
        <v xml:space="preserve">Encounter Data Analysis; 
</v>
      </c>
      <c r="DS118" s="251" t="str">
        <f>IF(ISNUMBER(FIND(analysismethod7,'III_Plan comp 438.68 {Plan 9}'!BL$15)),"",'III_Plan comp 438.68 {Plan 9}'!BL$15&amp;analysismethod7)</f>
        <v xml:space="preserve">Encounter Data Analysis; 
</v>
      </c>
      <c r="DT118" s="251" t="str">
        <f>IF(ISNUMBER(FIND(analysismethod7,'III_Plan comp 438.68 {Plan 9}'!BM$15)),"",'III_Plan comp 438.68 {Plan 9}'!BM$15&amp;analysismethod7)</f>
        <v xml:space="preserve">Encounter Data Analysis; 
</v>
      </c>
      <c r="DU118" s="251" t="str">
        <f>IF(ISNUMBER(FIND(analysismethod7,'III_Plan comp 438.68 {Plan 9}'!BN$15)),"",'III_Plan comp 438.68 {Plan 9}'!BN$15&amp;analysismethod7)</f>
        <v xml:space="preserve">Encounter Data Analysis; 
</v>
      </c>
      <c r="DV118" s="251" t="str">
        <f>IF(ISNUMBER(FIND(analysismethod7,'III_Plan comp 438.68 {Plan 9}'!BO$15)),"",'III_Plan comp 438.68 {Plan 9}'!BO$15&amp;analysismethod7)</f>
        <v xml:space="preserve">Encounter Data Analysis; 
</v>
      </c>
      <c r="DW118" s="251" t="str">
        <f>IF(ISNUMBER(FIND(analysismethod7,'III_Plan comp 438.68 {Plan 9}'!BP$15)),"",'III_Plan comp 438.68 {Plan 9}'!BP$15&amp;analysismethod7)</f>
        <v xml:space="preserve">Encounter Data Analysis; 
</v>
      </c>
      <c r="DX118" s="251" t="str">
        <f>IF(ISNUMBER(FIND(analysismethod7,'III_Plan comp 438.68 {Plan 9}'!BQ$15)),"",'III_Plan comp 438.68 {Plan 9}'!BQ$15&amp;analysismethod7)</f>
        <v xml:space="preserve">Encounter Data Analysis; 
</v>
      </c>
      <c r="DY118" s="251" t="str">
        <f>IF(ISNUMBER(FIND(analysismethod7,'III_Plan comp 438.68 {Plan 9}'!BR$15)),"",'III_Plan comp 438.68 {Plan 9}'!BR$15&amp;analysismethod7)</f>
        <v xml:space="preserve">Encounter Data Analysis; 
</v>
      </c>
      <c r="DZ118" s="251" t="str">
        <f>IF(ISNUMBER(FIND(analysismethod7,'III_Plan comp 438.68 {Plan 9}'!BS$15)),"",'III_Plan comp 438.68 {Plan 9}'!BS$15&amp;analysismethod7)</f>
        <v xml:space="preserve">Encounter Data Analysis; 
</v>
      </c>
      <c r="EA118" s="251" t="str">
        <f>IF(ISNUMBER(FIND(analysismethod7,'III_Plan comp 438.68 {Plan 9}'!BT$15)),"",'III_Plan comp 438.68 {Plan 9}'!BT$15&amp;analysismethod7)</f>
        <v xml:space="preserve">Encounter Data Analysis; 
</v>
      </c>
      <c r="EB118" s="251" t="str">
        <f>IF(ISNUMBER(FIND(analysismethod7,'III_Plan comp 438.68 {Plan 9}'!BU$15)),"",'III_Plan comp 438.68 {Plan 9}'!BU$15&amp;analysismethod7)</f>
        <v xml:space="preserve">Encounter Data Analysis; 
</v>
      </c>
      <c r="EC118" s="251" t="str">
        <f>IF(ISNUMBER(FIND(analysismethod7,'III_Plan comp 438.68 {Plan 9}'!BV$15)),"",'III_Plan comp 438.68 {Plan 9}'!BV$15&amp;analysismethod7)</f>
        <v xml:space="preserve">Encounter Data Analysis; 
</v>
      </c>
      <c r="ED118" s="251" t="str">
        <f>IF(ISNUMBER(FIND(analysismethod7,'III_Plan comp 438.68 {Plan 9}'!BW$15)),"",'III_Plan comp 438.68 {Plan 9}'!BW$15&amp;analysismethod7)</f>
        <v xml:space="preserve">Encounter Data Analysis; 
</v>
      </c>
      <c r="EE118" s="251" t="str">
        <f>IF(ISNUMBER(FIND(analysismethod7,'III_Plan comp 438.68 {Plan 9}'!BX$15)),"",'III_Plan comp 438.68 {Plan 9}'!BX$15&amp;analysismethod7)</f>
        <v xml:space="preserve">Encounter Data Analysis; 
</v>
      </c>
      <c r="EF118" s="251" t="str">
        <f>IF(ISNUMBER(FIND(analysismethod7,'III_Plan comp 438.68 {Plan 9}'!BY$15)),"",'III_Plan comp 438.68 {Plan 9}'!BY$15&amp;analysismethod7)</f>
        <v xml:space="preserve">Encounter Data Analysis; 
</v>
      </c>
      <c r="EG118" s="251" t="str">
        <f>IF(ISNUMBER(FIND(analysismethod7,'III_Plan comp 438.68 {Plan 9}'!BZ$15)),"",'III_Plan comp 438.68 {Plan 9}'!BZ$15&amp;analysismethod7)</f>
        <v xml:space="preserve">Encounter Data Analysis; 
</v>
      </c>
      <c r="EH118" s="251" t="str">
        <f>IF(ISNUMBER(FIND(analysismethod7,'III_Plan comp 438.68 {Plan 9}'!CA$15)),"",'III_Plan comp 438.68 {Plan 9}'!CA$15&amp;analysismethod7)</f>
        <v xml:space="preserve">Encounter Data Analysis; 
</v>
      </c>
      <c r="EI118" s="251" t="str">
        <f>IF(ISNUMBER(FIND(analysismethod7,'III_Plan comp 438.68 {Plan 9}'!CB$15)),"",'III_Plan comp 438.68 {Plan 9}'!CB$15&amp;analysismethod7)</f>
        <v xml:space="preserve">Encounter Data Analysis; 
</v>
      </c>
      <c r="EJ118" s="251" t="str">
        <f>IF(ISNUMBER(FIND(analysismethod7,'III_Plan comp 438.68 {Plan 9}'!CC$15)),"",'III_Plan comp 438.68 {Plan 9}'!CC$15&amp;analysismethod7)</f>
        <v xml:space="preserve">Encounter Data Analysis; 
</v>
      </c>
      <c r="EK118" s="251" t="str">
        <f>IF(ISNUMBER(FIND(analysismethod7,'III_Plan comp 438.68 {Plan 9}'!CD$15)),"",'III_Plan comp 438.68 {Plan 9}'!CD$15&amp;analysismethod7)</f>
        <v xml:space="preserve">Encounter Data Analysis; 
</v>
      </c>
      <c r="EL118" s="251" t="str">
        <f>IF(ISNUMBER(FIND(analysismethod7,'III_Plan comp 438.68 {Plan 9}'!CE$15)),"",'III_Plan comp 438.68 {Plan 9}'!CE$15&amp;analysismethod7)</f>
        <v xml:space="preserve">Encounter Data Analysis; 
</v>
      </c>
      <c r="EM118" s="251" t="str">
        <f>IF(ISNUMBER(FIND(analysismethod7,'III_Plan comp 438.68 {Plan 9}'!CF$15)),"",'III_Plan comp 438.68 {Plan 9}'!CF$15&amp;analysismethod7)</f>
        <v xml:space="preserve">Encounter Data Analysis; 
</v>
      </c>
      <c r="EN118" s="251" t="str">
        <f>IF(ISNUMBER(FIND(analysismethod7,'III_Plan comp 438.68 {Plan 9}'!CG$15)),"",'III_Plan comp 438.68 {Plan 9}'!CG$15&amp;analysismethod7)</f>
        <v xml:space="preserve">Encounter Data Analysis; 
</v>
      </c>
      <c r="EO118" s="251" t="str">
        <f>IF(ISNUMBER(FIND(analysismethod7,'III_Plan comp 438.68 {Plan 9}'!CH$15)),"",'III_Plan comp 438.68 {Plan 9}'!CH$15&amp;analysismethod7)</f>
        <v xml:space="preserve">Encounter Data Analysis; 
</v>
      </c>
      <c r="EP118" s="251" t="str">
        <f>IF(ISNUMBER(FIND(analysismethod7,'III_Plan comp 438.68 {Plan 9}'!CI$15)),"",'III_Plan comp 438.68 {Plan 9}'!CI$15&amp;analysismethod7)</f>
        <v xml:space="preserve">Encounter Data Analysis; 
</v>
      </c>
      <c r="EQ118" s="251" t="str">
        <f>IF(ISNUMBER(FIND(analysismethod7,'III_Plan comp 438.68 {Plan 9}'!CJ$15)),"",'III_Plan comp 438.68 {Plan 9}'!CJ$15&amp;analysismethod7)</f>
        <v xml:space="preserve">Encounter Data Analysis; 
</v>
      </c>
      <c r="ER118" s="251" t="str">
        <f>IF(ISNUMBER(FIND(analysismethod7,'III_Plan comp 438.68 {Plan 9}'!CK$15)),"",'III_Plan comp 438.68 {Plan 9}'!CK$15&amp;analysismethod7)</f>
        <v xml:space="preserve">Encounter Data Analysis; 
</v>
      </c>
      <c r="ES118" s="251" t="str">
        <f>IF(ISNUMBER(FIND(analysismethod7,'III_Plan comp 438.68 {Plan 9}'!CL$15)),"",'III_Plan comp 438.68 {Plan 9}'!CL$15&amp;analysismethod7)</f>
        <v xml:space="preserve">Encounter Data Analysis; 
</v>
      </c>
      <c r="ET118" s="251" t="str">
        <f>IF(ISNUMBER(FIND(analysismethod7,'III_Plan comp 438.68 {Plan 9}'!CM$15)),"",'III_Plan comp 438.68 {Plan 9}'!CM$15&amp;analysismethod7)</f>
        <v xml:space="preserve">Encounter Data Analysis; 
</v>
      </c>
      <c r="EU118" s="251" t="str">
        <f>IF(ISNUMBER(FIND(analysismethod7,'III_Plan comp 438.68 {Plan 9}'!CN$15)),"",'III_Plan comp 438.68 {Plan 9}'!CN$15&amp;analysismethod7)</f>
        <v xml:space="preserve">Encounter Data Analysis; 
</v>
      </c>
      <c r="EV118" s="251" t="str">
        <f>IF(ISNUMBER(FIND(analysismethod7,'III_Plan comp 438.68 {Plan 9}'!CO$15)),"",'III_Plan comp 438.68 {Plan 9}'!CO$15&amp;analysismethod7)</f>
        <v xml:space="preserve">Encounter Data Analysis; 
</v>
      </c>
      <c r="EW118" s="251" t="str">
        <f>IF(ISNUMBER(FIND(analysismethod7,'III_Plan comp 438.68 {Plan 9}'!CP$15)),"",'III_Plan comp 438.68 {Plan 9}'!CP$15&amp;analysismethod7)</f>
        <v xml:space="preserve">Encounter Data Analysis; 
</v>
      </c>
      <c r="EX118" s="251" t="str">
        <f>IF(ISNUMBER(FIND(analysismethod7,'III_Plan comp 438.68 {Plan 9}'!CQ$15)),"",'III_Plan comp 438.68 {Plan 9}'!CQ$15&amp;analysismethod7)</f>
        <v xml:space="preserve">Encounter Data Analysis; 
</v>
      </c>
      <c r="EY118" s="251" t="str">
        <f>IF(ISNUMBER(FIND(analysismethod7,'III_Plan comp 438.68 {Plan 9}'!CR$15)),"",'III_Plan comp 438.68 {Plan 9}'!CR$15&amp;analysismethod7)</f>
        <v xml:space="preserve">Encounter Data Analysis; 
</v>
      </c>
      <c r="EZ118" s="251" t="str">
        <f>IF(ISNUMBER(FIND(analysismethod7,'III_Plan comp 438.68 {Plan 9}'!CS$15)),"",'III_Plan comp 438.68 {Plan 9}'!CS$15&amp;analysismethod7)</f>
        <v xml:space="preserve">Encounter Data Analysis; 
</v>
      </c>
      <c r="FA118" s="251" t="str">
        <f>IF(ISNUMBER(FIND(analysismethod7,'III_Plan comp 438.68 {Plan 9}'!CT$15)),"",'III_Plan comp 438.68 {Plan 9}'!CT$15&amp;analysismethod7)</f>
        <v xml:space="preserve">Encounter Data Analysis; 
</v>
      </c>
      <c r="FB118" s="251" t="str">
        <f>IF(ISNUMBER(FIND(analysismethod7,'III_Plan comp 438.68 {Plan 9}'!CU$15)),"",'III_Plan comp 438.68 {Plan 9}'!CU$15&amp;analysismethod7)</f>
        <v xml:space="preserve">Encounter Data Analysis; 
</v>
      </c>
      <c r="FC118" s="251" t="str">
        <f>IF(ISNUMBER(FIND(analysismethod7,'III_Plan comp 438.68 {Plan 9}'!CV$15)),"",'III_Plan comp 438.68 {Plan 9}'!CV$15&amp;analysismethod7)</f>
        <v xml:space="preserve">Encounter Data Analysis; 
</v>
      </c>
      <c r="FD118" s="251" t="str">
        <f>IF(ISNUMBER(FIND(analysismethod7,'III_Plan comp 438.68 {Plan 9}'!CW$15)),"",'III_Plan comp 438.68 {Plan 9}'!CW$15&amp;analysismethod7)</f>
        <v xml:space="preserve">Encounter Data Analysis; 
</v>
      </c>
      <c r="FE118" s="251" t="str">
        <f>IF(ISNUMBER(FIND(analysismethod7,'III_Plan comp 438.68 {Plan 9}'!CX$15)),"",'III_Plan comp 438.68 {Plan 9}'!CX$15&amp;analysismethod7)</f>
        <v xml:space="preserve">Encounter Data Analysis; 
</v>
      </c>
      <c r="FF118" s="251" t="str">
        <f>IF(ISNUMBER(FIND(analysismethod7,'III_Plan comp 438.68 {Plan 9}'!CY$15)),"",'III_Plan comp 438.68 {Plan 9}'!CY$15&amp;analysismethod7)</f>
        <v xml:space="preserve">Encounter Data Analysis; 
</v>
      </c>
      <c r="FG118" s="251" t="str">
        <f>IF(ISNUMBER(FIND(analysismethod7,'III_Plan comp 438.68 {Plan 9}'!CZ$15)),"",'III_Plan comp 438.68 {Plan 9}'!CZ$15&amp;analysismethod7)</f>
        <v xml:space="preserve">Encounter Data Analysis; 
</v>
      </c>
    </row>
    <row r="119" spans="62:163" x14ac:dyDescent="0.2">
      <c r="BK119" s="250" t="str">
        <f>IF('I_State and program information'!$E$79&lt;&gt;"",'I_State and program information'!E188&amp;"; "&amp;CHAR(10)&amp;CHAR(10),"")</f>
        <v/>
      </c>
      <c r="BL119" s="251" t="str">
        <f>IF(ISNUMBER(FIND(analysismethod8,'III_Plan comp 438.68 {Plan 9}'!E$15)),"",'III_Plan comp 438.68 {Plan 9}'!E$15&amp;analysismethod8)</f>
        <v/>
      </c>
      <c r="BM119" s="251" t="str">
        <f>IF(ISNUMBER(FIND(analysismethod8,'III_Plan comp 438.68 {Plan 9}'!F$15)),"",'III_Plan comp 438.68 {Plan 9}'!F$15&amp;analysismethod8)</f>
        <v/>
      </c>
      <c r="BN119" s="251" t="str">
        <f>IF(ISNUMBER(FIND(analysismethod8,'III_Plan comp 438.68 {Plan 9}'!G$15)),"",'III_Plan comp 438.68 {Plan 9}'!G$15&amp;analysismethod8)</f>
        <v/>
      </c>
      <c r="BO119" s="251" t="str">
        <f>IF(ISNUMBER(FIND(analysismethod8,'III_Plan comp 438.68 {Plan 9}'!H$15)),"",'III_Plan comp 438.68 {Plan 9}'!H$15&amp;analysismethod8)</f>
        <v/>
      </c>
      <c r="BP119" s="251" t="str">
        <f>IF(ISNUMBER(FIND(analysismethod8,'III_Plan comp 438.68 {Plan 9}'!I$15)),"",'III_Plan comp 438.68 {Plan 9}'!I$15&amp;analysismethod8)</f>
        <v/>
      </c>
      <c r="BQ119" s="251" t="str">
        <f>IF(ISNUMBER(FIND(analysismethod8,'III_Plan comp 438.68 {Plan 9}'!J$15)),"",'III_Plan comp 438.68 {Plan 9}'!J$15&amp;analysismethod8)</f>
        <v/>
      </c>
      <c r="BR119" s="251" t="str">
        <f>IF(ISNUMBER(FIND(analysismethod8,'III_Plan comp 438.68 {Plan 9}'!K$15)),"",'III_Plan comp 438.68 {Plan 9}'!K$15&amp;analysismethod8)</f>
        <v/>
      </c>
      <c r="BS119" s="251" t="str">
        <f>IF(ISNUMBER(FIND(analysismethod8,'III_Plan comp 438.68 {Plan 9}'!L$15)),"",'III_Plan comp 438.68 {Plan 9}'!L$15&amp;analysismethod8)</f>
        <v/>
      </c>
      <c r="BT119" s="251" t="str">
        <f>IF(ISNUMBER(FIND(analysismethod8,'III_Plan comp 438.68 {Plan 9}'!M$15)),"",'III_Plan comp 438.68 {Plan 9}'!M$15&amp;analysismethod8)</f>
        <v/>
      </c>
      <c r="BU119" s="251" t="str">
        <f>IF(ISNUMBER(FIND(analysismethod8,'III_Plan comp 438.68 {Plan 9}'!N$15)),"",'III_Plan comp 438.68 {Plan 9}'!N$15&amp;analysismethod8)</f>
        <v/>
      </c>
      <c r="BV119" s="251" t="str">
        <f>IF(ISNUMBER(FIND(analysismethod8,'III_Plan comp 438.68 {Plan 9}'!O$15)),"",'III_Plan comp 438.68 {Plan 9}'!O$15&amp;analysismethod8)</f>
        <v/>
      </c>
      <c r="BW119" s="251" t="str">
        <f>IF(ISNUMBER(FIND(analysismethod8,'III_Plan comp 438.68 {Plan 9}'!P$15)),"",'III_Plan comp 438.68 {Plan 9}'!P$15&amp;analysismethod8)</f>
        <v/>
      </c>
      <c r="BX119" s="251" t="str">
        <f>IF(ISNUMBER(FIND(analysismethod8,'III_Plan comp 438.68 {Plan 9}'!Q$15)),"",'III_Plan comp 438.68 {Plan 9}'!Q$15&amp;analysismethod8)</f>
        <v/>
      </c>
      <c r="BY119" s="251" t="str">
        <f>IF(ISNUMBER(FIND(analysismethod8,'III_Plan comp 438.68 {Plan 9}'!R$15)),"",'III_Plan comp 438.68 {Plan 9}'!R$15&amp;analysismethod8)</f>
        <v/>
      </c>
      <c r="BZ119" s="251" t="str">
        <f>IF(ISNUMBER(FIND(analysismethod8,'III_Plan comp 438.68 {Plan 9}'!S$15)),"",'III_Plan comp 438.68 {Plan 9}'!S$15&amp;analysismethod8)</f>
        <v/>
      </c>
      <c r="CA119" s="251" t="str">
        <f>IF(ISNUMBER(FIND(analysismethod8,'III_Plan comp 438.68 {Plan 9}'!T$15)),"",'III_Plan comp 438.68 {Plan 9}'!T$15&amp;analysismethod8)</f>
        <v/>
      </c>
      <c r="CB119" s="251" t="str">
        <f>IF(ISNUMBER(FIND(analysismethod8,'III_Plan comp 438.68 {Plan 9}'!U$15)),"",'III_Plan comp 438.68 {Plan 9}'!U$15&amp;analysismethod8)</f>
        <v/>
      </c>
      <c r="CC119" s="251" t="str">
        <f>IF(ISNUMBER(FIND(analysismethod8,'III_Plan comp 438.68 {Plan 9}'!V$15)),"",'III_Plan comp 438.68 {Plan 9}'!V$15&amp;analysismethod8)</f>
        <v/>
      </c>
      <c r="CD119" s="251" t="str">
        <f>IF(ISNUMBER(FIND(analysismethod8,'III_Plan comp 438.68 {Plan 9}'!W$15)),"",'III_Plan comp 438.68 {Plan 9}'!W$15&amp;analysismethod8)</f>
        <v/>
      </c>
      <c r="CE119" s="251" t="str">
        <f>IF(ISNUMBER(FIND(analysismethod8,'III_Plan comp 438.68 {Plan 9}'!X$15)),"",'III_Plan comp 438.68 {Plan 9}'!X$15&amp;analysismethod8)</f>
        <v/>
      </c>
      <c r="CF119" s="251" t="str">
        <f>IF(ISNUMBER(FIND(analysismethod8,'III_Plan comp 438.68 {Plan 9}'!Y$15)),"",'III_Plan comp 438.68 {Plan 9}'!Y$15&amp;analysismethod8)</f>
        <v/>
      </c>
      <c r="CG119" s="251" t="str">
        <f>IF(ISNUMBER(FIND(analysismethod8,'III_Plan comp 438.68 {Plan 9}'!Z$15)),"",'III_Plan comp 438.68 {Plan 9}'!Z$15&amp;analysismethod8)</f>
        <v/>
      </c>
      <c r="CH119" s="251" t="str">
        <f>IF(ISNUMBER(FIND(analysismethod8,'III_Plan comp 438.68 {Plan 9}'!AA$15)),"",'III_Plan comp 438.68 {Plan 9}'!AA$15&amp;analysismethod8)</f>
        <v/>
      </c>
      <c r="CI119" s="251" t="str">
        <f>IF(ISNUMBER(FIND(analysismethod8,'III_Plan comp 438.68 {Plan 9}'!AB$15)),"",'III_Plan comp 438.68 {Plan 9}'!AB$15&amp;analysismethod8)</f>
        <v/>
      </c>
      <c r="CJ119" s="251" t="str">
        <f>IF(ISNUMBER(FIND(analysismethod8,'III_Plan comp 438.68 {Plan 9}'!AC$15)),"",'III_Plan comp 438.68 {Plan 9}'!AC$15&amp;analysismethod8)</f>
        <v/>
      </c>
      <c r="CK119" s="251" t="str">
        <f>IF(ISNUMBER(FIND(analysismethod8,'III_Plan comp 438.68 {Plan 9}'!AD$15)),"",'III_Plan comp 438.68 {Plan 9}'!AD$15&amp;analysismethod8)</f>
        <v/>
      </c>
      <c r="CL119" s="251" t="str">
        <f>IF(ISNUMBER(FIND(analysismethod8,'III_Plan comp 438.68 {Plan 9}'!AE$15)),"",'III_Plan comp 438.68 {Plan 9}'!AE$15&amp;analysismethod8)</f>
        <v/>
      </c>
      <c r="CM119" s="251" t="str">
        <f>IF(ISNUMBER(FIND(analysismethod8,'III_Plan comp 438.68 {Plan 9}'!AF$15)),"",'III_Plan comp 438.68 {Plan 9}'!AF$15&amp;analysismethod8)</f>
        <v/>
      </c>
      <c r="CN119" s="251" t="str">
        <f>IF(ISNUMBER(FIND(analysismethod8,'III_Plan comp 438.68 {Plan 9}'!AG$15)),"",'III_Plan comp 438.68 {Plan 9}'!AG$15&amp;analysismethod8)</f>
        <v/>
      </c>
      <c r="CO119" s="251" t="str">
        <f>IF(ISNUMBER(FIND(analysismethod8,'III_Plan comp 438.68 {Plan 9}'!AH$15)),"",'III_Plan comp 438.68 {Plan 9}'!AH$15&amp;analysismethod8)</f>
        <v/>
      </c>
      <c r="CP119" s="251" t="str">
        <f>IF(ISNUMBER(FIND(analysismethod8,'III_Plan comp 438.68 {Plan 9}'!AI$15)),"",'III_Plan comp 438.68 {Plan 9}'!AI$15&amp;analysismethod8)</f>
        <v/>
      </c>
      <c r="CQ119" s="251" t="str">
        <f>IF(ISNUMBER(FIND(analysismethod8,'III_Plan comp 438.68 {Plan 9}'!AJ$15)),"",'III_Plan comp 438.68 {Plan 9}'!AJ$15&amp;analysismethod8)</f>
        <v/>
      </c>
      <c r="CR119" s="251" t="str">
        <f>IF(ISNUMBER(FIND(analysismethod8,'III_Plan comp 438.68 {Plan 9}'!AK$15)),"",'III_Plan comp 438.68 {Plan 9}'!AK$15&amp;analysismethod8)</f>
        <v/>
      </c>
      <c r="CS119" s="251" t="str">
        <f>IF(ISNUMBER(FIND(analysismethod8,'III_Plan comp 438.68 {Plan 9}'!AL$15)),"",'III_Plan comp 438.68 {Plan 9}'!AL$15&amp;analysismethod8)</f>
        <v/>
      </c>
      <c r="CT119" s="251" t="str">
        <f>IF(ISNUMBER(FIND(analysismethod8,'III_Plan comp 438.68 {Plan 9}'!AM$15)),"",'III_Plan comp 438.68 {Plan 9}'!AM$15&amp;analysismethod8)</f>
        <v/>
      </c>
      <c r="CU119" s="251" t="str">
        <f>IF(ISNUMBER(FIND(analysismethod8,'III_Plan comp 438.68 {Plan 9}'!AN$15)),"",'III_Plan comp 438.68 {Plan 9}'!AN$15&amp;analysismethod8)</f>
        <v/>
      </c>
      <c r="CV119" s="251" t="str">
        <f>IF(ISNUMBER(FIND(analysismethod8,'III_Plan comp 438.68 {Plan 9}'!AO$15)),"",'III_Plan comp 438.68 {Plan 9}'!AO$15&amp;analysismethod8)</f>
        <v/>
      </c>
      <c r="CW119" s="251" t="str">
        <f>IF(ISNUMBER(FIND(analysismethod8,'III_Plan comp 438.68 {Plan 9}'!AP$15)),"",'III_Plan comp 438.68 {Plan 9}'!AP$15&amp;analysismethod8)</f>
        <v/>
      </c>
      <c r="CX119" s="251" t="str">
        <f>IF(ISNUMBER(FIND(analysismethod8,'III_Plan comp 438.68 {Plan 9}'!AQ$15)),"",'III_Plan comp 438.68 {Plan 9}'!AQ$15&amp;analysismethod8)</f>
        <v/>
      </c>
      <c r="CY119" s="251" t="str">
        <f>IF(ISNUMBER(FIND(analysismethod8,'III_Plan comp 438.68 {Plan 9}'!AR$15)),"",'III_Plan comp 438.68 {Plan 9}'!AR$15&amp;analysismethod8)</f>
        <v/>
      </c>
      <c r="CZ119" s="251" t="str">
        <f>IF(ISNUMBER(FIND(analysismethod8,'III_Plan comp 438.68 {Plan 9}'!AS$15)),"",'III_Plan comp 438.68 {Plan 9}'!AS$15&amp;analysismethod8)</f>
        <v/>
      </c>
      <c r="DA119" s="251" t="str">
        <f>IF(ISNUMBER(FIND(analysismethod8,'III_Plan comp 438.68 {Plan 9}'!AT$15)),"",'III_Plan comp 438.68 {Plan 9}'!AT$15&amp;analysismethod8)</f>
        <v/>
      </c>
      <c r="DB119" s="251" t="str">
        <f>IF(ISNUMBER(FIND(analysismethod8,'III_Plan comp 438.68 {Plan 9}'!AU$15)),"",'III_Plan comp 438.68 {Plan 9}'!AU$15&amp;analysismethod8)</f>
        <v/>
      </c>
      <c r="DC119" s="251" t="str">
        <f>IF(ISNUMBER(FIND(analysismethod8,'III_Plan comp 438.68 {Plan 9}'!AV$15)),"",'III_Plan comp 438.68 {Plan 9}'!AV$15&amp;analysismethod8)</f>
        <v/>
      </c>
      <c r="DD119" s="251" t="str">
        <f>IF(ISNUMBER(FIND(analysismethod8,'III_Plan comp 438.68 {Plan 9}'!AW$15)),"",'III_Plan comp 438.68 {Plan 9}'!AW$15&amp;analysismethod8)</f>
        <v/>
      </c>
      <c r="DE119" s="251" t="str">
        <f>IF(ISNUMBER(FIND(analysismethod8,'III_Plan comp 438.68 {Plan 9}'!AX$15)),"",'III_Plan comp 438.68 {Plan 9}'!AX$15&amp;analysismethod8)</f>
        <v/>
      </c>
      <c r="DF119" s="251" t="str">
        <f>IF(ISNUMBER(FIND(analysismethod8,'III_Plan comp 438.68 {Plan 9}'!AY$15)),"",'III_Plan comp 438.68 {Plan 9}'!AY$15&amp;analysismethod8)</f>
        <v/>
      </c>
      <c r="DG119" s="251" t="str">
        <f>IF(ISNUMBER(FIND(analysismethod8,'III_Plan comp 438.68 {Plan 9}'!AZ$15)),"",'III_Plan comp 438.68 {Plan 9}'!AZ$15&amp;analysismethod8)</f>
        <v/>
      </c>
      <c r="DH119" s="251" t="str">
        <f>IF(ISNUMBER(FIND(analysismethod8,'III_Plan comp 438.68 {Plan 9}'!BA$15)),"",'III_Plan comp 438.68 {Plan 9}'!BA$15&amp;analysismethod8)</f>
        <v/>
      </c>
      <c r="DI119" s="251" t="str">
        <f>IF(ISNUMBER(FIND(analysismethod8,'III_Plan comp 438.68 {Plan 9}'!BB$15)),"",'III_Plan comp 438.68 {Plan 9}'!BB$15&amp;analysismethod8)</f>
        <v/>
      </c>
      <c r="DJ119" s="251" t="str">
        <f>IF(ISNUMBER(FIND(analysismethod8,'III_Plan comp 438.68 {Plan 9}'!BC$15)),"",'III_Plan comp 438.68 {Plan 9}'!BC$15&amp;analysismethod8)</f>
        <v/>
      </c>
      <c r="DK119" s="251" t="str">
        <f>IF(ISNUMBER(FIND(analysismethod8,'III_Plan comp 438.68 {Plan 9}'!BD$15)),"",'III_Plan comp 438.68 {Plan 9}'!BD$15&amp;analysismethod8)</f>
        <v/>
      </c>
      <c r="DL119" s="251" t="str">
        <f>IF(ISNUMBER(FIND(analysismethod8,'III_Plan comp 438.68 {Plan 9}'!BE$15)),"",'III_Plan comp 438.68 {Plan 9}'!BE$15&amp;analysismethod8)</f>
        <v/>
      </c>
      <c r="DM119" s="251" t="str">
        <f>IF(ISNUMBER(FIND(analysismethod8,'III_Plan comp 438.68 {Plan 9}'!BF$15)),"",'III_Plan comp 438.68 {Plan 9}'!BF$15&amp;analysismethod8)</f>
        <v/>
      </c>
      <c r="DN119" s="251" t="str">
        <f>IF(ISNUMBER(FIND(analysismethod8,'III_Plan comp 438.68 {Plan 9}'!BG$15)),"",'III_Plan comp 438.68 {Plan 9}'!BG$15&amp;analysismethod8)</f>
        <v/>
      </c>
      <c r="DO119" s="251" t="str">
        <f>IF(ISNUMBER(FIND(analysismethod8,'III_Plan comp 438.68 {Plan 9}'!BH$15)),"",'III_Plan comp 438.68 {Plan 9}'!BH$15&amp;analysismethod8)</f>
        <v/>
      </c>
      <c r="DP119" s="251" t="str">
        <f>IF(ISNUMBER(FIND(analysismethod8,'III_Plan comp 438.68 {Plan 9}'!BI$15)),"",'III_Plan comp 438.68 {Plan 9}'!BI$15&amp;analysismethod8)</f>
        <v/>
      </c>
      <c r="DQ119" s="251" t="str">
        <f>IF(ISNUMBER(FIND(analysismethod8,'III_Plan comp 438.68 {Plan 9}'!BJ$15)),"",'III_Plan comp 438.68 {Plan 9}'!BJ$15&amp;analysismethod8)</f>
        <v/>
      </c>
      <c r="DR119" s="251" t="str">
        <f>IF(ISNUMBER(FIND(analysismethod8,'III_Plan comp 438.68 {Plan 9}'!BK$15)),"",'III_Plan comp 438.68 {Plan 9}'!BK$15&amp;analysismethod8)</f>
        <v/>
      </c>
      <c r="DS119" s="251" t="str">
        <f>IF(ISNUMBER(FIND(analysismethod8,'III_Plan comp 438.68 {Plan 9}'!BL$15)),"",'III_Plan comp 438.68 {Plan 9}'!BL$15&amp;analysismethod8)</f>
        <v/>
      </c>
      <c r="DT119" s="251" t="str">
        <f>IF(ISNUMBER(FIND(analysismethod8,'III_Plan comp 438.68 {Plan 9}'!BM$15)),"",'III_Plan comp 438.68 {Plan 9}'!BM$15&amp;analysismethod8)</f>
        <v/>
      </c>
      <c r="DU119" s="251" t="str">
        <f>IF(ISNUMBER(FIND(analysismethod8,'III_Plan comp 438.68 {Plan 9}'!BN$15)),"",'III_Plan comp 438.68 {Plan 9}'!BN$15&amp;analysismethod8)</f>
        <v/>
      </c>
      <c r="DV119" s="251" t="str">
        <f>IF(ISNUMBER(FIND(analysismethod8,'III_Plan comp 438.68 {Plan 9}'!BO$15)),"",'III_Plan comp 438.68 {Plan 9}'!BO$15&amp;analysismethod8)</f>
        <v/>
      </c>
      <c r="DW119" s="251" t="str">
        <f>IF(ISNUMBER(FIND(analysismethod8,'III_Plan comp 438.68 {Plan 9}'!BP$15)),"",'III_Plan comp 438.68 {Plan 9}'!BP$15&amp;analysismethod8)</f>
        <v/>
      </c>
      <c r="DX119" s="251" t="str">
        <f>IF(ISNUMBER(FIND(analysismethod8,'III_Plan comp 438.68 {Plan 9}'!BQ$15)),"",'III_Plan comp 438.68 {Plan 9}'!BQ$15&amp;analysismethod8)</f>
        <v/>
      </c>
      <c r="DY119" s="251" t="str">
        <f>IF(ISNUMBER(FIND(analysismethod8,'III_Plan comp 438.68 {Plan 9}'!BR$15)),"",'III_Plan comp 438.68 {Plan 9}'!BR$15&amp;analysismethod8)</f>
        <v/>
      </c>
      <c r="DZ119" s="251" t="str">
        <f>IF(ISNUMBER(FIND(analysismethod8,'III_Plan comp 438.68 {Plan 9}'!BS$15)),"",'III_Plan comp 438.68 {Plan 9}'!BS$15&amp;analysismethod8)</f>
        <v/>
      </c>
      <c r="EA119" s="251" t="str">
        <f>IF(ISNUMBER(FIND(analysismethod8,'III_Plan comp 438.68 {Plan 9}'!BT$15)),"",'III_Plan comp 438.68 {Plan 9}'!BT$15&amp;analysismethod8)</f>
        <v/>
      </c>
      <c r="EB119" s="251" t="str">
        <f>IF(ISNUMBER(FIND(analysismethod8,'III_Plan comp 438.68 {Plan 9}'!BU$15)),"",'III_Plan comp 438.68 {Plan 9}'!BU$15&amp;analysismethod8)</f>
        <v/>
      </c>
      <c r="EC119" s="251" t="str">
        <f>IF(ISNUMBER(FIND(analysismethod8,'III_Plan comp 438.68 {Plan 9}'!BV$15)),"",'III_Plan comp 438.68 {Plan 9}'!BV$15&amp;analysismethod8)</f>
        <v/>
      </c>
      <c r="ED119" s="251" t="str">
        <f>IF(ISNUMBER(FIND(analysismethod8,'III_Plan comp 438.68 {Plan 9}'!BW$15)),"",'III_Plan comp 438.68 {Plan 9}'!BW$15&amp;analysismethod8)</f>
        <v/>
      </c>
      <c r="EE119" s="251" t="str">
        <f>IF(ISNUMBER(FIND(analysismethod8,'III_Plan comp 438.68 {Plan 9}'!BX$15)),"",'III_Plan comp 438.68 {Plan 9}'!BX$15&amp;analysismethod8)</f>
        <v/>
      </c>
      <c r="EF119" s="251" t="str">
        <f>IF(ISNUMBER(FIND(analysismethod8,'III_Plan comp 438.68 {Plan 9}'!BY$15)),"",'III_Plan comp 438.68 {Plan 9}'!BY$15&amp;analysismethod8)</f>
        <v/>
      </c>
      <c r="EG119" s="251" t="str">
        <f>IF(ISNUMBER(FIND(analysismethod8,'III_Plan comp 438.68 {Plan 9}'!BZ$15)),"",'III_Plan comp 438.68 {Plan 9}'!BZ$15&amp;analysismethod8)</f>
        <v/>
      </c>
      <c r="EH119" s="251" t="str">
        <f>IF(ISNUMBER(FIND(analysismethod8,'III_Plan comp 438.68 {Plan 9}'!CA$15)),"",'III_Plan comp 438.68 {Plan 9}'!CA$15&amp;analysismethod8)</f>
        <v/>
      </c>
      <c r="EI119" s="251" t="str">
        <f>IF(ISNUMBER(FIND(analysismethod8,'III_Plan comp 438.68 {Plan 9}'!CB$15)),"",'III_Plan comp 438.68 {Plan 9}'!CB$15&amp;analysismethod8)</f>
        <v/>
      </c>
      <c r="EJ119" s="251" t="str">
        <f>IF(ISNUMBER(FIND(analysismethod8,'III_Plan comp 438.68 {Plan 9}'!CC$15)),"",'III_Plan comp 438.68 {Plan 9}'!CC$15&amp;analysismethod8)</f>
        <v/>
      </c>
      <c r="EK119" s="251" t="str">
        <f>IF(ISNUMBER(FIND(analysismethod8,'III_Plan comp 438.68 {Plan 9}'!CD$15)),"",'III_Plan comp 438.68 {Plan 9}'!CD$15&amp;analysismethod8)</f>
        <v/>
      </c>
      <c r="EL119" s="251" t="str">
        <f>IF(ISNUMBER(FIND(analysismethod8,'III_Plan comp 438.68 {Plan 9}'!CE$15)),"",'III_Plan comp 438.68 {Plan 9}'!CE$15&amp;analysismethod8)</f>
        <v/>
      </c>
      <c r="EM119" s="251" t="str">
        <f>IF(ISNUMBER(FIND(analysismethod8,'III_Plan comp 438.68 {Plan 9}'!CF$15)),"",'III_Plan comp 438.68 {Plan 9}'!CF$15&amp;analysismethod8)</f>
        <v/>
      </c>
      <c r="EN119" s="251" t="str">
        <f>IF(ISNUMBER(FIND(analysismethod8,'III_Plan comp 438.68 {Plan 9}'!CG$15)),"",'III_Plan comp 438.68 {Plan 9}'!CG$15&amp;analysismethod8)</f>
        <v/>
      </c>
      <c r="EO119" s="251" t="str">
        <f>IF(ISNUMBER(FIND(analysismethod8,'III_Plan comp 438.68 {Plan 9}'!CH$15)),"",'III_Plan comp 438.68 {Plan 9}'!CH$15&amp;analysismethod8)</f>
        <v/>
      </c>
      <c r="EP119" s="251" t="str">
        <f>IF(ISNUMBER(FIND(analysismethod8,'III_Plan comp 438.68 {Plan 9}'!CI$15)),"",'III_Plan comp 438.68 {Plan 9}'!CI$15&amp;analysismethod8)</f>
        <v/>
      </c>
      <c r="EQ119" s="251" t="str">
        <f>IF(ISNUMBER(FIND(analysismethod8,'III_Plan comp 438.68 {Plan 9}'!CJ$15)),"",'III_Plan comp 438.68 {Plan 9}'!CJ$15&amp;analysismethod8)</f>
        <v/>
      </c>
      <c r="ER119" s="251" t="str">
        <f>IF(ISNUMBER(FIND(analysismethod8,'III_Plan comp 438.68 {Plan 9}'!CK$15)),"",'III_Plan comp 438.68 {Plan 9}'!CK$15&amp;analysismethod8)</f>
        <v/>
      </c>
      <c r="ES119" s="251" t="str">
        <f>IF(ISNUMBER(FIND(analysismethod8,'III_Plan comp 438.68 {Plan 9}'!CL$15)),"",'III_Plan comp 438.68 {Plan 9}'!CL$15&amp;analysismethod8)</f>
        <v/>
      </c>
      <c r="ET119" s="251" t="str">
        <f>IF(ISNUMBER(FIND(analysismethod8,'III_Plan comp 438.68 {Plan 9}'!CM$15)),"",'III_Plan comp 438.68 {Plan 9}'!CM$15&amp;analysismethod8)</f>
        <v/>
      </c>
      <c r="EU119" s="251" t="str">
        <f>IF(ISNUMBER(FIND(analysismethod8,'III_Plan comp 438.68 {Plan 9}'!CN$15)),"",'III_Plan comp 438.68 {Plan 9}'!CN$15&amp;analysismethod8)</f>
        <v/>
      </c>
      <c r="EV119" s="251" t="str">
        <f>IF(ISNUMBER(FIND(analysismethod8,'III_Plan comp 438.68 {Plan 9}'!CO$15)),"",'III_Plan comp 438.68 {Plan 9}'!CO$15&amp;analysismethod8)</f>
        <v/>
      </c>
      <c r="EW119" s="251" t="str">
        <f>IF(ISNUMBER(FIND(analysismethod8,'III_Plan comp 438.68 {Plan 9}'!CP$15)),"",'III_Plan comp 438.68 {Plan 9}'!CP$15&amp;analysismethod8)</f>
        <v/>
      </c>
      <c r="EX119" s="251" t="str">
        <f>IF(ISNUMBER(FIND(analysismethod8,'III_Plan comp 438.68 {Plan 9}'!CQ$15)),"",'III_Plan comp 438.68 {Plan 9}'!CQ$15&amp;analysismethod8)</f>
        <v/>
      </c>
      <c r="EY119" s="251" t="str">
        <f>IF(ISNUMBER(FIND(analysismethod8,'III_Plan comp 438.68 {Plan 9}'!CR$15)),"",'III_Plan comp 438.68 {Plan 9}'!CR$15&amp;analysismethod8)</f>
        <v/>
      </c>
      <c r="EZ119" s="251" t="str">
        <f>IF(ISNUMBER(FIND(analysismethod8,'III_Plan comp 438.68 {Plan 9}'!CS$15)),"",'III_Plan comp 438.68 {Plan 9}'!CS$15&amp;analysismethod8)</f>
        <v/>
      </c>
      <c r="FA119" s="251" t="str">
        <f>IF(ISNUMBER(FIND(analysismethod8,'III_Plan comp 438.68 {Plan 9}'!CT$15)),"",'III_Plan comp 438.68 {Plan 9}'!CT$15&amp;analysismethod8)</f>
        <v/>
      </c>
      <c r="FB119" s="251" t="str">
        <f>IF(ISNUMBER(FIND(analysismethod8,'III_Plan comp 438.68 {Plan 9}'!CU$15)),"",'III_Plan comp 438.68 {Plan 9}'!CU$15&amp;analysismethod8)</f>
        <v/>
      </c>
      <c r="FC119" s="251" t="str">
        <f>IF(ISNUMBER(FIND(analysismethod8,'III_Plan comp 438.68 {Plan 9}'!CV$15)),"",'III_Plan comp 438.68 {Plan 9}'!CV$15&amp;analysismethod8)</f>
        <v/>
      </c>
      <c r="FD119" s="251" t="str">
        <f>IF(ISNUMBER(FIND(analysismethod8,'III_Plan comp 438.68 {Plan 9}'!CW$15)),"",'III_Plan comp 438.68 {Plan 9}'!CW$15&amp;analysismethod8)</f>
        <v/>
      </c>
      <c r="FE119" s="251" t="str">
        <f>IF(ISNUMBER(FIND(analysismethod8,'III_Plan comp 438.68 {Plan 9}'!CX$15)),"",'III_Plan comp 438.68 {Plan 9}'!CX$15&amp;analysismethod8)</f>
        <v/>
      </c>
      <c r="FF119" s="251" t="str">
        <f>IF(ISNUMBER(FIND(analysismethod8,'III_Plan comp 438.68 {Plan 9}'!CY$15)),"",'III_Plan comp 438.68 {Plan 9}'!CY$15&amp;analysismethod8)</f>
        <v/>
      </c>
      <c r="FG119" s="251" t="str">
        <f>IF(ISNUMBER(FIND(analysismethod8,'III_Plan comp 438.68 {Plan 9}'!CZ$15)),"",'III_Plan comp 438.68 {Plan 9}'!CZ$15&amp;analysismethod8)</f>
        <v/>
      </c>
    </row>
    <row r="120" spans="62:163" x14ac:dyDescent="0.2">
      <c r="BK120" s="250" t="str">
        <f>IF('I_State and program information'!$E$85&lt;&gt;"",'I_State and program information'!E194&amp;"; "&amp;CHAR(10)&amp;CHAR(10),"")</f>
        <v/>
      </c>
      <c r="BL120" s="251" t="str">
        <f>IF(ISNUMBER(FIND(analysismethod9,'III_Plan comp 438.68 {Plan 9}'!E$15)),"",'III_Plan comp 438.68 {Plan 9}'!E$15&amp;analysismethod9)</f>
        <v/>
      </c>
      <c r="BM120" s="251" t="str">
        <f>IF(ISNUMBER(FIND(analysismethod9,'III_Plan comp 438.68 {Plan 9}'!F$15)),"",'III_Plan comp 438.68 {Plan 9}'!F$15&amp;analysismethod9)</f>
        <v/>
      </c>
      <c r="BN120" s="251" t="str">
        <f>IF(ISNUMBER(FIND(analysismethod9,'III_Plan comp 438.68 {Plan 9}'!G$15)),"",'III_Plan comp 438.68 {Plan 9}'!G$15&amp;analysismethod9)</f>
        <v/>
      </c>
      <c r="BO120" s="251" t="str">
        <f>IF(ISNUMBER(FIND(analysismethod9,'III_Plan comp 438.68 {Plan 9}'!H$15)),"",'III_Plan comp 438.68 {Plan 9}'!H$15&amp;analysismethod9)</f>
        <v/>
      </c>
      <c r="BP120" s="251" t="str">
        <f>IF(ISNUMBER(FIND(analysismethod9,'III_Plan comp 438.68 {Plan 9}'!I$15)),"",'III_Plan comp 438.68 {Plan 9}'!I$15&amp;analysismethod9)</f>
        <v/>
      </c>
      <c r="BQ120" s="251" t="str">
        <f>IF(ISNUMBER(FIND(analysismethod9,'III_Plan comp 438.68 {Plan 9}'!J$15)),"",'III_Plan comp 438.68 {Plan 9}'!J$15&amp;analysismethod9)</f>
        <v/>
      </c>
      <c r="BR120" s="251" t="str">
        <f>IF(ISNUMBER(FIND(analysismethod9,'III_Plan comp 438.68 {Plan 9}'!K$15)),"",'III_Plan comp 438.68 {Plan 9}'!K$15&amp;analysismethod9)</f>
        <v/>
      </c>
      <c r="BS120" s="251" t="str">
        <f>IF(ISNUMBER(FIND(analysismethod9,'III_Plan comp 438.68 {Plan 9}'!L$15)),"",'III_Plan comp 438.68 {Plan 9}'!L$15&amp;analysismethod9)</f>
        <v/>
      </c>
      <c r="BT120" s="251" t="str">
        <f>IF(ISNUMBER(FIND(analysismethod9,'III_Plan comp 438.68 {Plan 9}'!M$15)),"",'III_Plan comp 438.68 {Plan 9}'!M$15&amp;analysismethod9)</f>
        <v/>
      </c>
      <c r="BU120" s="251" t="str">
        <f>IF(ISNUMBER(FIND(analysismethod9,'III_Plan comp 438.68 {Plan 9}'!N$15)),"",'III_Plan comp 438.68 {Plan 9}'!N$15&amp;analysismethod9)</f>
        <v/>
      </c>
      <c r="BV120" s="251" t="str">
        <f>IF(ISNUMBER(FIND(analysismethod9,'III_Plan comp 438.68 {Plan 9}'!O$15)),"",'III_Plan comp 438.68 {Plan 9}'!O$15&amp;analysismethod9)</f>
        <v/>
      </c>
      <c r="BW120" s="251" t="str">
        <f>IF(ISNUMBER(FIND(analysismethod9,'III_Plan comp 438.68 {Plan 9}'!P$15)),"",'III_Plan comp 438.68 {Plan 9}'!P$15&amp;analysismethod9)</f>
        <v/>
      </c>
      <c r="BX120" s="251" t="str">
        <f>IF(ISNUMBER(FIND(analysismethod9,'III_Plan comp 438.68 {Plan 9}'!Q$15)),"",'III_Plan comp 438.68 {Plan 9}'!Q$15&amp;analysismethod9)</f>
        <v/>
      </c>
      <c r="BY120" s="251" t="str">
        <f>IF(ISNUMBER(FIND(analysismethod9,'III_Plan comp 438.68 {Plan 9}'!R$15)),"",'III_Plan comp 438.68 {Plan 9}'!R$15&amp;analysismethod9)</f>
        <v/>
      </c>
      <c r="BZ120" s="251" t="str">
        <f>IF(ISNUMBER(FIND(analysismethod9,'III_Plan comp 438.68 {Plan 9}'!S$15)),"",'III_Plan comp 438.68 {Plan 9}'!S$15&amp;analysismethod9)</f>
        <v/>
      </c>
      <c r="CA120" s="251" t="str">
        <f>IF(ISNUMBER(FIND(analysismethod9,'III_Plan comp 438.68 {Plan 9}'!T$15)),"",'III_Plan comp 438.68 {Plan 9}'!T$15&amp;analysismethod9)</f>
        <v/>
      </c>
      <c r="CB120" s="251" t="str">
        <f>IF(ISNUMBER(FIND(analysismethod9,'III_Plan comp 438.68 {Plan 9}'!U$15)),"",'III_Plan comp 438.68 {Plan 9}'!U$15&amp;analysismethod9)</f>
        <v/>
      </c>
      <c r="CC120" s="251" t="str">
        <f>IF(ISNUMBER(FIND(analysismethod9,'III_Plan comp 438.68 {Plan 9}'!V$15)),"",'III_Plan comp 438.68 {Plan 9}'!V$15&amp;analysismethod9)</f>
        <v/>
      </c>
      <c r="CD120" s="251" t="str">
        <f>IF(ISNUMBER(FIND(analysismethod9,'III_Plan comp 438.68 {Plan 9}'!W$15)),"",'III_Plan comp 438.68 {Plan 9}'!W$15&amp;analysismethod9)</f>
        <v/>
      </c>
      <c r="CE120" s="251" t="str">
        <f>IF(ISNUMBER(FIND(analysismethod9,'III_Plan comp 438.68 {Plan 9}'!X$15)),"",'III_Plan comp 438.68 {Plan 9}'!X$15&amp;analysismethod9)</f>
        <v/>
      </c>
      <c r="CF120" s="251" t="str">
        <f>IF(ISNUMBER(FIND(analysismethod9,'III_Plan comp 438.68 {Plan 9}'!Y$15)),"",'III_Plan comp 438.68 {Plan 9}'!Y$15&amp;analysismethod9)</f>
        <v/>
      </c>
      <c r="CG120" s="251" t="str">
        <f>IF(ISNUMBER(FIND(analysismethod9,'III_Plan comp 438.68 {Plan 9}'!Z$15)),"",'III_Plan comp 438.68 {Plan 9}'!Z$15&amp;analysismethod9)</f>
        <v/>
      </c>
      <c r="CH120" s="251" t="str">
        <f>IF(ISNUMBER(FIND(analysismethod9,'III_Plan comp 438.68 {Plan 9}'!AA$15)),"",'III_Plan comp 438.68 {Plan 9}'!AA$15&amp;analysismethod9)</f>
        <v/>
      </c>
      <c r="CI120" s="251" t="str">
        <f>IF(ISNUMBER(FIND(analysismethod9,'III_Plan comp 438.68 {Plan 9}'!AB$15)),"",'III_Plan comp 438.68 {Plan 9}'!AB$15&amp;analysismethod9)</f>
        <v/>
      </c>
      <c r="CJ120" s="251" t="str">
        <f>IF(ISNUMBER(FIND(analysismethod9,'III_Plan comp 438.68 {Plan 9}'!AC$15)),"",'III_Plan comp 438.68 {Plan 9}'!AC$15&amp;analysismethod9)</f>
        <v/>
      </c>
      <c r="CK120" s="251" t="str">
        <f>IF(ISNUMBER(FIND(analysismethod9,'III_Plan comp 438.68 {Plan 9}'!AD$15)),"",'III_Plan comp 438.68 {Plan 9}'!AD$15&amp;analysismethod9)</f>
        <v/>
      </c>
      <c r="CL120" s="251" t="str">
        <f>IF(ISNUMBER(FIND(analysismethod9,'III_Plan comp 438.68 {Plan 9}'!AE$15)),"",'III_Plan comp 438.68 {Plan 9}'!AE$15&amp;analysismethod9)</f>
        <v/>
      </c>
      <c r="CM120" s="251" t="str">
        <f>IF(ISNUMBER(FIND(analysismethod9,'III_Plan comp 438.68 {Plan 9}'!AF$15)),"",'III_Plan comp 438.68 {Plan 9}'!AF$15&amp;analysismethod9)</f>
        <v/>
      </c>
      <c r="CN120" s="251" t="str">
        <f>IF(ISNUMBER(FIND(analysismethod9,'III_Plan comp 438.68 {Plan 9}'!AG$15)),"",'III_Plan comp 438.68 {Plan 9}'!AG$15&amp;analysismethod9)</f>
        <v/>
      </c>
      <c r="CO120" s="251" t="str">
        <f>IF(ISNUMBER(FIND(analysismethod9,'III_Plan comp 438.68 {Plan 9}'!AH$15)),"",'III_Plan comp 438.68 {Plan 9}'!AH$15&amp;analysismethod9)</f>
        <v/>
      </c>
      <c r="CP120" s="251" t="str">
        <f>IF(ISNUMBER(FIND(analysismethod9,'III_Plan comp 438.68 {Plan 9}'!AI$15)),"",'III_Plan comp 438.68 {Plan 9}'!AI$15&amp;analysismethod9)</f>
        <v/>
      </c>
      <c r="CQ120" s="251" t="str">
        <f>IF(ISNUMBER(FIND(analysismethod9,'III_Plan comp 438.68 {Plan 9}'!AJ$15)),"",'III_Plan comp 438.68 {Plan 9}'!AJ$15&amp;analysismethod9)</f>
        <v/>
      </c>
      <c r="CR120" s="251" t="str">
        <f>IF(ISNUMBER(FIND(analysismethod9,'III_Plan comp 438.68 {Plan 9}'!AK$15)),"",'III_Plan comp 438.68 {Plan 9}'!AK$15&amp;analysismethod9)</f>
        <v/>
      </c>
      <c r="CS120" s="251" t="str">
        <f>IF(ISNUMBER(FIND(analysismethod9,'III_Plan comp 438.68 {Plan 9}'!AL$15)),"",'III_Plan comp 438.68 {Plan 9}'!AL$15&amp;analysismethod9)</f>
        <v/>
      </c>
      <c r="CT120" s="251" t="str">
        <f>IF(ISNUMBER(FIND(analysismethod9,'III_Plan comp 438.68 {Plan 9}'!AM$15)),"",'III_Plan comp 438.68 {Plan 9}'!AM$15&amp;analysismethod9)</f>
        <v/>
      </c>
      <c r="CU120" s="251" t="str">
        <f>IF(ISNUMBER(FIND(analysismethod9,'III_Plan comp 438.68 {Plan 9}'!AN$15)),"",'III_Plan comp 438.68 {Plan 9}'!AN$15&amp;analysismethod9)</f>
        <v/>
      </c>
      <c r="CV120" s="251" t="str">
        <f>IF(ISNUMBER(FIND(analysismethod9,'III_Plan comp 438.68 {Plan 9}'!AO$15)),"",'III_Plan comp 438.68 {Plan 9}'!AO$15&amp;analysismethod9)</f>
        <v/>
      </c>
      <c r="CW120" s="251" t="str">
        <f>IF(ISNUMBER(FIND(analysismethod9,'III_Plan comp 438.68 {Plan 9}'!AP$15)),"",'III_Plan comp 438.68 {Plan 9}'!AP$15&amp;analysismethod9)</f>
        <v/>
      </c>
      <c r="CX120" s="251" t="str">
        <f>IF(ISNUMBER(FIND(analysismethod9,'III_Plan comp 438.68 {Plan 9}'!AQ$15)),"",'III_Plan comp 438.68 {Plan 9}'!AQ$15&amp;analysismethod9)</f>
        <v/>
      </c>
      <c r="CY120" s="251" t="str">
        <f>IF(ISNUMBER(FIND(analysismethod9,'III_Plan comp 438.68 {Plan 9}'!AR$15)),"",'III_Plan comp 438.68 {Plan 9}'!AR$15&amp;analysismethod9)</f>
        <v/>
      </c>
      <c r="CZ120" s="251" t="str">
        <f>IF(ISNUMBER(FIND(analysismethod9,'III_Plan comp 438.68 {Plan 9}'!AS$15)),"",'III_Plan comp 438.68 {Plan 9}'!AS$15&amp;analysismethod9)</f>
        <v/>
      </c>
      <c r="DA120" s="251" t="str">
        <f>IF(ISNUMBER(FIND(analysismethod9,'III_Plan comp 438.68 {Plan 9}'!AT$15)),"",'III_Plan comp 438.68 {Plan 9}'!AT$15&amp;analysismethod9)</f>
        <v/>
      </c>
      <c r="DB120" s="251" t="str">
        <f>IF(ISNUMBER(FIND(analysismethod9,'III_Plan comp 438.68 {Plan 9}'!AU$15)),"",'III_Plan comp 438.68 {Plan 9}'!AU$15&amp;analysismethod9)</f>
        <v/>
      </c>
      <c r="DC120" s="251" t="str">
        <f>IF(ISNUMBER(FIND(analysismethod9,'III_Plan comp 438.68 {Plan 9}'!AV$15)),"",'III_Plan comp 438.68 {Plan 9}'!AV$15&amp;analysismethod9)</f>
        <v/>
      </c>
      <c r="DD120" s="251" t="str">
        <f>IF(ISNUMBER(FIND(analysismethod9,'III_Plan comp 438.68 {Plan 9}'!AW$15)),"",'III_Plan comp 438.68 {Plan 9}'!AW$15&amp;analysismethod9)</f>
        <v/>
      </c>
      <c r="DE120" s="251" t="str">
        <f>IF(ISNUMBER(FIND(analysismethod9,'III_Plan comp 438.68 {Plan 9}'!AX$15)),"",'III_Plan comp 438.68 {Plan 9}'!AX$15&amp;analysismethod9)</f>
        <v/>
      </c>
      <c r="DF120" s="251" t="str">
        <f>IF(ISNUMBER(FIND(analysismethod9,'III_Plan comp 438.68 {Plan 9}'!AY$15)),"",'III_Plan comp 438.68 {Plan 9}'!AY$15&amp;analysismethod9)</f>
        <v/>
      </c>
      <c r="DG120" s="251" t="str">
        <f>IF(ISNUMBER(FIND(analysismethod9,'III_Plan comp 438.68 {Plan 9}'!AZ$15)),"",'III_Plan comp 438.68 {Plan 9}'!AZ$15&amp;analysismethod9)</f>
        <v/>
      </c>
      <c r="DH120" s="251" t="str">
        <f>IF(ISNUMBER(FIND(analysismethod9,'III_Plan comp 438.68 {Plan 9}'!BA$15)),"",'III_Plan comp 438.68 {Plan 9}'!BA$15&amp;analysismethod9)</f>
        <v/>
      </c>
      <c r="DI120" s="251" t="str">
        <f>IF(ISNUMBER(FIND(analysismethod9,'III_Plan comp 438.68 {Plan 9}'!BB$15)),"",'III_Plan comp 438.68 {Plan 9}'!BB$15&amp;analysismethod9)</f>
        <v/>
      </c>
      <c r="DJ120" s="251" t="str">
        <f>IF(ISNUMBER(FIND(analysismethod9,'III_Plan comp 438.68 {Plan 9}'!BC$15)),"",'III_Plan comp 438.68 {Plan 9}'!BC$15&amp;analysismethod9)</f>
        <v/>
      </c>
      <c r="DK120" s="251" t="str">
        <f>IF(ISNUMBER(FIND(analysismethod9,'III_Plan comp 438.68 {Plan 9}'!BD$15)),"",'III_Plan comp 438.68 {Plan 9}'!BD$15&amp;analysismethod9)</f>
        <v/>
      </c>
      <c r="DL120" s="251" t="str">
        <f>IF(ISNUMBER(FIND(analysismethod9,'III_Plan comp 438.68 {Plan 9}'!BE$15)),"",'III_Plan comp 438.68 {Plan 9}'!BE$15&amp;analysismethod9)</f>
        <v/>
      </c>
      <c r="DM120" s="251" t="str">
        <f>IF(ISNUMBER(FIND(analysismethod9,'III_Plan comp 438.68 {Plan 9}'!BF$15)),"",'III_Plan comp 438.68 {Plan 9}'!BF$15&amp;analysismethod9)</f>
        <v/>
      </c>
      <c r="DN120" s="251" t="str">
        <f>IF(ISNUMBER(FIND(analysismethod9,'III_Plan comp 438.68 {Plan 9}'!BG$15)),"",'III_Plan comp 438.68 {Plan 9}'!BG$15&amp;analysismethod9)</f>
        <v/>
      </c>
      <c r="DO120" s="251" t="str">
        <f>IF(ISNUMBER(FIND(analysismethod9,'III_Plan comp 438.68 {Plan 9}'!BH$15)),"",'III_Plan comp 438.68 {Plan 9}'!BH$15&amp;analysismethod9)</f>
        <v/>
      </c>
      <c r="DP120" s="251" t="str">
        <f>IF(ISNUMBER(FIND(analysismethod9,'III_Plan comp 438.68 {Plan 9}'!BI$15)),"",'III_Plan comp 438.68 {Plan 9}'!BI$15&amp;analysismethod9)</f>
        <v/>
      </c>
      <c r="DQ120" s="251" t="str">
        <f>IF(ISNUMBER(FIND(analysismethod9,'III_Plan comp 438.68 {Plan 9}'!BJ$15)),"",'III_Plan comp 438.68 {Plan 9}'!BJ$15&amp;analysismethod9)</f>
        <v/>
      </c>
      <c r="DR120" s="251" t="str">
        <f>IF(ISNUMBER(FIND(analysismethod9,'III_Plan comp 438.68 {Plan 9}'!BK$15)),"",'III_Plan comp 438.68 {Plan 9}'!BK$15&amp;analysismethod9)</f>
        <v/>
      </c>
      <c r="DS120" s="251" t="str">
        <f>IF(ISNUMBER(FIND(analysismethod9,'III_Plan comp 438.68 {Plan 9}'!BL$15)),"",'III_Plan comp 438.68 {Plan 9}'!BL$15&amp;analysismethod9)</f>
        <v/>
      </c>
      <c r="DT120" s="251" t="str">
        <f>IF(ISNUMBER(FIND(analysismethod9,'III_Plan comp 438.68 {Plan 9}'!BM$15)),"",'III_Plan comp 438.68 {Plan 9}'!BM$15&amp;analysismethod9)</f>
        <v/>
      </c>
      <c r="DU120" s="251" t="str">
        <f>IF(ISNUMBER(FIND(analysismethod9,'III_Plan comp 438.68 {Plan 9}'!BN$15)),"",'III_Plan comp 438.68 {Plan 9}'!BN$15&amp;analysismethod9)</f>
        <v/>
      </c>
      <c r="DV120" s="251" t="str">
        <f>IF(ISNUMBER(FIND(analysismethod9,'III_Plan comp 438.68 {Plan 9}'!BO$15)),"",'III_Plan comp 438.68 {Plan 9}'!BO$15&amp;analysismethod9)</f>
        <v/>
      </c>
      <c r="DW120" s="251" t="str">
        <f>IF(ISNUMBER(FIND(analysismethod9,'III_Plan comp 438.68 {Plan 9}'!BP$15)),"",'III_Plan comp 438.68 {Plan 9}'!BP$15&amp;analysismethod9)</f>
        <v/>
      </c>
      <c r="DX120" s="251" t="str">
        <f>IF(ISNUMBER(FIND(analysismethod9,'III_Plan comp 438.68 {Plan 9}'!BQ$15)),"",'III_Plan comp 438.68 {Plan 9}'!BQ$15&amp;analysismethod9)</f>
        <v/>
      </c>
      <c r="DY120" s="251" t="str">
        <f>IF(ISNUMBER(FIND(analysismethod9,'III_Plan comp 438.68 {Plan 9}'!BR$15)),"",'III_Plan comp 438.68 {Plan 9}'!BR$15&amp;analysismethod9)</f>
        <v/>
      </c>
      <c r="DZ120" s="251" t="str">
        <f>IF(ISNUMBER(FIND(analysismethod9,'III_Plan comp 438.68 {Plan 9}'!BS$15)),"",'III_Plan comp 438.68 {Plan 9}'!BS$15&amp;analysismethod9)</f>
        <v/>
      </c>
      <c r="EA120" s="251" t="str">
        <f>IF(ISNUMBER(FIND(analysismethod9,'III_Plan comp 438.68 {Plan 9}'!BT$15)),"",'III_Plan comp 438.68 {Plan 9}'!BT$15&amp;analysismethod9)</f>
        <v/>
      </c>
      <c r="EB120" s="251" t="str">
        <f>IF(ISNUMBER(FIND(analysismethod9,'III_Plan comp 438.68 {Plan 9}'!BU$15)),"",'III_Plan comp 438.68 {Plan 9}'!BU$15&amp;analysismethod9)</f>
        <v/>
      </c>
      <c r="EC120" s="251" t="str">
        <f>IF(ISNUMBER(FIND(analysismethod9,'III_Plan comp 438.68 {Plan 9}'!BV$15)),"",'III_Plan comp 438.68 {Plan 9}'!BV$15&amp;analysismethod9)</f>
        <v/>
      </c>
      <c r="ED120" s="251" t="str">
        <f>IF(ISNUMBER(FIND(analysismethod9,'III_Plan comp 438.68 {Plan 9}'!BW$15)),"",'III_Plan comp 438.68 {Plan 9}'!BW$15&amp;analysismethod9)</f>
        <v/>
      </c>
      <c r="EE120" s="251" t="str">
        <f>IF(ISNUMBER(FIND(analysismethod9,'III_Plan comp 438.68 {Plan 9}'!BX$15)),"",'III_Plan comp 438.68 {Plan 9}'!BX$15&amp;analysismethod9)</f>
        <v/>
      </c>
      <c r="EF120" s="251" t="str">
        <f>IF(ISNUMBER(FIND(analysismethod9,'III_Plan comp 438.68 {Plan 9}'!BY$15)),"",'III_Plan comp 438.68 {Plan 9}'!BY$15&amp;analysismethod9)</f>
        <v/>
      </c>
      <c r="EG120" s="251" t="str">
        <f>IF(ISNUMBER(FIND(analysismethod9,'III_Plan comp 438.68 {Plan 9}'!BZ$15)),"",'III_Plan comp 438.68 {Plan 9}'!BZ$15&amp;analysismethod9)</f>
        <v/>
      </c>
      <c r="EH120" s="251" t="str">
        <f>IF(ISNUMBER(FIND(analysismethod9,'III_Plan comp 438.68 {Plan 9}'!CA$15)),"",'III_Plan comp 438.68 {Plan 9}'!CA$15&amp;analysismethod9)</f>
        <v/>
      </c>
      <c r="EI120" s="251" t="str">
        <f>IF(ISNUMBER(FIND(analysismethod9,'III_Plan comp 438.68 {Plan 9}'!CB$15)),"",'III_Plan comp 438.68 {Plan 9}'!CB$15&amp;analysismethod9)</f>
        <v/>
      </c>
      <c r="EJ120" s="251" t="str">
        <f>IF(ISNUMBER(FIND(analysismethod9,'III_Plan comp 438.68 {Plan 9}'!CC$15)),"",'III_Plan comp 438.68 {Plan 9}'!CC$15&amp;analysismethod9)</f>
        <v/>
      </c>
      <c r="EK120" s="251" t="str">
        <f>IF(ISNUMBER(FIND(analysismethod9,'III_Plan comp 438.68 {Plan 9}'!CD$15)),"",'III_Plan comp 438.68 {Plan 9}'!CD$15&amp;analysismethod9)</f>
        <v/>
      </c>
      <c r="EL120" s="251" t="str">
        <f>IF(ISNUMBER(FIND(analysismethod9,'III_Plan comp 438.68 {Plan 9}'!CE$15)),"",'III_Plan comp 438.68 {Plan 9}'!CE$15&amp;analysismethod9)</f>
        <v/>
      </c>
      <c r="EM120" s="251" t="str">
        <f>IF(ISNUMBER(FIND(analysismethod9,'III_Plan comp 438.68 {Plan 9}'!CF$15)),"",'III_Plan comp 438.68 {Plan 9}'!CF$15&amp;analysismethod9)</f>
        <v/>
      </c>
      <c r="EN120" s="251" t="str">
        <f>IF(ISNUMBER(FIND(analysismethod9,'III_Plan comp 438.68 {Plan 9}'!CG$15)),"",'III_Plan comp 438.68 {Plan 9}'!CG$15&amp;analysismethod9)</f>
        <v/>
      </c>
      <c r="EO120" s="251" t="str">
        <f>IF(ISNUMBER(FIND(analysismethod9,'III_Plan comp 438.68 {Plan 9}'!CH$15)),"",'III_Plan comp 438.68 {Plan 9}'!CH$15&amp;analysismethod9)</f>
        <v/>
      </c>
      <c r="EP120" s="251" t="str">
        <f>IF(ISNUMBER(FIND(analysismethod9,'III_Plan comp 438.68 {Plan 9}'!CI$15)),"",'III_Plan comp 438.68 {Plan 9}'!CI$15&amp;analysismethod9)</f>
        <v/>
      </c>
      <c r="EQ120" s="251" t="str">
        <f>IF(ISNUMBER(FIND(analysismethod9,'III_Plan comp 438.68 {Plan 9}'!CJ$15)),"",'III_Plan comp 438.68 {Plan 9}'!CJ$15&amp;analysismethod9)</f>
        <v/>
      </c>
      <c r="ER120" s="251" t="str">
        <f>IF(ISNUMBER(FIND(analysismethod9,'III_Plan comp 438.68 {Plan 9}'!CK$15)),"",'III_Plan comp 438.68 {Plan 9}'!CK$15&amp;analysismethod9)</f>
        <v/>
      </c>
      <c r="ES120" s="251" t="str">
        <f>IF(ISNUMBER(FIND(analysismethod9,'III_Plan comp 438.68 {Plan 9}'!CL$15)),"",'III_Plan comp 438.68 {Plan 9}'!CL$15&amp;analysismethod9)</f>
        <v/>
      </c>
      <c r="ET120" s="251" t="str">
        <f>IF(ISNUMBER(FIND(analysismethod9,'III_Plan comp 438.68 {Plan 9}'!CM$15)),"",'III_Plan comp 438.68 {Plan 9}'!CM$15&amp;analysismethod9)</f>
        <v/>
      </c>
      <c r="EU120" s="251" t="str">
        <f>IF(ISNUMBER(FIND(analysismethod9,'III_Plan comp 438.68 {Plan 9}'!CN$15)),"",'III_Plan comp 438.68 {Plan 9}'!CN$15&amp;analysismethod9)</f>
        <v/>
      </c>
      <c r="EV120" s="251" t="str">
        <f>IF(ISNUMBER(FIND(analysismethod9,'III_Plan comp 438.68 {Plan 9}'!CO$15)),"",'III_Plan comp 438.68 {Plan 9}'!CO$15&amp;analysismethod9)</f>
        <v/>
      </c>
      <c r="EW120" s="251" t="str">
        <f>IF(ISNUMBER(FIND(analysismethod9,'III_Plan comp 438.68 {Plan 9}'!CP$15)),"",'III_Plan comp 438.68 {Plan 9}'!CP$15&amp;analysismethod9)</f>
        <v/>
      </c>
      <c r="EX120" s="251" t="str">
        <f>IF(ISNUMBER(FIND(analysismethod9,'III_Plan comp 438.68 {Plan 9}'!CQ$15)),"",'III_Plan comp 438.68 {Plan 9}'!CQ$15&amp;analysismethod9)</f>
        <v/>
      </c>
      <c r="EY120" s="251" t="str">
        <f>IF(ISNUMBER(FIND(analysismethod9,'III_Plan comp 438.68 {Plan 9}'!CR$15)),"",'III_Plan comp 438.68 {Plan 9}'!CR$15&amp;analysismethod9)</f>
        <v/>
      </c>
      <c r="EZ120" s="251" t="str">
        <f>IF(ISNUMBER(FIND(analysismethod9,'III_Plan comp 438.68 {Plan 9}'!CS$15)),"",'III_Plan comp 438.68 {Plan 9}'!CS$15&amp;analysismethod9)</f>
        <v/>
      </c>
      <c r="FA120" s="251" t="str">
        <f>IF(ISNUMBER(FIND(analysismethod9,'III_Plan comp 438.68 {Plan 9}'!CT$15)),"",'III_Plan comp 438.68 {Plan 9}'!CT$15&amp;analysismethod9)</f>
        <v/>
      </c>
      <c r="FB120" s="251" t="str">
        <f>IF(ISNUMBER(FIND(analysismethod9,'III_Plan comp 438.68 {Plan 9}'!CU$15)),"",'III_Plan comp 438.68 {Plan 9}'!CU$15&amp;analysismethod9)</f>
        <v/>
      </c>
      <c r="FC120" s="251" t="str">
        <f>IF(ISNUMBER(FIND(analysismethod9,'III_Plan comp 438.68 {Plan 9}'!CV$15)),"",'III_Plan comp 438.68 {Plan 9}'!CV$15&amp;analysismethod9)</f>
        <v/>
      </c>
      <c r="FD120" s="251" t="str">
        <f>IF(ISNUMBER(FIND(analysismethod9,'III_Plan comp 438.68 {Plan 9}'!CW$15)),"",'III_Plan comp 438.68 {Plan 9}'!CW$15&amp;analysismethod9)</f>
        <v/>
      </c>
      <c r="FE120" s="251" t="str">
        <f>IF(ISNUMBER(FIND(analysismethod9,'III_Plan comp 438.68 {Plan 9}'!CX$15)),"",'III_Plan comp 438.68 {Plan 9}'!CX$15&amp;analysismethod9)</f>
        <v/>
      </c>
      <c r="FF120" s="251" t="str">
        <f>IF(ISNUMBER(FIND(analysismethod9,'III_Plan comp 438.68 {Plan 9}'!CY$15)),"",'III_Plan comp 438.68 {Plan 9}'!CY$15&amp;analysismethod9)</f>
        <v/>
      </c>
      <c r="FG120" s="251" t="str">
        <f>IF(ISNUMBER(FIND(analysismethod9,'III_Plan comp 438.68 {Plan 9}'!CZ$15)),"",'III_Plan comp 438.68 {Plan 9}'!CZ$15&amp;analysismethod9)</f>
        <v/>
      </c>
    </row>
    <row r="121" spans="62:163" ht="15" thickBot="1" x14ac:dyDescent="0.25">
      <c r="BK121" s="253" t="str">
        <f>IF('I_State and program information'!$E$91&lt;&gt;"",'I_State and program information'!E200&amp;"; "&amp;CHAR(10)&amp;CHAR(10),"")</f>
        <v/>
      </c>
      <c r="BL121" s="254" t="str">
        <f>IF(ISNUMBER(FIND(analysismethod10,'III_Plan comp 438.68 {Plan 1}'!E$15)),"",'III_Plan comp 438.68 {Plan 1}'!E$15&amp;analysismethod10)</f>
        <v/>
      </c>
      <c r="BM121" s="254" t="str">
        <f>IF(ISNUMBER(FIND(analysismethod10,'III_Plan comp 438.68 {Plan 1}'!F$15)),"",'III_Plan comp 438.68 {Plan 1}'!F$15&amp;analysismethod10)</f>
        <v/>
      </c>
      <c r="BN121" s="254" t="str">
        <f>IF(ISNUMBER(FIND(analysismethod10,'III_Plan comp 438.68 {Plan 1}'!G$15)),"",'III_Plan comp 438.68 {Plan 1}'!G$15&amp;analysismethod10)</f>
        <v/>
      </c>
      <c r="BO121" s="254" t="str">
        <f>IF(ISNUMBER(FIND(analysismethod10,'III_Plan comp 438.68 {Plan 1}'!H$15)),"",'III_Plan comp 438.68 {Plan 1}'!H$15&amp;analysismethod10)</f>
        <v/>
      </c>
      <c r="BP121" s="254" t="str">
        <f>IF(ISNUMBER(FIND(analysismethod10,'III_Plan comp 438.68 {Plan 1}'!I$15)),"",'III_Plan comp 438.68 {Plan 1}'!I$15&amp;analysismethod10)</f>
        <v/>
      </c>
      <c r="BQ121" s="254" t="str">
        <f>IF(ISNUMBER(FIND(analysismethod10,'III_Plan comp 438.68 {Plan 1}'!J$15)),"",'III_Plan comp 438.68 {Plan 1}'!J$15&amp;analysismethod10)</f>
        <v/>
      </c>
      <c r="BR121" s="254" t="str">
        <f>IF(ISNUMBER(FIND(analysismethod10,'III_Plan comp 438.68 {Plan 1}'!K$15)),"",'III_Plan comp 438.68 {Plan 1}'!K$15&amp;analysismethod10)</f>
        <v/>
      </c>
      <c r="BS121" s="254" t="str">
        <f>IF(ISNUMBER(FIND(analysismethod10,'III_Plan comp 438.68 {Plan 1}'!L$15)),"",'III_Plan comp 438.68 {Plan 1}'!L$15&amp;analysismethod10)</f>
        <v/>
      </c>
      <c r="BT121" s="254" t="str">
        <f>IF(ISNUMBER(FIND(analysismethod10,'III_Plan comp 438.68 {Plan 1}'!M$15)),"",'III_Plan comp 438.68 {Plan 1}'!M$15&amp;analysismethod10)</f>
        <v/>
      </c>
      <c r="BU121" s="254" t="str">
        <f>IF(ISNUMBER(FIND(analysismethod10,'III_Plan comp 438.68 {Plan 1}'!N$15)),"",'III_Plan comp 438.68 {Plan 1}'!N$15&amp;analysismethod10)</f>
        <v/>
      </c>
      <c r="BV121" s="254" t="str">
        <f>IF(ISNUMBER(FIND(analysismethod10,'III_Plan comp 438.68 {Plan 1}'!O$15)),"",'III_Plan comp 438.68 {Plan 1}'!O$15&amp;analysismethod10)</f>
        <v/>
      </c>
      <c r="BW121" s="254" t="str">
        <f>IF(ISNUMBER(FIND(analysismethod10,'III_Plan comp 438.68 {Plan 1}'!P$15)),"",'III_Plan comp 438.68 {Plan 1}'!P$15&amp;analysismethod10)</f>
        <v/>
      </c>
      <c r="BX121" s="254" t="str">
        <f>IF(ISNUMBER(FIND(analysismethod10,'III_Plan comp 438.68 {Plan 1}'!Q$15)),"",'III_Plan comp 438.68 {Plan 1}'!Q$15&amp;analysismethod10)</f>
        <v/>
      </c>
      <c r="BY121" s="254" t="str">
        <f>IF(ISNUMBER(FIND(analysismethod10,'III_Plan comp 438.68 {Plan 1}'!R$15)),"",'III_Plan comp 438.68 {Plan 1}'!R$15&amp;analysismethod10)</f>
        <v/>
      </c>
      <c r="BZ121" s="254" t="str">
        <f>IF(ISNUMBER(FIND(analysismethod10,'III_Plan comp 438.68 {Plan 1}'!S$15)),"",'III_Plan comp 438.68 {Plan 1}'!S$15&amp;analysismethod10)</f>
        <v/>
      </c>
      <c r="CA121" s="254" t="str">
        <f>IF(ISNUMBER(FIND(analysismethod10,'III_Plan comp 438.68 {Plan 1}'!T$15)),"",'III_Plan comp 438.68 {Plan 1}'!T$15&amp;analysismethod10)</f>
        <v/>
      </c>
      <c r="CB121" s="254" t="str">
        <f>IF(ISNUMBER(FIND(analysismethod10,'III_Plan comp 438.68 {Plan 1}'!U$15)),"",'III_Plan comp 438.68 {Plan 1}'!U$15&amp;analysismethod10)</f>
        <v/>
      </c>
      <c r="CC121" s="254" t="str">
        <f>IF(ISNUMBER(FIND(analysismethod10,'III_Plan comp 438.68 {Plan 1}'!V$15)),"",'III_Plan comp 438.68 {Plan 1}'!V$15&amp;analysismethod10)</f>
        <v/>
      </c>
      <c r="CD121" s="254" t="str">
        <f>IF(ISNUMBER(FIND(analysismethod10,'III_Plan comp 438.68 {Plan 1}'!W$15)),"",'III_Plan comp 438.68 {Plan 1}'!W$15&amp;analysismethod10)</f>
        <v/>
      </c>
      <c r="CE121" s="254" t="str">
        <f>IF(ISNUMBER(FIND(analysismethod10,'III_Plan comp 438.68 {Plan 1}'!X$15)),"",'III_Plan comp 438.68 {Plan 1}'!X$15&amp;analysismethod10)</f>
        <v/>
      </c>
      <c r="CF121" s="254" t="str">
        <f>IF(ISNUMBER(FIND(analysismethod10,'III_Plan comp 438.68 {Plan 1}'!Y$15)),"",'III_Plan comp 438.68 {Plan 1}'!Y$15&amp;analysismethod10)</f>
        <v/>
      </c>
      <c r="CG121" s="254" t="str">
        <f>IF(ISNUMBER(FIND(analysismethod10,'III_Plan comp 438.68 {Plan 1}'!Z$15)),"",'III_Plan comp 438.68 {Plan 1}'!Z$15&amp;analysismethod10)</f>
        <v/>
      </c>
      <c r="CH121" s="254" t="str">
        <f>IF(ISNUMBER(FIND(analysismethod10,'III_Plan comp 438.68 {Plan 1}'!AA$15)),"",'III_Plan comp 438.68 {Plan 1}'!AA$15&amp;analysismethod10)</f>
        <v/>
      </c>
      <c r="CI121" s="254" t="str">
        <f>IF(ISNUMBER(FIND(analysismethod10,'III_Plan comp 438.68 {Plan 1}'!AB$15)),"",'III_Plan comp 438.68 {Plan 1}'!AB$15&amp;analysismethod10)</f>
        <v/>
      </c>
      <c r="CJ121" s="254" t="str">
        <f>IF(ISNUMBER(FIND(analysismethod10,'III_Plan comp 438.68 {Plan 1}'!AC$15)),"",'III_Plan comp 438.68 {Plan 1}'!AC$15&amp;analysismethod10)</f>
        <v/>
      </c>
      <c r="CK121" s="254" t="str">
        <f>IF(ISNUMBER(FIND(analysismethod10,'III_Plan comp 438.68 {Plan 1}'!AD$15)),"",'III_Plan comp 438.68 {Plan 1}'!AD$15&amp;analysismethod10)</f>
        <v/>
      </c>
      <c r="CL121" s="254" t="str">
        <f>IF(ISNUMBER(FIND(analysismethod10,'III_Plan comp 438.68 {Plan 1}'!AE$15)),"",'III_Plan comp 438.68 {Plan 1}'!AE$15&amp;analysismethod10)</f>
        <v/>
      </c>
      <c r="CM121" s="254" t="str">
        <f>IF(ISNUMBER(FIND(analysismethod10,'III_Plan comp 438.68 {Plan 1}'!AF$15)),"",'III_Plan comp 438.68 {Plan 1}'!AF$15&amp;analysismethod10)</f>
        <v/>
      </c>
      <c r="CN121" s="254" t="str">
        <f>IF(ISNUMBER(FIND(analysismethod10,'III_Plan comp 438.68 {Plan 1}'!AG$15)),"",'III_Plan comp 438.68 {Plan 1}'!AG$15&amp;analysismethod10)</f>
        <v/>
      </c>
      <c r="CO121" s="254" t="str">
        <f>IF(ISNUMBER(FIND(analysismethod10,'III_Plan comp 438.68 {Plan 1}'!AH$15)),"",'III_Plan comp 438.68 {Plan 1}'!AH$15&amp;analysismethod10)</f>
        <v/>
      </c>
      <c r="CP121" s="254" t="str">
        <f>IF(ISNUMBER(FIND(analysismethod10,'III_Plan comp 438.68 {Plan 1}'!AI$15)),"",'III_Plan comp 438.68 {Plan 1}'!AI$15&amp;analysismethod10)</f>
        <v/>
      </c>
      <c r="CQ121" s="254" t="str">
        <f>IF(ISNUMBER(FIND(analysismethod10,'III_Plan comp 438.68 {Plan 1}'!AJ$15)),"",'III_Plan comp 438.68 {Plan 1}'!AJ$15&amp;analysismethod10)</f>
        <v/>
      </c>
      <c r="CR121" s="254" t="str">
        <f>IF(ISNUMBER(FIND(analysismethod10,'III_Plan comp 438.68 {Plan 1}'!AK$15)),"",'III_Plan comp 438.68 {Plan 1}'!AK$15&amp;analysismethod10)</f>
        <v/>
      </c>
      <c r="CS121" s="254" t="str">
        <f>IF(ISNUMBER(FIND(analysismethod10,'III_Plan comp 438.68 {Plan 1}'!AL$15)),"",'III_Plan comp 438.68 {Plan 1}'!AL$15&amp;analysismethod10)</f>
        <v/>
      </c>
      <c r="CT121" s="254" t="str">
        <f>IF(ISNUMBER(FIND(analysismethod10,'III_Plan comp 438.68 {Plan 1}'!AM$15)),"",'III_Plan comp 438.68 {Plan 1}'!AM$15&amp;analysismethod10)</f>
        <v/>
      </c>
      <c r="CU121" s="254" t="str">
        <f>IF(ISNUMBER(FIND(analysismethod10,'III_Plan comp 438.68 {Plan 1}'!AN$15)),"",'III_Plan comp 438.68 {Plan 1}'!AN$15&amp;analysismethod10)</f>
        <v/>
      </c>
      <c r="CV121" s="254" t="str">
        <f>IF(ISNUMBER(FIND(analysismethod10,'III_Plan comp 438.68 {Plan 1}'!AO$15)),"",'III_Plan comp 438.68 {Plan 1}'!AO$15&amp;analysismethod10)</f>
        <v/>
      </c>
      <c r="CW121" s="254" t="str">
        <f>IF(ISNUMBER(FIND(analysismethod10,'III_Plan comp 438.68 {Plan 1}'!AP$15)),"",'III_Plan comp 438.68 {Plan 1}'!AP$15&amp;analysismethod10)</f>
        <v/>
      </c>
      <c r="CX121" s="254" t="str">
        <f>IF(ISNUMBER(FIND(analysismethod10,'III_Plan comp 438.68 {Plan 1}'!AQ$15)),"",'III_Plan comp 438.68 {Plan 1}'!AQ$15&amp;analysismethod10)</f>
        <v/>
      </c>
      <c r="CY121" s="254" t="str">
        <f>IF(ISNUMBER(FIND(analysismethod10,'III_Plan comp 438.68 {Plan 1}'!AR$15)),"",'III_Plan comp 438.68 {Plan 1}'!AR$15&amp;analysismethod10)</f>
        <v/>
      </c>
      <c r="CZ121" s="254" t="str">
        <f>IF(ISNUMBER(FIND(analysismethod10,'III_Plan comp 438.68 {Plan 1}'!AS$15)),"",'III_Plan comp 438.68 {Plan 1}'!AS$15&amp;analysismethod10)</f>
        <v/>
      </c>
      <c r="DA121" s="254" t="str">
        <f>IF(ISNUMBER(FIND(analysismethod10,'III_Plan comp 438.68 {Plan 1}'!AT$15)),"",'III_Plan comp 438.68 {Plan 1}'!AT$15&amp;analysismethod10)</f>
        <v/>
      </c>
      <c r="DB121" s="254" t="str">
        <f>IF(ISNUMBER(FIND(analysismethod10,'III_Plan comp 438.68 {Plan 1}'!AU$15)),"",'III_Plan comp 438.68 {Plan 1}'!AU$15&amp;analysismethod10)</f>
        <v/>
      </c>
      <c r="DC121" s="254" t="str">
        <f>IF(ISNUMBER(FIND(analysismethod10,'III_Plan comp 438.68 {Plan 1}'!AV$15)),"",'III_Plan comp 438.68 {Plan 1}'!AV$15&amp;analysismethod10)</f>
        <v/>
      </c>
      <c r="DD121" s="254" t="str">
        <f>IF(ISNUMBER(FIND(analysismethod10,'III_Plan comp 438.68 {Plan 1}'!AW$15)),"",'III_Plan comp 438.68 {Plan 1}'!AW$15&amp;analysismethod10)</f>
        <v/>
      </c>
      <c r="DE121" s="254" t="str">
        <f>IF(ISNUMBER(FIND(analysismethod10,'III_Plan comp 438.68 {Plan 1}'!AX$15)),"",'III_Plan comp 438.68 {Plan 1}'!AX$15&amp;analysismethod10)</f>
        <v/>
      </c>
      <c r="DF121" s="254" t="str">
        <f>IF(ISNUMBER(FIND(analysismethod10,'III_Plan comp 438.68 {Plan 1}'!AY$15)),"",'III_Plan comp 438.68 {Plan 1}'!AY$15&amp;analysismethod10)</f>
        <v/>
      </c>
      <c r="DG121" s="254" t="str">
        <f>IF(ISNUMBER(FIND(analysismethod10,'III_Plan comp 438.68 {Plan 1}'!AZ$15)),"",'III_Plan comp 438.68 {Plan 1}'!AZ$15&amp;analysismethod10)</f>
        <v/>
      </c>
      <c r="DH121" s="254" t="str">
        <f>IF(ISNUMBER(FIND(analysismethod10,'III_Plan comp 438.68 {Plan 1}'!BA$15)),"",'III_Plan comp 438.68 {Plan 1}'!BA$15&amp;analysismethod10)</f>
        <v/>
      </c>
      <c r="DI121" s="254" t="str">
        <f>IF(ISNUMBER(FIND(analysismethod10,'III_Plan comp 438.68 {Plan 1}'!BB$15)),"",'III_Plan comp 438.68 {Plan 1}'!BB$15&amp;analysismethod10)</f>
        <v/>
      </c>
      <c r="DJ121" s="254" t="str">
        <f>IF(ISNUMBER(FIND(analysismethod10,'III_Plan comp 438.68 {Plan 1}'!BC$15)),"",'III_Plan comp 438.68 {Plan 1}'!BC$15&amp;analysismethod10)</f>
        <v/>
      </c>
      <c r="DK121" s="254" t="str">
        <f>IF(ISNUMBER(FIND(analysismethod10,'III_Plan comp 438.68 {Plan 1}'!BD$15)),"",'III_Plan comp 438.68 {Plan 1}'!BD$15&amp;analysismethod10)</f>
        <v/>
      </c>
      <c r="DL121" s="254" t="str">
        <f>IF(ISNUMBER(FIND(analysismethod10,'III_Plan comp 438.68 {Plan 1}'!BE$15)),"",'III_Plan comp 438.68 {Plan 1}'!BE$15&amp;analysismethod10)</f>
        <v/>
      </c>
      <c r="DM121" s="254" t="str">
        <f>IF(ISNUMBER(FIND(analysismethod10,'III_Plan comp 438.68 {Plan 1}'!BF$15)),"",'III_Plan comp 438.68 {Plan 1}'!BF$15&amp;analysismethod10)</f>
        <v/>
      </c>
      <c r="DN121" s="254" t="str">
        <f>IF(ISNUMBER(FIND(analysismethod10,'III_Plan comp 438.68 {Plan 1}'!BG$15)),"",'III_Plan comp 438.68 {Plan 1}'!BG$15&amp;analysismethod10)</f>
        <v/>
      </c>
      <c r="DO121" s="254" t="str">
        <f>IF(ISNUMBER(FIND(analysismethod10,'III_Plan comp 438.68 {Plan 1}'!BH$15)),"",'III_Plan comp 438.68 {Plan 1}'!BH$15&amp;analysismethod10)</f>
        <v/>
      </c>
      <c r="DP121" s="254" t="str">
        <f>IF(ISNUMBER(FIND(analysismethod10,'III_Plan comp 438.68 {Plan 1}'!BI$15)),"",'III_Plan comp 438.68 {Plan 1}'!BI$15&amp;analysismethod10)</f>
        <v/>
      </c>
      <c r="DQ121" s="254" t="str">
        <f>IF(ISNUMBER(FIND(analysismethod10,'III_Plan comp 438.68 {Plan 1}'!BJ$15)),"",'III_Plan comp 438.68 {Plan 1}'!BJ$15&amp;analysismethod10)</f>
        <v/>
      </c>
      <c r="DR121" s="254" t="str">
        <f>IF(ISNUMBER(FIND(analysismethod10,'III_Plan comp 438.68 {Plan 1}'!BK$15)),"",'III_Plan comp 438.68 {Plan 1}'!BK$15&amp;analysismethod10)</f>
        <v/>
      </c>
      <c r="DS121" s="254" t="str">
        <f>IF(ISNUMBER(FIND(analysismethod10,'III_Plan comp 438.68 {Plan 1}'!BL$15)),"",'III_Plan comp 438.68 {Plan 1}'!BL$15&amp;analysismethod10)</f>
        <v/>
      </c>
      <c r="DT121" s="254" t="str">
        <f>IF(ISNUMBER(FIND(analysismethod10,'III_Plan comp 438.68 {Plan 1}'!BM$15)),"",'III_Plan comp 438.68 {Plan 1}'!BM$15&amp;analysismethod10)</f>
        <v/>
      </c>
      <c r="DU121" s="254" t="str">
        <f>IF(ISNUMBER(FIND(analysismethod10,'III_Plan comp 438.68 {Plan 1}'!BN$15)),"",'III_Plan comp 438.68 {Plan 1}'!BN$15&amp;analysismethod10)</f>
        <v/>
      </c>
      <c r="DV121" s="254" t="str">
        <f>IF(ISNUMBER(FIND(analysismethod10,'III_Plan comp 438.68 {Plan 1}'!BO$15)),"",'III_Plan comp 438.68 {Plan 1}'!BO$15&amp;analysismethod10)</f>
        <v/>
      </c>
      <c r="DW121" s="254" t="str">
        <f>IF(ISNUMBER(FIND(analysismethod10,'III_Plan comp 438.68 {Plan 1}'!BP$15)),"",'III_Plan comp 438.68 {Plan 1}'!BP$15&amp;analysismethod10)</f>
        <v/>
      </c>
      <c r="DX121" s="254" t="str">
        <f>IF(ISNUMBER(FIND(analysismethod10,'III_Plan comp 438.68 {Plan 1}'!BQ$15)),"",'III_Plan comp 438.68 {Plan 1}'!BQ$15&amp;analysismethod10)</f>
        <v/>
      </c>
      <c r="DY121" s="254" t="str">
        <f>IF(ISNUMBER(FIND(analysismethod10,'III_Plan comp 438.68 {Plan 1}'!BR$15)),"",'III_Plan comp 438.68 {Plan 1}'!BR$15&amp;analysismethod10)</f>
        <v/>
      </c>
      <c r="DZ121" s="254" t="str">
        <f>IF(ISNUMBER(FIND(analysismethod10,'III_Plan comp 438.68 {Plan 1}'!BS$15)),"",'III_Plan comp 438.68 {Plan 1}'!BS$15&amp;analysismethod10)</f>
        <v/>
      </c>
      <c r="EA121" s="254" t="str">
        <f>IF(ISNUMBER(FIND(analysismethod10,'III_Plan comp 438.68 {Plan 1}'!BT$15)),"",'III_Plan comp 438.68 {Plan 1}'!BT$15&amp;analysismethod10)</f>
        <v/>
      </c>
      <c r="EB121" s="254" t="str">
        <f>IF(ISNUMBER(FIND(analysismethod10,'III_Plan comp 438.68 {Plan 1}'!BU$15)),"",'III_Plan comp 438.68 {Plan 1}'!BU$15&amp;analysismethod10)</f>
        <v/>
      </c>
      <c r="EC121" s="254" t="str">
        <f>IF(ISNUMBER(FIND(analysismethod10,'III_Plan comp 438.68 {Plan 1}'!BV$15)),"",'III_Plan comp 438.68 {Plan 1}'!BV$15&amp;analysismethod10)</f>
        <v/>
      </c>
      <c r="ED121" s="254" t="str">
        <f>IF(ISNUMBER(FIND(analysismethod10,'III_Plan comp 438.68 {Plan 1}'!BW$15)),"",'III_Plan comp 438.68 {Plan 1}'!BW$15&amp;analysismethod10)</f>
        <v/>
      </c>
      <c r="EE121" s="254" t="str">
        <f>IF(ISNUMBER(FIND(analysismethod10,'III_Plan comp 438.68 {Plan 1}'!BX$15)),"",'III_Plan comp 438.68 {Plan 1}'!BX$15&amp;analysismethod10)</f>
        <v/>
      </c>
      <c r="EF121" s="254" t="str">
        <f>IF(ISNUMBER(FIND(analysismethod10,'III_Plan comp 438.68 {Plan 1}'!BY$15)),"",'III_Plan comp 438.68 {Plan 1}'!BY$15&amp;analysismethod10)</f>
        <v/>
      </c>
      <c r="EG121" s="254" t="str">
        <f>IF(ISNUMBER(FIND(analysismethod10,'III_Plan comp 438.68 {Plan 1}'!BZ$15)),"",'III_Plan comp 438.68 {Plan 1}'!BZ$15&amp;analysismethod10)</f>
        <v/>
      </c>
      <c r="EH121" s="254" t="str">
        <f>IF(ISNUMBER(FIND(analysismethod10,'III_Plan comp 438.68 {Plan 1}'!CA$15)),"",'III_Plan comp 438.68 {Plan 1}'!CA$15&amp;analysismethod10)</f>
        <v/>
      </c>
      <c r="EI121" s="254" t="str">
        <f>IF(ISNUMBER(FIND(analysismethod10,'III_Plan comp 438.68 {Plan 1}'!CB$15)),"",'III_Plan comp 438.68 {Plan 1}'!CB$15&amp;analysismethod10)</f>
        <v/>
      </c>
      <c r="EJ121" s="254" t="str">
        <f>IF(ISNUMBER(FIND(analysismethod10,'III_Plan comp 438.68 {Plan 1}'!CC$15)),"",'III_Plan comp 438.68 {Plan 1}'!CC$15&amp;analysismethod10)</f>
        <v/>
      </c>
      <c r="EK121" s="254" t="str">
        <f>IF(ISNUMBER(FIND(analysismethod10,'III_Plan comp 438.68 {Plan 1}'!CD$15)),"",'III_Plan comp 438.68 {Plan 1}'!CD$15&amp;analysismethod10)</f>
        <v/>
      </c>
      <c r="EL121" s="254" t="str">
        <f>IF(ISNUMBER(FIND(analysismethod10,'III_Plan comp 438.68 {Plan 1}'!CE$15)),"",'III_Plan comp 438.68 {Plan 1}'!CE$15&amp;analysismethod10)</f>
        <v/>
      </c>
      <c r="EM121" s="254" t="str">
        <f>IF(ISNUMBER(FIND(analysismethod10,'III_Plan comp 438.68 {Plan 1}'!CF$15)),"",'III_Plan comp 438.68 {Plan 1}'!CF$15&amp;analysismethod10)</f>
        <v/>
      </c>
      <c r="EN121" s="254" t="str">
        <f>IF(ISNUMBER(FIND(analysismethod10,'III_Plan comp 438.68 {Plan 1}'!CG$15)),"",'III_Plan comp 438.68 {Plan 1}'!CG$15&amp;analysismethod10)</f>
        <v/>
      </c>
      <c r="EO121" s="254" t="str">
        <f>IF(ISNUMBER(FIND(analysismethod10,'III_Plan comp 438.68 {Plan 1}'!CH$15)),"",'III_Plan comp 438.68 {Plan 1}'!CH$15&amp;analysismethod10)</f>
        <v/>
      </c>
      <c r="EP121" s="254" t="str">
        <f>IF(ISNUMBER(FIND(analysismethod10,'III_Plan comp 438.68 {Plan 1}'!CI$15)),"",'III_Plan comp 438.68 {Plan 1}'!CI$15&amp;analysismethod10)</f>
        <v/>
      </c>
      <c r="EQ121" s="254" t="str">
        <f>IF(ISNUMBER(FIND(analysismethod10,'III_Plan comp 438.68 {Plan 1}'!CJ$15)),"",'III_Plan comp 438.68 {Plan 1}'!CJ$15&amp;analysismethod10)</f>
        <v/>
      </c>
      <c r="ER121" s="254" t="str">
        <f>IF(ISNUMBER(FIND(analysismethod10,'III_Plan comp 438.68 {Plan 1}'!CK$15)),"",'III_Plan comp 438.68 {Plan 1}'!CK$15&amp;analysismethod10)</f>
        <v/>
      </c>
      <c r="ES121" s="254" t="str">
        <f>IF(ISNUMBER(FIND(analysismethod10,'III_Plan comp 438.68 {Plan 1}'!CL$15)),"",'III_Plan comp 438.68 {Plan 1}'!CL$15&amp;analysismethod10)</f>
        <v/>
      </c>
      <c r="ET121" s="254" t="str">
        <f>IF(ISNUMBER(FIND(analysismethod10,'III_Plan comp 438.68 {Plan 1}'!CM$15)),"",'III_Plan comp 438.68 {Plan 1}'!CM$15&amp;analysismethod10)</f>
        <v/>
      </c>
      <c r="EU121" s="254" t="str">
        <f>IF(ISNUMBER(FIND(analysismethod10,'III_Plan comp 438.68 {Plan 1}'!CN$15)),"",'III_Plan comp 438.68 {Plan 1}'!CN$15&amp;analysismethod10)</f>
        <v/>
      </c>
      <c r="EV121" s="254" t="str">
        <f>IF(ISNUMBER(FIND(analysismethod10,'III_Plan comp 438.68 {Plan 1}'!CO$15)),"",'III_Plan comp 438.68 {Plan 1}'!CO$15&amp;analysismethod10)</f>
        <v/>
      </c>
      <c r="EW121" s="254" t="str">
        <f>IF(ISNUMBER(FIND(analysismethod10,'III_Plan comp 438.68 {Plan 1}'!CP$15)),"",'III_Plan comp 438.68 {Plan 1}'!CP$15&amp;analysismethod10)</f>
        <v/>
      </c>
      <c r="EX121" s="254" t="str">
        <f>IF(ISNUMBER(FIND(analysismethod10,'III_Plan comp 438.68 {Plan 1}'!CQ$15)),"",'III_Plan comp 438.68 {Plan 1}'!CQ$15&amp;analysismethod10)</f>
        <v/>
      </c>
      <c r="EY121" s="254" t="str">
        <f>IF(ISNUMBER(FIND(analysismethod10,'III_Plan comp 438.68 {Plan 1}'!CR$15)),"",'III_Plan comp 438.68 {Plan 1}'!CR$15&amp;analysismethod10)</f>
        <v/>
      </c>
      <c r="EZ121" s="254" t="str">
        <f>IF(ISNUMBER(FIND(analysismethod10,'III_Plan comp 438.68 {Plan 1}'!CS$15)),"",'III_Plan comp 438.68 {Plan 1}'!CS$15&amp;analysismethod10)</f>
        <v/>
      </c>
      <c r="FA121" s="254" t="str">
        <f>IF(ISNUMBER(FIND(analysismethod10,'III_Plan comp 438.68 {Plan 1}'!CT$15)),"",'III_Plan comp 438.68 {Plan 1}'!CT$15&amp;analysismethod10)</f>
        <v/>
      </c>
      <c r="FB121" s="254" t="str">
        <f>IF(ISNUMBER(FIND(analysismethod10,'III_Plan comp 438.68 {Plan 1}'!CU$15)),"",'III_Plan comp 438.68 {Plan 1}'!CU$15&amp;analysismethod10)</f>
        <v/>
      </c>
      <c r="FC121" s="254" t="str">
        <f>IF(ISNUMBER(FIND(analysismethod10,'III_Plan comp 438.68 {Plan 1}'!CV$15)),"",'III_Plan comp 438.68 {Plan 1}'!CV$15&amp;analysismethod10)</f>
        <v/>
      </c>
      <c r="FD121" s="254" t="str">
        <f>IF(ISNUMBER(FIND(analysismethod10,'III_Plan comp 438.68 {Plan 1}'!CW$15)),"",'III_Plan comp 438.68 {Plan 1}'!CW$15&amp;analysismethod10)</f>
        <v/>
      </c>
      <c r="FE121" s="254" t="str">
        <f>IF(ISNUMBER(FIND(analysismethod10,'III_Plan comp 438.68 {Plan 1}'!CX$15)),"",'III_Plan comp 438.68 {Plan 1}'!CX$15&amp;analysismethod10)</f>
        <v/>
      </c>
      <c r="FF121" s="254" t="str">
        <f>IF(ISNUMBER(FIND(analysismethod10,'III_Plan comp 438.68 {Plan 1}'!CY$15)),"",'III_Plan comp 438.68 {Plan 1}'!CY$15&amp;analysismethod10)</f>
        <v/>
      </c>
      <c r="FG121" s="254" t="str">
        <f>IF(ISNUMBER(FIND(analysismethod10,'III_Plan comp 438.68 {Plan 1}'!CZ$15)),"",'III_Plan comp 438.68 {Plan 1}'!CZ$15&amp;analysismethod10)</f>
        <v/>
      </c>
    </row>
    <row r="122" spans="62:163" ht="15" thickTop="1" x14ac:dyDescent="0.2"/>
    <row r="123" spans="62:163" ht="15" thickBot="1" x14ac:dyDescent="0.25"/>
    <row r="124" spans="62:163" ht="15.75" thickTop="1" x14ac:dyDescent="0.25">
      <c r="BJ124" s="268" t="s">
        <v>114</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x14ac:dyDescent="0.2">
      <c r="BK125" s="250" t="str">
        <f>IF('I_State and program information'!$E$54="Yes","Plan Provider Directory Review"&amp;"; "&amp;CHAR(10)&amp;CHAR(10),"")</f>
        <v xml:space="preserve">Plan Provider Directory Review; 
</v>
      </c>
      <c r="BL125" s="251" t="str">
        <f>IF(ISNUMBER(FIND(analysismethod2,'III_Plan comp 438.68 {Plan 10}'!E$15)),"",'III_Plan comp 438.68 {Plan 10}'!E$15&amp;analysismethod2)</f>
        <v xml:space="preserve">Plan Provider Directory Review; 
</v>
      </c>
      <c r="BM125" s="251" t="str">
        <f>IF(ISNUMBER(FIND(analysismethod2,'III_Plan comp 438.68 {Plan 10}'!F$15)),"",'III_Plan comp 438.68 {Plan 10}'!F$15&amp;analysismethod2)</f>
        <v xml:space="preserve">Plan Provider Directory Review; 
</v>
      </c>
      <c r="BN125" s="251" t="str">
        <f>IF(ISNUMBER(FIND(analysismethod2,'III_Plan comp 438.68 {Plan 10}'!G$15)),"",'III_Plan comp 438.68 {Plan 10}'!G$15&amp;analysismethod2)</f>
        <v xml:space="preserve">Plan Provider Directory Review; 
</v>
      </c>
      <c r="BO125" s="251" t="str">
        <f>IF(ISNUMBER(FIND(analysismethod2,'III_Plan comp 438.68 {Plan 10}'!H$15)),"",'III_Plan comp 438.68 {Plan 10}'!H$15&amp;analysismethod2)</f>
        <v xml:space="preserve">Plan Provider Directory Review; 
</v>
      </c>
      <c r="BP125" s="251" t="str">
        <f>IF(ISNUMBER(FIND(analysismethod2,'III_Plan comp 438.68 {Plan 10}'!I$15)),"",'III_Plan comp 438.68 {Plan 10}'!I$15&amp;analysismethod2)</f>
        <v xml:space="preserve">Plan Provider Directory Review; 
</v>
      </c>
      <c r="BQ125" s="251" t="str">
        <f>IF(ISNUMBER(FIND(analysismethod2,'III_Plan comp 438.68 {Plan 10}'!J$15)),"",'III_Plan comp 438.68 {Plan 10}'!J$15&amp;analysismethod2)</f>
        <v xml:space="preserve">Plan Provider Directory Review; 
</v>
      </c>
      <c r="BR125" s="251" t="str">
        <f>IF(ISNUMBER(FIND(analysismethod2,'III_Plan comp 438.68 {Plan 10}'!K$15)),"",'III_Plan comp 438.68 {Plan 10}'!K$15&amp;analysismethod2)</f>
        <v xml:space="preserve">Plan Provider Directory Review; 
</v>
      </c>
      <c r="BS125" s="251" t="str">
        <f>IF(ISNUMBER(FIND(analysismethod2,'III_Plan comp 438.68 {Plan 10}'!L$15)),"",'III_Plan comp 438.68 {Plan 10}'!L$15&amp;analysismethod2)</f>
        <v xml:space="preserve">Plan Provider Directory Review; 
</v>
      </c>
      <c r="BT125" s="251" t="str">
        <f>IF(ISNUMBER(FIND(analysismethod2,'III_Plan comp 438.68 {Plan 10}'!M$15)),"",'III_Plan comp 438.68 {Plan 10}'!M$15&amp;analysismethod2)</f>
        <v xml:space="preserve">Plan Provider Directory Review; 
</v>
      </c>
      <c r="BU125" s="251" t="str">
        <f>IF(ISNUMBER(FIND(analysismethod2,'III_Plan comp 438.68 {Plan 10}'!N$15)),"",'III_Plan comp 438.68 {Plan 10}'!N$15&amp;analysismethod2)</f>
        <v xml:space="preserve">Plan Provider Directory Review; 
</v>
      </c>
      <c r="BV125" s="251" t="str">
        <f>IF(ISNUMBER(FIND(analysismethod2,'III_Plan comp 438.68 {Plan 10}'!O$15)),"",'III_Plan comp 438.68 {Plan 10}'!O$15&amp;analysismethod2)</f>
        <v xml:space="preserve">Plan Provider Directory Review; 
</v>
      </c>
      <c r="BW125" s="251" t="str">
        <f>IF(ISNUMBER(FIND(analysismethod2,'III_Plan comp 438.68 {Plan 10}'!P$15)),"",'III_Plan comp 438.68 {Plan 10}'!P$15&amp;analysismethod2)</f>
        <v xml:space="preserve">Plan Provider Directory Review; 
</v>
      </c>
      <c r="BX125" s="251" t="str">
        <f>IF(ISNUMBER(FIND(analysismethod2,'III_Plan comp 438.68 {Plan 10}'!Q$15)),"",'III_Plan comp 438.68 {Plan 10}'!Q$15&amp;analysismethod2)</f>
        <v xml:space="preserve">Plan Provider Directory Review; 
</v>
      </c>
      <c r="BY125" s="251" t="str">
        <f>IF(ISNUMBER(FIND(analysismethod2,'III_Plan comp 438.68 {Plan 10}'!R$15)),"",'III_Plan comp 438.68 {Plan 10}'!R$15&amp;analysismethod2)</f>
        <v xml:space="preserve">Plan Provider Directory Review; 
</v>
      </c>
      <c r="BZ125" s="251" t="str">
        <f>IF(ISNUMBER(FIND(analysismethod2,'III_Plan comp 438.68 {Plan 10}'!S$15)),"",'III_Plan comp 438.68 {Plan 10}'!S$15&amp;analysismethod2)</f>
        <v xml:space="preserve">Plan Provider Directory Review; 
</v>
      </c>
      <c r="CA125" s="251" t="str">
        <f>IF(ISNUMBER(FIND(analysismethod2,'III_Plan comp 438.68 {Plan 10}'!T$15)),"",'III_Plan comp 438.68 {Plan 10}'!T$15&amp;analysismethod2)</f>
        <v xml:space="preserve">Plan Provider Directory Review; 
</v>
      </c>
      <c r="CB125" s="251" t="str">
        <f>IF(ISNUMBER(FIND(analysismethod2,'III_Plan comp 438.68 {Plan 10}'!U$15)),"",'III_Plan comp 438.68 {Plan 10}'!U$15&amp;analysismethod2)</f>
        <v xml:space="preserve">Plan Provider Directory Review; 
</v>
      </c>
      <c r="CC125" s="251" t="str">
        <f>IF(ISNUMBER(FIND(analysismethod2,'III_Plan comp 438.68 {Plan 10}'!V$15)),"",'III_Plan comp 438.68 {Plan 10}'!V$15&amp;analysismethod2)</f>
        <v xml:space="preserve">Plan Provider Directory Review; 
</v>
      </c>
      <c r="CD125" s="251" t="str">
        <f>IF(ISNUMBER(FIND(analysismethod2,'III_Plan comp 438.68 {Plan 10}'!W$15)),"",'III_Plan comp 438.68 {Plan 10}'!W$15&amp;analysismethod2)</f>
        <v xml:space="preserve">Plan Provider Directory Review; 
</v>
      </c>
      <c r="CE125" s="251" t="str">
        <f>IF(ISNUMBER(FIND(analysismethod2,'III_Plan comp 438.68 {Plan 10}'!X$15)),"",'III_Plan comp 438.68 {Plan 10}'!X$15&amp;analysismethod2)</f>
        <v xml:space="preserve">Plan Provider Directory Review; 
</v>
      </c>
      <c r="CF125" s="251" t="str">
        <f>IF(ISNUMBER(FIND(analysismethod2,'III_Plan comp 438.68 {Plan 10}'!Y$15)),"",'III_Plan comp 438.68 {Plan 10}'!Y$15&amp;analysismethod2)</f>
        <v xml:space="preserve">Plan Provider Directory Review; 
</v>
      </c>
      <c r="CG125" s="251" t="str">
        <f>IF(ISNUMBER(FIND(analysismethod2,'III_Plan comp 438.68 {Plan 10}'!Z$15)),"",'III_Plan comp 438.68 {Plan 10}'!Z$15&amp;analysismethod2)</f>
        <v xml:space="preserve">Plan Provider Directory Review; 
</v>
      </c>
      <c r="CH125" s="251" t="str">
        <f>IF(ISNUMBER(FIND(analysismethod2,'III_Plan comp 438.68 {Plan 10}'!AA$15)),"",'III_Plan comp 438.68 {Plan 10}'!AA$15&amp;analysismethod2)</f>
        <v xml:space="preserve">Plan Provider Directory Review; 
</v>
      </c>
      <c r="CI125" s="251" t="str">
        <f>IF(ISNUMBER(FIND(analysismethod2,'III_Plan comp 438.68 {Plan 10}'!AB$15)),"",'III_Plan comp 438.68 {Plan 10}'!AB$15&amp;analysismethod2)</f>
        <v xml:space="preserve">Plan Provider Directory Review; 
</v>
      </c>
      <c r="CJ125" s="251" t="str">
        <f>IF(ISNUMBER(FIND(analysismethod2,'III_Plan comp 438.68 {Plan 10}'!AC$15)),"",'III_Plan comp 438.68 {Plan 10}'!AC$15&amp;analysismethod2)</f>
        <v xml:space="preserve">Plan Provider Directory Review; 
</v>
      </c>
      <c r="CK125" s="251" t="str">
        <f>IF(ISNUMBER(FIND(analysismethod2,'III_Plan comp 438.68 {Plan 10}'!AD$15)),"",'III_Plan comp 438.68 {Plan 10}'!AD$15&amp;analysismethod2)</f>
        <v xml:space="preserve">Plan Provider Directory Review; 
</v>
      </c>
      <c r="CL125" s="251" t="str">
        <f>IF(ISNUMBER(FIND(analysismethod2,'III_Plan comp 438.68 {Plan 10}'!AE$15)),"",'III_Plan comp 438.68 {Plan 10}'!AE$15&amp;analysismethod2)</f>
        <v xml:space="preserve">Plan Provider Directory Review; 
</v>
      </c>
      <c r="CM125" s="251" t="str">
        <f>IF(ISNUMBER(FIND(analysismethod2,'III_Plan comp 438.68 {Plan 10}'!AF$15)),"",'III_Plan comp 438.68 {Plan 10}'!AF$15&amp;analysismethod2)</f>
        <v xml:space="preserve">Plan Provider Directory Review; 
</v>
      </c>
      <c r="CN125" s="251" t="str">
        <f>IF(ISNUMBER(FIND(analysismethod2,'III_Plan comp 438.68 {Plan 10}'!AG$15)),"",'III_Plan comp 438.68 {Plan 10}'!AG$15&amp;analysismethod2)</f>
        <v xml:space="preserve">Plan Provider Directory Review; 
</v>
      </c>
      <c r="CO125" s="251" t="str">
        <f>IF(ISNUMBER(FIND(analysismethod2,'III_Plan comp 438.68 {Plan 10}'!AH$15)),"",'III_Plan comp 438.68 {Plan 10}'!AH$15&amp;analysismethod2)</f>
        <v xml:space="preserve">Plan Provider Directory Review; 
</v>
      </c>
      <c r="CP125" s="251" t="str">
        <f>IF(ISNUMBER(FIND(analysismethod2,'III_Plan comp 438.68 {Plan 10}'!AI$15)),"",'III_Plan comp 438.68 {Plan 10}'!AI$15&amp;analysismethod2)</f>
        <v xml:space="preserve">Plan Provider Directory Review; 
</v>
      </c>
      <c r="CQ125" s="251" t="str">
        <f>IF(ISNUMBER(FIND(analysismethod2,'III_Plan comp 438.68 {Plan 10}'!AJ$15)),"",'III_Plan comp 438.68 {Plan 10}'!AJ$15&amp;analysismethod2)</f>
        <v xml:space="preserve">Plan Provider Directory Review; 
</v>
      </c>
      <c r="CR125" s="251" t="str">
        <f>IF(ISNUMBER(FIND(analysismethod2,'III_Plan comp 438.68 {Plan 10}'!AK$15)),"",'III_Plan comp 438.68 {Plan 10}'!AK$15&amp;analysismethod2)</f>
        <v xml:space="preserve">Plan Provider Directory Review; 
</v>
      </c>
      <c r="CS125" s="251" t="str">
        <f>IF(ISNUMBER(FIND(analysismethod2,'III_Plan comp 438.68 {Plan 10}'!AL$15)),"",'III_Plan comp 438.68 {Plan 10}'!AL$15&amp;analysismethod2)</f>
        <v xml:space="preserve">Plan Provider Directory Review; 
</v>
      </c>
      <c r="CT125" s="251" t="str">
        <f>IF(ISNUMBER(FIND(analysismethod2,'III_Plan comp 438.68 {Plan 10}'!AM$15)),"",'III_Plan comp 438.68 {Plan 10}'!AM$15&amp;analysismethod2)</f>
        <v xml:space="preserve">Plan Provider Directory Review; 
</v>
      </c>
      <c r="CU125" s="251" t="str">
        <f>IF(ISNUMBER(FIND(analysismethod2,'III_Plan comp 438.68 {Plan 10}'!AN$15)),"",'III_Plan comp 438.68 {Plan 10}'!AN$15&amp;analysismethod2)</f>
        <v xml:space="preserve">Plan Provider Directory Review; 
</v>
      </c>
      <c r="CV125" s="251" t="str">
        <f>IF(ISNUMBER(FIND(analysismethod2,'III_Plan comp 438.68 {Plan 10}'!AO$15)),"",'III_Plan comp 438.68 {Plan 10}'!AO$15&amp;analysismethod2)</f>
        <v xml:space="preserve">Plan Provider Directory Review; 
</v>
      </c>
      <c r="CW125" s="251" t="str">
        <f>IF(ISNUMBER(FIND(analysismethod2,'III_Plan comp 438.68 {Plan 10}'!AP$15)),"",'III_Plan comp 438.68 {Plan 10}'!AP$15&amp;analysismethod2)</f>
        <v xml:space="preserve">Plan Provider Directory Review; 
</v>
      </c>
      <c r="CX125" s="251" t="str">
        <f>IF(ISNUMBER(FIND(analysismethod2,'III_Plan comp 438.68 {Plan 10}'!AQ$15)),"",'III_Plan comp 438.68 {Plan 10}'!AQ$15&amp;analysismethod2)</f>
        <v xml:space="preserve">Plan Provider Directory Review; 
</v>
      </c>
      <c r="CY125" s="251" t="str">
        <f>IF(ISNUMBER(FIND(analysismethod2,'III_Plan comp 438.68 {Plan 10}'!AR$15)),"",'III_Plan comp 438.68 {Plan 10}'!AR$15&amp;analysismethod2)</f>
        <v xml:space="preserve">Plan Provider Directory Review; 
</v>
      </c>
      <c r="CZ125" s="251" t="str">
        <f>IF(ISNUMBER(FIND(analysismethod2,'III_Plan comp 438.68 {Plan 10}'!AS$15)),"",'III_Plan comp 438.68 {Plan 10}'!AS$15&amp;analysismethod2)</f>
        <v xml:space="preserve">Plan Provider Directory Review; 
</v>
      </c>
      <c r="DA125" s="251" t="str">
        <f>IF(ISNUMBER(FIND(analysismethod2,'III_Plan comp 438.68 {Plan 10}'!AT$15)),"",'III_Plan comp 438.68 {Plan 10}'!AT$15&amp;analysismethod2)</f>
        <v xml:space="preserve">Plan Provider Directory Review; 
</v>
      </c>
      <c r="DB125" s="251" t="str">
        <f>IF(ISNUMBER(FIND(analysismethod2,'III_Plan comp 438.68 {Plan 10}'!AU$15)),"",'III_Plan comp 438.68 {Plan 10}'!AU$15&amp;analysismethod2)</f>
        <v xml:space="preserve">Plan Provider Directory Review; 
</v>
      </c>
      <c r="DC125" s="251" t="str">
        <f>IF(ISNUMBER(FIND(analysismethod2,'III_Plan comp 438.68 {Plan 10}'!AV$15)),"",'III_Plan comp 438.68 {Plan 10}'!AV$15&amp;analysismethod2)</f>
        <v xml:space="preserve">Plan Provider Directory Review; 
</v>
      </c>
      <c r="DD125" s="251" t="str">
        <f>IF(ISNUMBER(FIND(analysismethod2,'III_Plan comp 438.68 {Plan 10}'!AW$15)),"",'III_Plan comp 438.68 {Plan 10}'!AW$15&amp;analysismethod2)</f>
        <v xml:space="preserve">Plan Provider Directory Review; 
</v>
      </c>
      <c r="DE125" s="251" t="str">
        <f>IF(ISNUMBER(FIND(analysismethod2,'III_Plan comp 438.68 {Plan 10}'!AX$15)),"",'III_Plan comp 438.68 {Plan 10}'!AX$15&amp;analysismethod2)</f>
        <v xml:space="preserve">Plan Provider Directory Review; 
</v>
      </c>
      <c r="DF125" s="251" t="str">
        <f>IF(ISNUMBER(FIND(analysismethod2,'III_Plan comp 438.68 {Plan 10}'!AY$15)),"",'III_Plan comp 438.68 {Plan 10}'!AY$15&amp;analysismethod2)</f>
        <v xml:space="preserve">Plan Provider Directory Review; 
</v>
      </c>
      <c r="DG125" s="251" t="str">
        <f>IF(ISNUMBER(FIND(analysismethod2,'III_Plan comp 438.68 {Plan 10}'!AZ$15)),"",'III_Plan comp 438.68 {Plan 10}'!AZ$15&amp;analysismethod2)</f>
        <v xml:space="preserve">Plan Provider Directory Review; 
</v>
      </c>
      <c r="DH125" s="251" t="str">
        <f>IF(ISNUMBER(FIND(analysismethod2,'III_Plan comp 438.68 {Plan 10}'!BA$15)),"",'III_Plan comp 438.68 {Plan 10}'!BA$15&amp;analysismethod2)</f>
        <v xml:space="preserve">Plan Provider Directory Review; 
</v>
      </c>
      <c r="DI125" s="251" t="str">
        <f>IF(ISNUMBER(FIND(analysismethod2,'III_Plan comp 438.68 {Plan 10}'!BB$15)),"",'III_Plan comp 438.68 {Plan 10}'!BB$15&amp;analysismethod2)</f>
        <v xml:space="preserve">Plan Provider Directory Review; 
</v>
      </c>
      <c r="DJ125" s="251" t="str">
        <f>IF(ISNUMBER(FIND(analysismethod2,'III_Plan comp 438.68 {Plan 10}'!BC$15)),"",'III_Plan comp 438.68 {Plan 10}'!BC$15&amp;analysismethod2)</f>
        <v xml:space="preserve">Plan Provider Directory Review; 
</v>
      </c>
      <c r="DK125" s="251" t="str">
        <f>IF(ISNUMBER(FIND(analysismethod2,'III_Plan comp 438.68 {Plan 10}'!BD$15)),"",'III_Plan comp 438.68 {Plan 10}'!BD$15&amp;analysismethod2)</f>
        <v xml:space="preserve">Plan Provider Directory Review; 
</v>
      </c>
      <c r="DL125" s="251" t="str">
        <f>IF(ISNUMBER(FIND(analysismethod2,'III_Plan comp 438.68 {Plan 10}'!BE$15)),"",'III_Plan comp 438.68 {Plan 10}'!BE$15&amp;analysismethod2)</f>
        <v xml:space="preserve">Plan Provider Directory Review; 
</v>
      </c>
      <c r="DM125" s="251" t="str">
        <f>IF(ISNUMBER(FIND(analysismethod2,'III_Plan comp 438.68 {Plan 10}'!BF$15)),"",'III_Plan comp 438.68 {Plan 10}'!BF$15&amp;analysismethod2)</f>
        <v xml:space="preserve">Plan Provider Directory Review; 
</v>
      </c>
      <c r="DN125" s="251" t="str">
        <f>IF(ISNUMBER(FIND(analysismethod2,'III_Plan comp 438.68 {Plan 10}'!BG$15)),"",'III_Plan comp 438.68 {Plan 10}'!BG$15&amp;analysismethod2)</f>
        <v xml:space="preserve">Plan Provider Directory Review; 
</v>
      </c>
      <c r="DO125" s="251" t="str">
        <f>IF(ISNUMBER(FIND(analysismethod2,'III_Plan comp 438.68 {Plan 10}'!BH$15)),"",'III_Plan comp 438.68 {Plan 10}'!BH$15&amp;analysismethod2)</f>
        <v xml:space="preserve">Plan Provider Directory Review; 
</v>
      </c>
      <c r="DP125" s="251" t="str">
        <f>IF(ISNUMBER(FIND(analysismethod2,'III_Plan comp 438.68 {Plan 10}'!BI$15)),"",'III_Plan comp 438.68 {Plan 10}'!BI$15&amp;analysismethod2)</f>
        <v xml:space="preserve">Plan Provider Directory Review; 
</v>
      </c>
      <c r="DQ125" s="251" t="str">
        <f>IF(ISNUMBER(FIND(analysismethod2,'III_Plan comp 438.68 {Plan 10}'!BJ$15)),"",'III_Plan comp 438.68 {Plan 10}'!BJ$15&amp;analysismethod2)</f>
        <v xml:space="preserve">Plan Provider Directory Review; 
</v>
      </c>
      <c r="DR125" s="251" t="str">
        <f>IF(ISNUMBER(FIND(analysismethod2,'III_Plan comp 438.68 {Plan 10}'!BK$15)),"",'III_Plan comp 438.68 {Plan 10}'!BK$15&amp;analysismethod2)</f>
        <v xml:space="preserve">Plan Provider Directory Review; 
</v>
      </c>
      <c r="DS125" s="251" t="str">
        <f>IF(ISNUMBER(FIND(analysismethod2,'III_Plan comp 438.68 {Plan 10}'!BL$15)),"",'III_Plan comp 438.68 {Plan 10}'!BL$15&amp;analysismethod2)</f>
        <v xml:space="preserve">Plan Provider Directory Review; 
</v>
      </c>
      <c r="DT125" s="251" t="str">
        <f>IF(ISNUMBER(FIND(analysismethod2,'III_Plan comp 438.68 {Plan 10}'!BM$15)),"",'III_Plan comp 438.68 {Plan 10}'!BM$15&amp;analysismethod2)</f>
        <v xml:space="preserve">Plan Provider Directory Review; 
</v>
      </c>
      <c r="DU125" s="251" t="str">
        <f>IF(ISNUMBER(FIND(analysismethod2,'III_Plan comp 438.68 {Plan 10}'!BN$15)),"",'III_Plan comp 438.68 {Plan 10}'!BN$15&amp;analysismethod2)</f>
        <v xml:space="preserve">Plan Provider Directory Review; 
</v>
      </c>
      <c r="DV125" s="251" t="str">
        <f>IF(ISNUMBER(FIND(analysismethod2,'III_Plan comp 438.68 {Plan 10}'!BO$15)),"",'III_Plan comp 438.68 {Plan 10}'!BO$15&amp;analysismethod2)</f>
        <v xml:space="preserve">Plan Provider Directory Review; 
</v>
      </c>
      <c r="DW125" s="251" t="str">
        <f>IF(ISNUMBER(FIND(analysismethod2,'III_Plan comp 438.68 {Plan 10}'!BP$15)),"",'III_Plan comp 438.68 {Plan 10}'!BP$15&amp;analysismethod2)</f>
        <v xml:space="preserve">Plan Provider Directory Review; 
</v>
      </c>
      <c r="DX125" s="251" t="str">
        <f>IF(ISNUMBER(FIND(analysismethod2,'III_Plan comp 438.68 {Plan 10}'!BQ$15)),"",'III_Plan comp 438.68 {Plan 10}'!BQ$15&amp;analysismethod2)</f>
        <v xml:space="preserve">Plan Provider Directory Review; 
</v>
      </c>
      <c r="DY125" s="251" t="str">
        <f>IF(ISNUMBER(FIND(analysismethod2,'III_Plan comp 438.68 {Plan 10}'!BR$15)),"",'III_Plan comp 438.68 {Plan 10}'!BR$15&amp;analysismethod2)</f>
        <v xml:space="preserve">Plan Provider Directory Review; 
</v>
      </c>
      <c r="DZ125" s="251" t="str">
        <f>IF(ISNUMBER(FIND(analysismethod2,'III_Plan comp 438.68 {Plan 10}'!BS$15)),"",'III_Plan comp 438.68 {Plan 10}'!BS$15&amp;analysismethod2)</f>
        <v xml:space="preserve">Plan Provider Directory Review; 
</v>
      </c>
      <c r="EA125" s="251" t="str">
        <f>IF(ISNUMBER(FIND(analysismethod2,'III_Plan comp 438.68 {Plan 10}'!BT$15)),"",'III_Plan comp 438.68 {Plan 10}'!BT$15&amp;analysismethod2)</f>
        <v xml:space="preserve">Plan Provider Directory Review; 
</v>
      </c>
      <c r="EB125" s="251" t="str">
        <f>IF(ISNUMBER(FIND(analysismethod2,'III_Plan comp 438.68 {Plan 10}'!BU$15)),"",'III_Plan comp 438.68 {Plan 10}'!BU$15&amp;analysismethod2)</f>
        <v xml:space="preserve">Plan Provider Directory Review; 
</v>
      </c>
      <c r="EC125" s="251" t="str">
        <f>IF(ISNUMBER(FIND(analysismethod2,'III_Plan comp 438.68 {Plan 10}'!BV$15)),"",'III_Plan comp 438.68 {Plan 10}'!BV$15&amp;analysismethod2)</f>
        <v xml:space="preserve">Plan Provider Directory Review; 
</v>
      </c>
      <c r="ED125" s="251" t="str">
        <f>IF(ISNUMBER(FIND(analysismethod2,'III_Plan comp 438.68 {Plan 10}'!BW$15)),"",'III_Plan comp 438.68 {Plan 10}'!BW$15&amp;analysismethod2)</f>
        <v xml:space="preserve">Plan Provider Directory Review; 
</v>
      </c>
      <c r="EE125" s="251" t="str">
        <f>IF(ISNUMBER(FIND(analysismethod2,'III_Plan comp 438.68 {Plan 10}'!BX$15)),"",'III_Plan comp 438.68 {Plan 10}'!BX$15&amp;analysismethod2)</f>
        <v xml:space="preserve">Plan Provider Directory Review; 
</v>
      </c>
      <c r="EF125" s="251" t="str">
        <f>IF(ISNUMBER(FIND(analysismethod2,'III_Plan comp 438.68 {Plan 10}'!BY$15)),"",'III_Plan comp 438.68 {Plan 10}'!BY$15&amp;analysismethod2)</f>
        <v xml:space="preserve">Plan Provider Directory Review; 
</v>
      </c>
      <c r="EG125" s="251" t="str">
        <f>IF(ISNUMBER(FIND(analysismethod2,'III_Plan comp 438.68 {Plan 10}'!BZ$15)),"",'III_Plan comp 438.68 {Plan 10}'!BZ$15&amp;analysismethod2)</f>
        <v xml:space="preserve">Plan Provider Directory Review; 
</v>
      </c>
      <c r="EH125" s="251" t="str">
        <f>IF(ISNUMBER(FIND(analysismethod2,'III_Plan comp 438.68 {Plan 10}'!CA$15)),"",'III_Plan comp 438.68 {Plan 10}'!CA$15&amp;analysismethod2)</f>
        <v xml:space="preserve">Plan Provider Directory Review; 
</v>
      </c>
      <c r="EI125" s="251" t="str">
        <f>IF(ISNUMBER(FIND(analysismethod2,'III_Plan comp 438.68 {Plan 10}'!CB$15)),"",'III_Plan comp 438.68 {Plan 10}'!CB$15&amp;analysismethod2)</f>
        <v xml:space="preserve">Plan Provider Directory Review; 
</v>
      </c>
      <c r="EJ125" s="251" t="str">
        <f>IF(ISNUMBER(FIND(analysismethod2,'III_Plan comp 438.68 {Plan 10}'!CC$15)),"",'III_Plan comp 438.68 {Plan 10}'!CC$15&amp;analysismethod2)</f>
        <v xml:space="preserve">Plan Provider Directory Review; 
</v>
      </c>
      <c r="EK125" s="251" t="str">
        <f>IF(ISNUMBER(FIND(analysismethod2,'III_Plan comp 438.68 {Plan 10}'!CD$15)),"",'III_Plan comp 438.68 {Plan 10}'!CD$15&amp;analysismethod2)</f>
        <v xml:space="preserve">Plan Provider Directory Review; 
</v>
      </c>
      <c r="EL125" s="251" t="str">
        <f>IF(ISNUMBER(FIND(analysismethod2,'III_Plan comp 438.68 {Plan 10}'!CE$15)),"",'III_Plan comp 438.68 {Plan 10}'!CE$15&amp;analysismethod2)</f>
        <v xml:space="preserve">Plan Provider Directory Review; 
</v>
      </c>
      <c r="EM125" s="251" t="str">
        <f>IF(ISNUMBER(FIND(analysismethod2,'III_Plan comp 438.68 {Plan 10}'!CF$15)),"",'III_Plan comp 438.68 {Plan 10}'!CF$15&amp;analysismethod2)</f>
        <v xml:space="preserve">Plan Provider Directory Review; 
</v>
      </c>
      <c r="EN125" s="251" t="str">
        <f>IF(ISNUMBER(FIND(analysismethod2,'III_Plan comp 438.68 {Plan 10}'!CG$15)),"",'III_Plan comp 438.68 {Plan 10}'!CG$15&amp;analysismethod2)</f>
        <v xml:space="preserve">Plan Provider Directory Review; 
</v>
      </c>
      <c r="EO125" s="251" t="str">
        <f>IF(ISNUMBER(FIND(analysismethod2,'III_Plan comp 438.68 {Plan 10}'!CH$15)),"",'III_Plan comp 438.68 {Plan 10}'!CH$15&amp;analysismethod2)</f>
        <v xml:space="preserve">Plan Provider Directory Review; 
</v>
      </c>
      <c r="EP125" s="251" t="str">
        <f>IF(ISNUMBER(FIND(analysismethod2,'III_Plan comp 438.68 {Plan 10}'!CI$15)),"",'III_Plan comp 438.68 {Plan 10}'!CI$15&amp;analysismethod2)</f>
        <v xml:space="preserve">Plan Provider Directory Review; 
</v>
      </c>
      <c r="EQ125" s="251" t="str">
        <f>IF(ISNUMBER(FIND(analysismethod2,'III_Plan comp 438.68 {Plan 10}'!CJ$15)),"",'III_Plan comp 438.68 {Plan 10}'!CJ$15&amp;analysismethod2)</f>
        <v xml:space="preserve">Plan Provider Directory Review; 
</v>
      </c>
      <c r="ER125" s="251" t="str">
        <f>IF(ISNUMBER(FIND(analysismethod2,'III_Plan comp 438.68 {Plan 10}'!CK$15)),"",'III_Plan comp 438.68 {Plan 10}'!CK$15&amp;analysismethod2)</f>
        <v xml:space="preserve">Plan Provider Directory Review; 
</v>
      </c>
      <c r="ES125" s="251" t="str">
        <f>IF(ISNUMBER(FIND(analysismethod2,'III_Plan comp 438.68 {Plan 10}'!CL$15)),"",'III_Plan comp 438.68 {Plan 10}'!CL$15&amp;analysismethod2)</f>
        <v xml:space="preserve">Plan Provider Directory Review; 
</v>
      </c>
      <c r="ET125" s="251" t="str">
        <f>IF(ISNUMBER(FIND(analysismethod2,'III_Plan comp 438.68 {Plan 10}'!CM$15)),"",'III_Plan comp 438.68 {Plan 10}'!CM$15&amp;analysismethod2)</f>
        <v xml:space="preserve">Plan Provider Directory Review; 
</v>
      </c>
      <c r="EU125" s="251" t="str">
        <f>IF(ISNUMBER(FIND(analysismethod2,'III_Plan comp 438.68 {Plan 10}'!CN$15)),"",'III_Plan comp 438.68 {Plan 10}'!CN$15&amp;analysismethod2)</f>
        <v xml:space="preserve">Plan Provider Directory Review; 
</v>
      </c>
      <c r="EV125" s="251" t="str">
        <f>IF(ISNUMBER(FIND(analysismethod2,'III_Plan comp 438.68 {Plan 10}'!CO$15)),"",'III_Plan comp 438.68 {Plan 10}'!CO$15&amp;analysismethod2)</f>
        <v xml:space="preserve">Plan Provider Directory Review; 
</v>
      </c>
      <c r="EW125" s="251" t="str">
        <f>IF(ISNUMBER(FIND(analysismethod2,'III_Plan comp 438.68 {Plan 10}'!CP$15)),"",'III_Plan comp 438.68 {Plan 10}'!CP$15&amp;analysismethod2)</f>
        <v xml:space="preserve">Plan Provider Directory Review; 
</v>
      </c>
      <c r="EX125" s="251" t="str">
        <f>IF(ISNUMBER(FIND(analysismethod2,'III_Plan comp 438.68 {Plan 10}'!CQ$15)),"",'III_Plan comp 438.68 {Plan 10}'!CQ$15&amp;analysismethod2)</f>
        <v xml:space="preserve">Plan Provider Directory Review; 
</v>
      </c>
      <c r="EY125" s="251" t="str">
        <f>IF(ISNUMBER(FIND(analysismethod2,'III_Plan comp 438.68 {Plan 10}'!CR$15)),"",'III_Plan comp 438.68 {Plan 10}'!CR$15&amp;analysismethod2)</f>
        <v xml:space="preserve">Plan Provider Directory Review; 
</v>
      </c>
      <c r="EZ125" s="251" t="str">
        <f>IF(ISNUMBER(FIND(analysismethod2,'III_Plan comp 438.68 {Plan 10}'!CS$15)),"",'III_Plan comp 438.68 {Plan 10}'!CS$15&amp;analysismethod2)</f>
        <v xml:space="preserve">Plan Provider Directory Review; 
</v>
      </c>
      <c r="FA125" s="251" t="str">
        <f>IF(ISNUMBER(FIND(analysismethod2,'III_Plan comp 438.68 {Plan 10}'!CT$15)),"",'III_Plan comp 438.68 {Plan 10}'!CT$15&amp;analysismethod2)</f>
        <v xml:space="preserve">Plan Provider Directory Review; 
</v>
      </c>
      <c r="FB125" s="251" t="str">
        <f>IF(ISNUMBER(FIND(analysismethod2,'III_Plan comp 438.68 {Plan 10}'!CU$15)),"",'III_Plan comp 438.68 {Plan 10}'!CU$15&amp;analysismethod2)</f>
        <v xml:space="preserve">Plan Provider Directory Review; 
</v>
      </c>
      <c r="FC125" s="251" t="str">
        <f>IF(ISNUMBER(FIND(analysismethod2,'III_Plan comp 438.68 {Plan 10}'!CV$15)),"",'III_Plan comp 438.68 {Plan 10}'!CV$15&amp;analysismethod2)</f>
        <v xml:space="preserve">Plan Provider Directory Review; 
</v>
      </c>
      <c r="FD125" s="251" t="str">
        <f>IF(ISNUMBER(FIND(analysismethod2,'III_Plan comp 438.68 {Plan 10}'!CW$15)),"",'III_Plan comp 438.68 {Plan 10}'!CW$15&amp;analysismethod2)</f>
        <v xml:space="preserve">Plan Provider Directory Review; 
</v>
      </c>
      <c r="FE125" s="251" t="str">
        <f>IF(ISNUMBER(FIND(analysismethod2,'III_Plan comp 438.68 {Plan 10}'!CX$15)),"",'III_Plan comp 438.68 {Plan 10}'!CX$15&amp;analysismethod2)</f>
        <v xml:space="preserve">Plan Provider Directory Review; 
</v>
      </c>
      <c r="FF125" s="251" t="str">
        <f>IF(ISNUMBER(FIND(analysismethod2,'III_Plan comp 438.68 {Plan 10}'!CY$15)),"",'III_Plan comp 438.68 {Plan 10}'!CY$15&amp;analysismethod2)</f>
        <v xml:space="preserve">Plan Provider Directory Review; 
</v>
      </c>
      <c r="FG125" s="251" t="str">
        <f>IF(ISNUMBER(FIND(analysismethod2,'III_Plan comp 438.68 {Plan 10}'!CZ$15)),"",'III_Plan comp 438.68 {Plan 10}'!CZ$15&amp;analysismethod2)</f>
        <v xml:space="preserve">Plan Provider Directory Review; 
</v>
      </c>
    </row>
    <row r="126" spans="62:163" x14ac:dyDescent="0.2">
      <c r="BK126" s="250" t="str">
        <f>IF('I_State and program information'!$E$58="Yes","Secret Shopper: Network Participation"&amp;"; "&amp;CHAR(10)&amp;CHAR(10),"")</f>
        <v xml:space="preserve">Secret Shopper: Network Participation; 
</v>
      </c>
      <c r="BL126" s="251" t="str">
        <f>IF(ISNUMBER(FIND(analysismethod3,'III_Plan comp 438.68 {Plan 10}'!E$15)),"",'III_Plan comp 438.68 {Plan 10}'!E$15&amp;analysismethod3)</f>
        <v xml:space="preserve">Secret Shopper: Network Participation; 
</v>
      </c>
      <c r="BM126" s="251" t="str">
        <f>IF(ISNUMBER(FIND(analysismethod3,'III_Plan comp 438.68 {Plan 10}'!F$15)),"",'III_Plan comp 438.68 {Plan 10}'!F$15&amp;analysismethod3)</f>
        <v xml:space="preserve">Secret Shopper: Network Participation; 
</v>
      </c>
      <c r="BN126" s="251" t="str">
        <f>IF(ISNUMBER(FIND(analysismethod3,'III_Plan comp 438.68 {Plan 10}'!G$15)),"",'III_Plan comp 438.68 {Plan 10}'!G$15&amp;analysismethod3)</f>
        <v xml:space="preserve">Secret Shopper: Network Participation; 
</v>
      </c>
      <c r="BO126" s="251" t="str">
        <f>IF(ISNUMBER(FIND(analysismethod3,'III_Plan comp 438.68 {Plan 10}'!H$15)),"",'III_Plan comp 438.68 {Plan 10}'!H$15&amp;analysismethod3)</f>
        <v xml:space="preserve">Secret Shopper: Network Participation; 
</v>
      </c>
      <c r="BP126" s="251" t="str">
        <f>IF(ISNUMBER(FIND(analysismethod3,'III_Plan comp 438.68 {Plan 10}'!I$15)),"",'III_Plan comp 438.68 {Plan 10}'!I$15&amp;analysismethod3)</f>
        <v xml:space="preserve">Secret Shopper: Network Participation; 
</v>
      </c>
      <c r="BQ126" s="251" t="str">
        <f>IF(ISNUMBER(FIND(analysismethod3,'III_Plan comp 438.68 {Plan 10}'!J$15)),"",'III_Plan comp 438.68 {Plan 10}'!J$15&amp;analysismethod3)</f>
        <v xml:space="preserve">Secret Shopper: Network Participation; 
</v>
      </c>
      <c r="BR126" s="251" t="str">
        <f>IF(ISNUMBER(FIND(analysismethod3,'III_Plan comp 438.68 {Plan 10}'!K$15)),"",'III_Plan comp 438.68 {Plan 10}'!K$15&amp;analysismethod3)</f>
        <v xml:space="preserve">Secret Shopper: Network Participation; 
</v>
      </c>
      <c r="BS126" s="251" t="str">
        <f>IF(ISNUMBER(FIND(analysismethod3,'III_Plan comp 438.68 {Plan 10}'!L$15)),"",'III_Plan comp 438.68 {Plan 10}'!L$15&amp;analysismethod3)</f>
        <v xml:space="preserve">Secret Shopper: Network Participation; 
</v>
      </c>
      <c r="BT126" s="251" t="str">
        <f>IF(ISNUMBER(FIND(analysismethod3,'III_Plan comp 438.68 {Plan 10}'!M$15)),"",'III_Plan comp 438.68 {Plan 10}'!M$15&amp;analysismethod3)</f>
        <v xml:space="preserve">Secret Shopper: Network Participation; 
</v>
      </c>
      <c r="BU126" s="251" t="str">
        <f>IF(ISNUMBER(FIND(analysismethod3,'III_Plan comp 438.68 {Plan 10}'!N$15)),"",'III_Plan comp 438.68 {Plan 10}'!N$15&amp;analysismethod3)</f>
        <v xml:space="preserve">Secret Shopper: Network Participation; 
</v>
      </c>
      <c r="BV126" s="251" t="str">
        <f>IF(ISNUMBER(FIND(analysismethod3,'III_Plan comp 438.68 {Plan 10}'!O$15)),"",'III_Plan comp 438.68 {Plan 10}'!O$15&amp;analysismethod3)</f>
        <v xml:space="preserve">Secret Shopper: Network Participation; 
</v>
      </c>
      <c r="BW126" s="251" t="str">
        <f>IF(ISNUMBER(FIND(analysismethod3,'III_Plan comp 438.68 {Plan 10}'!P$15)),"",'III_Plan comp 438.68 {Plan 10}'!P$15&amp;analysismethod3)</f>
        <v xml:space="preserve">Secret Shopper: Network Participation; 
</v>
      </c>
      <c r="BX126" s="251" t="str">
        <f>IF(ISNUMBER(FIND(analysismethod3,'III_Plan comp 438.68 {Plan 10}'!Q$15)),"",'III_Plan comp 438.68 {Plan 10}'!Q$15&amp;analysismethod3)</f>
        <v xml:space="preserve">Secret Shopper: Network Participation; 
</v>
      </c>
      <c r="BY126" s="251" t="str">
        <f>IF(ISNUMBER(FIND(analysismethod3,'III_Plan comp 438.68 {Plan 10}'!R$15)),"",'III_Plan comp 438.68 {Plan 10}'!R$15&amp;analysismethod3)</f>
        <v xml:space="preserve">Secret Shopper: Network Participation; 
</v>
      </c>
      <c r="BZ126" s="251" t="str">
        <f>IF(ISNUMBER(FIND(analysismethod3,'III_Plan comp 438.68 {Plan 10}'!S$15)),"",'III_Plan comp 438.68 {Plan 10}'!S$15&amp;analysismethod3)</f>
        <v xml:space="preserve">Secret Shopper: Network Participation; 
</v>
      </c>
      <c r="CA126" s="251" t="str">
        <f>IF(ISNUMBER(FIND(analysismethod3,'III_Plan comp 438.68 {Plan 10}'!T$15)),"",'III_Plan comp 438.68 {Plan 10}'!T$15&amp;analysismethod3)</f>
        <v xml:space="preserve">Secret Shopper: Network Participation; 
</v>
      </c>
      <c r="CB126" s="251" t="str">
        <f>IF(ISNUMBER(FIND(analysismethod3,'III_Plan comp 438.68 {Plan 10}'!U$15)),"",'III_Plan comp 438.68 {Plan 10}'!U$15&amp;analysismethod3)</f>
        <v xml:space="preserve">Secret Shopper: Network Participation; 
</v>
      </c>
      <c r="CC126" s="251" t="str">
        <f>IF(ISNUMBER(FIND(analysismethod3,'III_Plan comp 438.68 {Plan 10}'!V$15)),"",'III_Plan comp 438.68 {Plan 10}'!V$15&amp;analysismethod3)</f>
        <v xml:space="preserve">Secret Shopper: Network Participation; 
</v>
      </c>
      <c r="CD126" s="251" t="str">
        <f>IF(ISNUMBER(FIND(analysismethod3,'III_Plan comp 438.68 {Plan 10}'!W$15)),"",'III_Plan comp 438.68 {Plan 10}'!W$15&amp;analysismethod3)</f>
        <v xml:space="preserve">Secret Shopper: Network Participation; 
</v>
      </c>
      <c r="CE126" s="251" t="str">
        <f>IF(ISNUMBER(FIND(analysismethod3,'III_Plan comp 438.68 {Plan 10}'!X$15)),"",'III_Plan comp 438.68 {Plan 10}'!X$15&amp;analysismethod3)</f>
        <v xml:space="preserve">Secret Shopper: Network Participation; 
</v>
      </c>
      <c r="CF126" s="251" t="str">
        <f>IF(ISNUMBER(FIND(analysismethod3,'III_Plan comp 438.68 {Plan 10}'!Y$15)),"",'III_Plan comp 438.68 {Plan 10}'!Y$15&amp;analysismethod3)</f>
        <v xml:space="preserve">Secret Shopper: Network Participation; 
</v>
      </c>
      <c r="CG126" s="251" t="str">
        <f>IF(ISNUMBER(FIND(analysismethod3,'III_Plan comp 438.68 {Plan 10}'!Z$15)),"",'III_Plan comp 438.68 {Plan 10}'!Z$15&amp;analysismethod3)</f>
        <v xml:space="preserve">Secret Shopper: Network Participation; 
</v>
      </c>
      <c r="CH126" s="251" t="str">
        <f>IF(ISNUMBER(FIND(analysismethod3,'III_Plan comp 438.68 {Plan 10}'!AA$15)),"",'III_Plan comp 438.68 {Plan 10}'!AA$15&amp;analysismethod3)</f>
        <v xml:space="preserve">Secret Shopper: Network Participation; 
</v>
      </c>
      <c r="CI126" s="251" t="str">
        <f>IF(ISNUMBER(FIND(analysismethod3,'III_Plan comp 438.68 {Plan 10}'!AB$15)),"",'III_Plan comp 438.68 {Plan 10}'!AB$15&amp;analysismethod3)</f>
        <v xml:space="preserve">Secret Shopper: Network Participation; 
</v>
      </c>
      <c r="CJ126" s="251" t="str">
        <f>IF(ISNUMBER(FIND(analysismethod3,'III_Plan comp 438.68 {Plan 10}'!AC$15)),"",'III_Plan comp 438.68 {Plan 10}'!AC$15&amp;analysismethod3)</f>
        <v xml:space="preserve">Secret Shopper: Network Participation; 
</v>
      </c>
      <c r="CK126" s="251" t="str">
        <f>IF(ISNUMBER(FIND(analysismethod3,'III_Plan comp 438.68 {Plan 10}'!AD$15)),"",'III_Plan comp 438.68 {Plan 10}'!AD$15&amp;analysismethod3)</f>
        <v xml:space="preserve">Secret Shopper: Network Participation; 
</v>
      </c>
      <c r="CL126" s="251" t="str">
        <f>IF(ISNUMBER(FIND(analysismethod3,'III_Plan comp 438.68 {Plan 10}'!AE$15)),"",'III_Plan comp 438.68 {Plan 10}'!AE$15&amp;analysismethod3)</f>
        <v xml:space="preserve">Secret Shopper: Network Participation; 
</v>
      </c>
      <c r="CM126" s="251" t="str">
        <f>IF(ISNUMBER(FIND(analysismethod3,'III_Plan comp 438.68 {Plan 10}'!AF$15)),"",'III_Plan comp 438.68 {Plan 10}'!AF$15&amp;analysismethod3)</f>
        <v xml:space="preserve">Secret Shopper: Network Participation; 
</v>
      </c>
      <c r="CN126" s="251" t="str">
        <f>IF(ISNUMBER(FIND(analysismethod3,'III_Plan comp 438.68 {Plan 10}'!AG$15)),"",'III_Plan comp 438.68 {Plan 10}'!AG$15&amp;analysismethod3)</f>
        <v xml:space="preserve">Secret Shopper: Network Participation; 
</v>
      </c>
      <c r="CO126" s="251" t="str">
        <f>IF(ISNUMBER(FIND(analysismethod3,'III_Plan comp 438.68 {Plan 10}'!AH$15)),"",'III_Plan comp 438.68 {Plan 10}'!AH$15&amp;analysismethod3)</f>
        <v xml:space="preserve">Secret Shopper: Network Participation; 
</v>
      </c>
      <c r="CP126" s="251" t="str">
        <f>IF(ISNUMBER(FIND(analysismethod3,'III_Plan comp 438.68 {Plan 10}'!AI$15)),"",'III_Plan comp 438.68 {Plan 10}'!AI$15&amp;analysismethod3)</f>
        <v xml:space="preserve">Secret Shopper: Network Participation; 
</v>
      </c>
      <c r="CQ126" s="251" t="str">
        <f>IF(ISNUMBER(FIND(analysismethod3,'III_Plan comp 438.68 {Plan 10}'!AJ$15)),"",'III_Plan comp 438.68 {Plan 10}'!AJ$15&amp;analysismethod3)</f>
        <v xml:space="preserve">Secret Shopper: Network Participation; 
</v>
      </c>
      <c r="CR126" s="251" t="str">
        <f>IF(ISNUMBER(FIND(analysismethod3,'III_Plan comp 438.68 {Plan 10}'!AK$15)),"",'III_Plan comp 438.68 {Plan 10}'!AK$15&amp;analysismethod3)</f>
        <v xml:space="preserve">Secret Shopper: Network Participation; 
</v>
      </c>
      <c r="CS126" s="251" t="str">
        <f>IF(ISNUMBER(FIND(analysismethod3,'III_Plan comp 438.68 {Plan 10}'!AL$15)),"",'III_Plan comp 438.68 {Plan 10}'!AL$15&amp;analysismethod3)</f>
        <v xml:space="preserve">Secret Shopper: Network Participation; 
</v>
      </c>
      <c r="CT126" s="251" t="str">
        <f>IF(ISNUMBER(FIND(analysismethod3,'III_Plan comp 438.68 {Plan 10}'!AM$15)),"",'III_Plan comp 438.68 {Plan 10}'!AM$15&amp;analysismethod3)</f>
        <v xml:space="preserve">Secret Shopper: Network Participation; 
</v>
      </c>
      <c r="CU126" s="251" t="str">
        <f>IF(ISNUMBER(FIND(analysismethod3,'III_Plan comp 438.68 {Plan 10}'!AN$15)),"",'III_Plan comp 438.68 {Plan 10}'!AN$15&amp;analysismethod3)</f>
        <v xml:space="preserve">Secret Shopper: Network Participation; 
</v>
      </c>
      <c r="CV126" s="251" t="str">
        <f>IF(ISNUMBER(FIND(analysismethod3,'III_Plan comp 438.68 {Plan 10}'!AO$15)),"",'III_Plan comp 438.68 {Plan 10}'!AO$15&amp;analysismethod3)</f>
        <v xml:space="preserve">Secret Shopper: Network Participation; 
</v>
      </c>
      <c r="CW126" s="251" t="str">
        <f>IF(ISNUMBER(FIND(analysismethod3,'III_Plan comp 438.68 {Plan 10}'!AP$15)),"",'III_Plan comp 438.68 {Plan 10}'!AP$15&amp;analysismethod3)</f>
        <v xml:space="preserve">Secret Shopper: Network Participation; 
</v>
      </c>
      <c r="CX126" s="251" t="str">
        <f>IF(ISNUMBER(FIND(analysismethod3,'III_Plan comp 438.68 {Plan 10}'!AQ$15)),"",'III_Plan comp 438.68 {Plan 10}'!AQ$15&amp;analysismethod3)</f>
        <v xml:space="preserve">Secret Shopper: Network Participation; 
</v>
      </c>
      <c r="CY126" s="251" t="str">
        <f>IF(ISNUMBER(FIND(analysismethod3,'III_Plan comp 438.68 {Plan 10}'!AR$15)),"",'III_Plan comp 438.68 {Plan 10}'!AR$15&amp;analysismethod3)</f>
        <v xml:space="preserve">Secret Shopper: Network Participation; 
</v>
      </c>
      <c r="CZ126" s="251" t="str">
        <f>IF(ISNUMBER(FIND(analysismethod3,'III_Plan comp 438.68 {Plan 10}'!AS$15)),"",'III_Plan comp 438.68 {Plan 10}'!AS$15&amp;analysismethod3)</f>
        <v xml:space="preserve">Secret Shopper: Network Participation; 
</v>
      </c>
      <c r="DA126" s="251" t="str">
        <f>IF(ISNUMBER(FIND(analysismethod3,'III_Plan comp 438.68 {Plan 10}'!AT$15)),"",'III_Plan comp 438.68 {Plan 10}'!AT$15&amp;analysismethod3)</f>
        <v xml:space="preserve">Secret Shopper: Network Participation; 
</v>
      </c>
      <c r="DB126" s="251" t="str">
        <f>IF(ISNUMBER(FIND(analysismethod3,'III_Plan comp 438.68 {Plan 10}'!AU$15)),"",'III_Plan comp 438.68 {Plan 10}'!AU$15&amp;analysismethod3)</f>
        <v xml:space="preserve">Secret Shopper: Network Participation; 
</v>
      </c>
      <c r="DC126" s="251" t="str">
        <f>IF(ISNUMBER(FIND(analysismethod3,'III_Plan comp 438.68 {Plan 10}'!AV$15)),"",'III_Plan comp 438.68 {Plan 10}'!AV$15&amp;analysismethod3)</f>
        <v xml:space="preserve">Secret Shopper: Network Participation; 
</v>
      </c>
      <c r="DD126" s="251" t="str">
        <f>IF(ISNUMBER(FIND(analysismethod3,'III_Plan comp 438.68 {Plan 10}'!AW$15)),"",'III_Plan comp 438.68 {Plan 10}'!AW$15&amp;analysismethod3)</f>
        <v xml:space="preserve">Secret Shopper: Network Participation; 
</v>
      </c>
      <c r="DE126" s="251" t="str">
        <f>IF(ISNUMBER(FIND(analysismethod3,'III_Plan comp 438.68 {Plan 10}'!AX$15)),"",'III_Plan comp 438.68 {Plan 10}'!AX$15&amp;analysismethod3)</f>
        <v xml:space="preserve">Secret Shopper: Network Participation; 
</v>
      </c>
      <c r="DF126" s="251" t="str">
        <f>IF(ISNUMBER(FIND(analysismethod3,'III_Plan comp 438.68 {Plan 10}'!AY$15)),"",'III_Plan comp 438.68 {Plan 10}'!AY$15&amp;analysismethod3)</f>
        <v xml:space="preserve">Secret Shopper: Network Participation; 
</v>
      </c>
      <c r="DG126" s="251" t="str">
        <f>IF(ISNUMBER(FIND(analysismethod3,'III_Plan comp 438.68 {Plan 10}'!AZ$15)),"",'III_Plan comp 438.68 {Plan 10}'!AZ$15&amp;analysismethod3)</f>
        <v xml:space="preserve">Secret Shopper: Network Participation; 
</v>
      </c>
      <c r="DH126" s="251" t="str">
        <f>IF(ISNUMBER(FIND(analysismethod3,'III_Plan comp 438.68 {Plan 10}'!BA$15)),"",'III_Plan comp 438.68 {Plan 10}'!BA$15&amp;analysismethod3)</f>
        <v xml:space="preserve">Secret Shopper: Network Participation; 
</v>
      </c>
      <c r="DI126" s="251" t="str">
        <f>IF(ISNUMBER(FIND(analysismethod3,'III_Plan comp 438.68 {Plan 10}'!BB$15)),"",'III_Plan comp 438.68 {Plan 10}'!BB$15&amp;analysismethod3)</f>
        <v xml:space="preserve">Secret Shopper: Network Participation; 
</v>
      </c>
      <c r="DJ126" s="251" t="str">
        <f>IF(ISNUMBER(FIND(analysismethod3,'III_Plan comp 438.68 {Plan 10}'!BC$15)),"",'III_Plan comp 438.68 {Plan 10}'!BC$15&amp;analysismethod3)</f>
        <v xml:space="preserve">Secret Shopper: Network Participation; 
</v>
      </c>
      <c r="DK126" s="251" t="str">
        <f>IF(ISNUMBER(FIND(analysismethod3,'III_Plan comp 438.68 {Plan 10}'!BD$15)),"",'III_Plan comp 438.68 {Plan 10}'!BD$15&amp;analysismethod3)</f>
        <v xml:space="preserve">Secret Shopper: Network Participation; 
</v>
      </c>
      <c r="DL126" s="251" t="str">
        <f>IF(ISNUMBER(FIND(analysismethod3,'III_Plan comp 438.68 {Plan 10}'!BE$15)),"",'III_Plan comp 438.68 {Plan 10}'!BE$15&amp;analysismethod3)</f>
        <v xml:space="preserve">Secret Shopper: Network Participation; 
</v>
      </c>
      <c r="DM126" s="251" t="str">
        <f>IF(ISNUMBER(FIND(analysismethod3,'III_Plan comp 438.68 {Plan 10}'!BF$15)),"",'III_Plan comp 438.68 {Plan 10}'!BF$15&amp;analysismethod3)</f>
        <v xml:space="preserve">Secret Shopper: Network Participation; 
</v>
      </c>
      <c r="DN126" s="251" t="str">
        <f>IF(ISNUMBER(FIND(analysismethod3,'III_Plan comp 438.68 {Plan 10}'!BG$15)),"",'III_Plan comp 438.68 {Plan 10}'!BG$15&amp;analysismethod3)</f>
        <v xml:space="preserve">Secret Shopper: Network Participation; 
</v>
      </c>
      <c r="DO126" s="251" t="str">
        <f>IF(ISNUMBER(FIND(analysismethod3,'III_Plan comp 438.68 {Plan 10}'!BH$15)),"",'III_Plan comp 438.68 {Plan 10}'!BH$15&amp;analysismethod3)</f>
        <v xml:space="preserve">Secret Shopper: Network Participation; 
</v>
      </c>
      <c r="DP126" s="251" t="str">
        <f>IF(ISNUMBER(FIND(analysismethod3,'III_Plan comp 438.68 {Plan 10}'!BI$15)),"",'III_Plan comp 438.68 {Plan 10}'!BI$15&amp;analysismethod3)</f>
        <v xml:space="preserve">Secret Shopper: Network Participation; 
</v>
      </c>
      <c r="DQ126" s="251" t="str">
        <f>IF(ISNUMBER(FIND(analysismethod3,'III_Plan comp 438.68 {Plan 10}'!BJ$15)),"",'III_Plan comp 438.68 {Plan 10}'!BJ$15&amp;analysismethod3)</f>
        <v xml:space="preserve">Secret Shopper: Network Participation; 
</v>
      </c>
      <c r="DR126" s="251" t="str">
        <f>IF(ISNUMBER(FIND(analysismethod3,'III_Plan comp 438.68 {Plan 10}'!BK$15)),"",'III_Plan comp 438.68 {Plan 10}'!BK$15&amp;analysismethod3)</f>
        <v xml:space="preserve">Secret Shopper: Network Participation; 
</v>
      </c>
      <c r="DS126" s="251" t="str">
        <f>IF(ISNUMBER(FIND(analysismethod3,'III_Plan comp 438.68 {Plan 10}'!BL$15)),"",'III_Plan comp 438.68 {Plan 10}'!BL$15&amp;analysismethod3)</f>
        <v xml:space="preserve">Secret Shopper: Network Participation; 
</v>
      </c>
      <c r="DT126" s="251" t="str">
        <f>IF(ISNUMBER(FIND(analysismethod3,'III_Plan comp 438.68 {Plan 10}'!BM$15)),"",'III_Plan comp 438.68 {Plan 10}'!BM$15&amp;analysismethod3)</f>
        <v xml:space="preserve">Secret Shopper: Network Participation; 
</v>
      </c>
      <c r="DU126" s="251" t="str">
        <f>IF(ISNUMBER(FIND(analysismethod3,'III_Plan comp 438.68 {Plan 10}'!BN$15)),"",'III_Plan comp 438.68 {Plan 10}'!BN$15&amp;analysismethod3)</f>
        <v xml:space="preserve">Secret Shopper: Network Participation; 
</v>
      </c>
      <c r="DV126" s="251" t="str">
        <f>IF(ISNUMBER(FIND(analysismethod3,'III_Plan comp 438.68 {Plan 10}'!BO$15)),"",'III_Plan comp 438.68 {Plan 10}'!BO$15&amp;analysismethod3)</f>
        <v xml:space="preserve">Secret Shopper: Network Participation; 
</v>
      </c>
      <c r="DW126" s="251" t="str">
        <f>IF(ISNUMBER(FIND(analysismethod3,'III_Plan comp 438.68 {Plan 10}'!BP$15)),"",'III_Plan comp 438.68 {Plan 10}'!BP$15&amp;analysismethod3)</f>
        <v xml:space="preserve">Secret Shopper: Network Participation; 
</v>
      </c>
      <c r="DX126" s="251" t="str">
        <f>IF(ISNUMBER(FIND(analysismethod3,'III_Plan comp 438.68 {Plan 10}'!BQ$15)),"",'III_Plan comp 438.68 {Plan 10}'!BQ$15&amp;analysismethod3)</f>
        <v xml:space="preserve">Secret Shopper: Network Participation; 
</v>
      </c>
      <c r="DY126" s="251" t="str">
        <f>IF(ISNUMBER(FIND(analysismethod3,'III_Plan comp 438.68 {Plan 10}'!BR$15)),"",'III_Plan comp 438.68 {Plan 10}'!BR$15&amp;analysismethod3)</f>
        <v xml:space="preserve">Secret Shopper: Network Participation; 
</v>
      </c>
      <c r="DZ126" s="251" t="str">
        <f>IF(ISNUMBER(FIND(analysismethod3,'III_Plan comp 438.68 {Plan 10}'!BS$15)),"",'III_Plan comp 438.68 {Plan 10}'!BS$15&amp;analysismethod3)</f>
        <v xml:space="preserve">Secret Shopper: Network Participation; 
</v>
      </c>
      <c r="EA126" s="251" t="str">
        <f>IF(ISNUMBER(FIND(analysismethod3,'III_Plan comp 438.68 {Plan 10}'!BT$15)),"",'III_Plan comp 438.68 {Plan 10}'!BT$15&amp;analysismethod3)</f>
        <v xml:space="preserve">Secret Shopper: Network Participation; 
</v>
      </c>
      <c r="EB126" s="251" t="str">
        <f>IF(ISNUMBER(FIND(analysismethod3,'III_Plan comp 438.68 {Plan 10}'!BU$15)),"",'III_Plan comp 438.68 {Plan 10}'!BU$15&amp;analysismethod3)</f>
        <v xml:space="preserve">Secret Shopper: Network Participation; 
</v>
      </c>
      <c r="EC126" s="251" t="str">
        <f>IF(ISNUMBER(FIND(analysismethod3,'III_Plan comp 438.68 {Plan 10}'!BV$15)),"",'III_Plan comp 438.68 {Plan 10}'!BV$15&amp;analysismethod3)</f>
        <v xml:space="preserve">Secret Shopper: Network Participation; 
</v>
      </c>
      <c r="ED126" s="251" t="str">
        <f>IF(ISNUMBER(FIND(analysismethod3,'III_Plan comp 438.68 {Plan 10}'!BW$15)),"",'III_Plan comp 438.68 {Plan 10}'!BW$15&amp;analysismethod3)</f>
        <v xml:space="preserve">Secret Shopper: Network Participation; 
</v>
      </c>
      <c r="EE126" s="251" t="str">
        <f>IF(ISNUMBER(FIND(analysismethod3,'III_Plan comp 438.68 {Plan 10}'!BX$15)),"",'III_Plan comp 438.68 {Plan 10}'!BX$15&amp;analysismethod3)</f>
        <v xml:space="preserve">Secret Shopper: Network Participation; 
</v>
      </c>
      <c r="EF126" s="251" t="str">
        <f>IF(ISNUMBER(FIND(analysismethod3,'III_Plan comp 438.68 {Plan 10}'!BY$15)),"",'III_Plan comp 438.68 {Plan 10}'!BY$15&amp;analysismethod3)</f>
        <v xml:space="preserve">Secret Shopper: Network Participation; 
</v>
      </c>
      <c r="EG126" s="251" t="str">
        <f>IF(ISNUMBER(FIND(analysismethod3,'III_Plan comp 438.68 {Plan 10}'!BZ$15)),"",'III_Plan comp 438.68 {Plan 10}'!BZ$15&amp;analysismethod3)</f>
        <v xml:space="preserve">Secret Shopper: Network Participation; 
</v>
      </c>
      <c r="EH126" s="251" t="str">
        <f>IF(ISNUMBER(FIND(analysismethod3,'III_Plan comp 438.68 {Plan 10}'!CA$15)),"",'III_Plan comp 438.68 {Plan 10}'!CA$15&amp;analysismethod3)</f>
        <v xml:space="preserve">Secret Shopper: Network Participation; 
</v>
      </c>
      <c r="EI126" s="251" t="str">
        <f>IF(ISNUMBER(FIND(analysismethod3,'III_Plan comp 438.68 {Plan 10}'!CB$15)),"",'III_Plan comp 438.68 {Plan 10}'!CB$15&amp;analysismethod3)</f>
        <v xml:space="preserve">Secret Shopper: Network Participation; 
</v>
      </c>
      <c r="EJ126" s="251" t="str">
        <f>IF(ISNUMBER(FIND(analysismethod3,'III_Plan comp 438.68 {Plan 10}'!CC$15)),"",'III_Plan comp 438.68 {Plan 10}'!CC$15&amp;analysismethod3)</f>
        <v xml:space="preserve">Secret Shopper: Network Participation; 
</v>
      </c>
      <c r="EK126" s="251" t="str">
        <f>IF(ISNUMBER(FIND(analysismethod3,'III_Plan comp 438.68 {Plan 10}'!CD$15)),"",'III_Plan comp 438.68 {Plan 10}'!CD$15&amp;analysismethod3)</f>
        <v xml:space="preserve">Secret Shopper: Network Participation; 
</v>
      </c>
      <c r="EL126" s="251" t="str">
        <f>IF(ISNUMBER(FIND(analysismethod3,'III_Plan comp 438.68 {Plan 10}'!CE$15)),"",'III_Plan comp 438.68 {Plan 10}'!CE$15&amp;analysismethod3)</f>
        <v xml:space="preserve">Secret Shopper: Network Participation; 
</v>
      </c>
      <c r="EM126" s="251" t="str">
        <f>IF(ISNUMBER(FIND(analysismethod3,'III_Plan comp 438.68 {Plan 10}'!CF$15)),"",'III_Plan comp 438.68 {Plan 10}'!CF$15&amp;analysismethod3)</f>
        <v xml:space="preserve">Secret Shopper: Network Participation; 
</v>
      </c>
      <c r="EN126" s="251" t="str">
        <f>IF(ISNUMBER(FIND(analysismethod3,'III_Plan comp 438.68 {Plan 10}'!CG$15)),"",'III_Plan comp 438.68 {Plan 10}'!CG$15&amp;analysismethod3)</f>
        <v xml:space="preserve">Secret Shopper: Network Participation; 
</v>
      </c>
      <c r="EO126" s="251" t="str">
        <f>IF(ISNUMBER(FIND(analysismethod3,'III_Plan comp 438.68 {Plan 10}'!CH$15)),"",'III_Plan comp 438.68 {Plan 10}'!CH$15&amp;analysismethod3)</f>
        <v xml:space="preserve">Secret Shopper: Network Participation; 
</v>
      </c>
      <c r="EP126" s="251" t="str">
        <f>IF(ISNUMBER(FIND(analysismethod3,'III_Plan comp 438.68 {Plan 10}'!CI$15)),"",'III_Plan comp 438.68 {Plan 10}'!CI$15&amp;analysismethod3)</f>
        <v xml:space="preserve">Secret Shopper: Network Participation; 
</v>
      </c>
      <c r="EQ126" s="251" t="str">
        <f>IF(ISNUMBER(FIND(analysismethod3,'III_Plan comp 438.68 {Plan 10}'!CJ$15)),"",'III_Plan comp 438.68 {Plan 10}'!CJ$15&amp;analysismethod3)</f>
        <v xml:space="preserve">Secret Shopper: Network Participation; 
</v>
      </c>
      <c r="ER126" s="251" t="str">
        <f>IF(ISNUMBER(FIND(analysismethod3,'III_Plan comp 438.68 {Plan 10}'!CK$15)),"",'III_Plan comp 438.68 {Plan 10}'!CK$15&amp;analysismethod3)</f>
        <v xml:space="preserve">Secret Shopper: Network Participation; 
</v>
      </c>
      <c r="ES126" s="251" t="str">
        <f>IF(ISNUMBER(FIND(analysismethod3,'III_Plan comp 438.68 {Plan 10}'!CL$15)),"",'III_Plan comp 438.68 {Plan 10}'!CL$15&amp;analysismethod3)</f>
        <v xml:space="preserve">Secret Shopper: Network Participation; 
</v>
      </c>
      <c r="ET126" s="251" t="str">
        <f>IF(ISNUMBER(FIND(analysismethod3,'III_Plan comp 438.68 {Plan 10}'!CM$15)),"",'III_Plan comp 438.68 {Plan 10}'!CM$15&amp;analysismethod3)</f>
        <v xml:space="preserve">Secret Shopper: Network Participation; 
</v>
      </c>
      <c r="EU126" s="251" t="str">
        <f>IF(ISNUMBER(FIND(analysismethod3,'III_Plan comp 438.68 {Plan 10}'!CN$15)),"",'III_Plan comp 438.68 {Plan 10}'!CN$15&amp;analysismethod3)</f>
        <v xml:space="preserve">Secret Shopper: Network Participation; 
</v>
      </c>
      <c r="EV126" s="251" t="str">
        <f>IF(ISNUMBER(FIND(analysismethod3,'III_Plan comp 438.68 {Plan 10}'!CO$15)),"",'III_Plan comp 438.68 {Plan 10}'!CO$15&amp;analysismethod3)</f>
        <v xml:space="preserve">Secret Shopper: Network Participation; 
</v>
      </c>
      <c r="EW126" s="251" t="str">
        <f>IF(ISNUMBER(FIND(analysismethod3,'III_Plan comp 438.68 {Plan 10}'!CP$15)),"",'III_Plan comp 438.68 {Plan 10}'!CP$15&amp;analysismethod3)</f>
        <v xml:space="preserve">Secret Shopper: Network Participation; 
</v>
      </c>
      <c r="EX126" s="251" t="str">
        <f>IF(ISNUMBER(FIND(analysismethod3,'III_Plan comp 438.68 {Plan 10}'!CQ$15)),"",'III_Plan comp 438.68 {Plan 10}'!CQ$15&amp;analysismethod3)</f>
        <v xml:space="preserve">Secret Shopper: Network Participation; 
</v>
      </c>
      <c r="EY126" s="251" t="str">
        <f>IF(ISNUMBER(FIND(analysismethod3,'III_Plan comp 438.68 {Plan 10}'!CR$15)),"",'III_Plan comp 438.68 {Plan 10}'!CR$15&amp;analysismethod3)</f>
        <v xml:space="preserve">Secret Shopper: Network Participation; 
</v>
      </c>
      <c r="EZ126" s="251" t="str">
        <f>IF(ISNUMBER(FIND(analysismethod3,'III_Plan comp 438.68 {Plan 10}'!CS$15)),"",'III_Plan comp 438.68 {Plan 10}'!CS$15&amp;analysismethod3)</f>
        <v xml:space="preserve">Secret Shopper: Network Participation; 
</v>
      </c>
      <c r="FA126" s="251" t="str">
        <f>IF(ISNUMBER(FIND(analysismethod3,'III_Plan comp 438.68 {Plan 10}'!CT$15)),"",'III_Plan comp 438.68 {Plan 10}'!CT$15&amp;analysismethod3)</f>
        <v xml:space="preserve">Secret Shopper: Network Participation; 
</v>
      </c>
      <c r="FB126" s="251" t="str">
        <f>IF(ISNUMBER(FIND(analysismethod3,'III_Plan comp 438.68 {Plan 10}'!CU$15)),"",'III_Plan comp 438.68 {Plan 10}'!CU$15&amp;analysismethod3)</f>
        <v xml:space="preserve">Secret Shopper: Network Participation; 
</v>
      </c>
      <c r="FC126" s="251" t="str">
        <f>IF(ISNUMBER(FIND(analysismethod3,'III_Plan comp 438.68 {Plan 10}'!CV$15)),"",'III_Plan comp 438.68 {Plan 10}'!CV$15&amp;analysismethod3)</f>
        <v xml:space="preserve">Secret Shopper: Network Participation; 
</v>
      </c>
      <c r="FD126" s="251" t="str">
        <f>IF(ISNUMBER(FIND(analysismethod3,'III_Plan comp 438.68 {Plan 10}'!CW$15)),"",'III_Plan comp 438.68 {Plan 10}'!CW$15&amp;analysismethod3)</f>
        <v xml:space="preserve">Secret Shopper: Network Participation; 
</v>
      </c>
      <c r="FE126" s="251" t="str">
        <f>IF(ISNUMBER(FIND(analysismethod3,'III_Plan comp 438.68 {Plan 10}'!CX$15)),"",'III_Plan comp 438.68 {Plan 10}'!CX$15&amp;analysismethod3)</f>
        <v xml:space="preserve">Secret Shopper: Network Participation; 
</v>
      </c>
      <c r="FF126" s="251" t="str">
        <f>IF(ISNUMBER(FIND(analysismethod3,'III_Plan comp 438.68 {Plan 10}'!CY$15)),"",'III_Plan comp 438.68 {Plan 10}'!CY$15&amp;analysismethod3)</f>
        <v xml:space="preserve">Secret Shopper: Network Participation; 
</v>
      </c>
      <c r="FG126" s="251" t="str">
        <f>IF(ISNUMBER(FIND(analysismethod3,'III_Plan comp 438.68 {Plan 10}'!CZ$15)),"",'III_Plan comp 438.68 {Plan 10}'!CZ$15&amp;analysismethod3)</f>
        <v xml:space="preserve">Secret Shopper: Network Participation; 
</v>
      </c>
    </row>
    <row r="127" spans="62:163" x14ac:dyDescent="0.2">
      <c r="BK127" s="250" t="str">
        <f>IF('I_State and program information'!$E$62="Yes","Secret Shopper: Appointment Availability"&amp;"; "&amp;CHAR(10)&amp;CHAR(10),"")</f>
        <v xml:space="preserve">Secret Shopper: Appointment Availability; 
</v>
      </c>
      <c r="BL127" s="251" t="str">
        <f>IF(ISNUMBER(FIND(analysismethod4,'III_Plan comp 438.68 {Plan 10}'!E$15)),"",'III_Plan comp 438.68 {Plan 10}'!E$15&amp;analysismethod4)</f>
        <v xml:space="preserve">Secret Shopper: Appointment Availability; 
</v>
      </c>
      <c r="BM127" s="251" t="str">
        <f>IF(ISNUMBER(FIND(analysismethod4,'III_Plan comp 438.68 {Plan 10}'!F$15)),"",'III_Plan comp 438.68 {Plan 10}'!F$15&amp;analysismethod4)</f>
        <v xml:space="preserve">Secret Shopper: Appointment Availability; 
</v>
      </c>
      <c r="BN127" s="251" t="str">
        <f>IF(ISNUMBER(FIND(analysismethod4,'III_Plan comp 438.68 {Plan 10}'!G$15)),"",'III_Plan comp 438.68 {Plan 10}'!G$15&amp;analysismethod4)</f>
        <v xml:space="preserve">Secret Shopper: Appointment Availability; 
</v>
      </c>
      <c r="BO127" s="251" t="str">
        <f>IF(ISNUMBER(FIND(analysismethod4,'III_Plan comp 438.68 {Plan 10}'!H$15)),"",'III_Plan comp 438.68 {Plan 10}'!H$15&amp;analysismethod4)</f>
        <v xml:space="preserve">Secret Shopper: Appointment Availability; 
</v>
      </c>
      <c r="BP127" s="251" t="str">
        <f>IF(ISNUMBER(FIND(analysismethod4,'III_Plan comp 438.68 {Plan 10}'!I$15)),"",'III_Plan comp 438.68 {Plan 10}'!I$15&amp;analysismethod4)</f>
        <v xml:space="preserve">Secret Shopper: Appointment Availability; 
</v>
      </c>
      <c r="BQ127" s="251" t="str">
        <f>IF(ISNUMBER(FIND(analysismethod4,'III_Plan comp 438.68 {Plan 10}'!J$15)),"",'III_Plan comp 438.68 {Plan 10}'!J$15&amp;analysismethod4)</f>
        <v xml:space="preserve">Secret Shopper: Appointment Availability; 
</v>
      </c>
      <c r="BR127" s="251" t="str">
        <f>IF(ISNUMBER(FIND(analysismethod4,'III_Plan comp 438.68 {Plan 10}'!K$15)),"",'III_Plan comp 438.68 {Plan 10}'!K$15&amp;analysismethod4)</f>
        <v xml:space="preserve">Secret Shopper: Appointment Availability; 
</v>
      </c>
      <c r="BS127" s="251" t="str">
        <f>IF(ISNUMBER(FIND(analysismethod4,'III_Plan comp 438.68 {Plan 10}'!L$15)),"",'III_Plan comp 438.68 {Plan 10}'!L$15&amp;analysismethod4)</f>
        <v xml:space="preserve">Secret Shopper: Appointment Availability; 
</v>
      </c>
      <c r="BT127" s="251" t="str">
        <f>IF(ISNUMBER(FIND(analysismethod4,'III_Plan comp 438.68 {Plan 10}'!M$15)),"",'III_Plan comp 438.68 {Plan 10}'!M$15&amp;analysismethod4)</f>
        <v xml:space="preserve">Secret Shopper: Appointment Availability; 
</v>
      </c>
      <c r="BU127" s="251" t="str">
        <f>IF(ISNUMBER(FIND(analysismethod4,'III_Plan comp 438.68 {Plan 10}'!N$15)),"",'III_Plan comp 438.68 {Plan 10}'!N$15&amp;analysismethod4)</f>
        <v xml:space="preserve">Secret Shopper: Appointment Availability; 
</v>
      </c>
      <c r="BV127" s="251" t="str">
        <f>IF(ISNUMBER(FIND(analysismethod4,'III_Plan comp 438.68 {Plan 10}'!O$15)),"",'III_Plan comp 438.68 {Plan 10}'!O$15&amp;analysismethod4)</f>
        <v xml:space="preserve">Secret Shopper: Appointment Availability; 
</v>
      </c>
      <c r="BW127" s="251" t="str">
        <f>IF(ISNUMBER(FIND(analysismethod4,'III_Plan comp 438.68 {Plan 10}'!P$15)),"",'III_Plan comp 438.68 {Plan 10}'!P$15&amp;analysismethod4)</f>
        <v xml:space="preserve">Secret Shopper: Appointment Availability; 
</v>
      </c>
      <c r="BX127" s="251" t="str">
        <f>IF(ISNUMBER(FIND(analysismethod4,'III_Plan comp 438.68 {Plan 10}'!Q$15)),"",'III_Plan comp 438.68 {Plan 10}'!Q$15&amp;analysismethod4)</f>
        <v xml:space="preserve">Secret Shopper: Appointment Availability; 
</v>
      </c>
      <c r="BY127" s="251" t="str">
        <f>IF(ISNUMBER(FIND(analysismethod4,'III_Plan comp 438.68 {Plan 10}'!R$15)),"",'III_Plan comp 438.68 {Plan 10}'!R$15&amp;analysismethod4)</f>
        <v xml:space="preserve">Secret Shopper: Appointment Availability; 
</v>
      </c>
      <c r="BZ127" s="251" t="str">
        <f>IF(ISNUMBER(FIND(analysismethod4,'III_Plan comp 438.68 {Plan 10}'!S$15)),"",'III_Plan comp 438.68 {Plan 10}'!S$15&amp;analysismethod4)</f>
        <v xml:space="preserve">Secret Shopper: Appointment Availability; 
</v>
      </c>
      <c r="CA127" s="251" t="str">
        <f>IF(ISNUMBER(FIND(analysismethod4,'III_Plan comp 438.68 {Plan 10}'!T$15)),"",'III_Plan comp 438.68 {Plan 10}'!T$15&amp;analysismethod4)</f>
        <v xml:space="preserve">Secret Shopper: Appointment Availability; 
</v>
      </c>
      <c r="CB127" s="251" t="str">
        <f>IF(ISNUMBER(FIND(analysismethod4,'III_Plan comp 438.68 {Plan 10}'!U$15)),"",'III_Plan comp 438.68 {Plan 10}'!U$15&amp;analysismethod4)</f>
        <v xml:space="preserve">Secret Shopper: Appointment Availability; 
</v>
      </c>
      <c r="CC127" s="251" t="str">
        <f>IF(ISNUMBER(FIND(analysismethod4,'III_Plan comp 438.68 {Plan 10}'!V$15)),"",'III_Plan comp 438.68 {Plan 10}'!V$15&amp;analysismethod4)</f>
        <v xml:space="preserve">Secret Shopper: Appointment Availability; 
</v>
      </c>
      <c r="CD127" s="251" t="str">
        <f>IF(ISNUMBER(FIND(analysismethod4,'III_Plan comp 438.68 {Plan 10}'!W$15)),"",'III_Plan comp 438.68 {Plan 10}'!W$15&amp;analysismethod4)</f>
        <v xml:space="preserve">Secret Shopper: Appointment Availability; 
</v>
      </c>
      <c r="CE127" s="251" t="str">
        <f>IF(ISNUMBER(FIND(analysismethod4,'III_Plan comp 438.68 {Plan 10}'!X$15)),"",'III_Plan comp 438.68 {Plan 10}'!X$15&amp;analysismethod4)</f>
        <v xml:space="preserve">Secret Shopper: Appointment Availability; 
</v>
      </c>
      <c r="CF127" s="251" t="str">
        <f>IF(ISNUMBER(FIND(analysismethod4,'III_Plan comp 438.68 {Plan 10}'!Y$15)),"",'III_Plan comp 438.68 {Plan 10}'!Y$15&amp;analysismethod4)</f>
        <v xml:space="preserve">Secret Shopper: Appointment Availability; 
</v>
      </c>
      <c r="CG127" s="251" t="str">
        <f>IF(ISNUMBER(FIND(analysismethod4,'III_Plan comp 438.68 {Plan 10}'!Z$15)),"",'III_Plan comp 438.68 {Plan 10}'!Z$15&amp;analysismethod4)</f>
        <v xml:space="preserve">Secret Shopper: Appointment Availability; 
</v>
      </c>
      <c r="CH127" s="251" t="str">
        <f>IF(ISNUMBER(FIND(analysismethod4,'III_Plan comp 438.68 {Plan 10}'!AA$15)),"",'III_Plan comp 438.68 {Plan 10}'!AA$15&amp;analysismethod4)</f>
        <v xml:space="preserve">Secret Shopper: Appointment Availability; 
</v>
      </c>
      <c r="CI127" s="251" t="str">
        <f>IF(ISNUMBER(FIND(analysismethod4,'III_Plan comp 438.68 {Plan 10}'!AB$15)),"",'III_Plan comp 438.68 {Plan 10}'!AB$15&amp;analysismethod4)</f>
        <v xml:space="preserve">Secret Shopper: Appointment Availability; 
</v>
      </c>
      <c r="CJ127" s="251" t="str">
        <f>IF(ISNUMBER(FIND(analysismethod4,'III_Plan comp 438.68 {Plan 10}'!AC$15)),"",'III_Plan comp 438.68 {Plan 10}'!AC$15&amp;analysismethod4)</f>
        <v xml:space="preserve">Secret Shopper: Appointment Availability; 
</v>
      </c>
      <c r="CK127" s="251" t="str">
        <f>IF(ISNUMBER(FIND(analysismethod4,'III_Plan comp 438.68 {Plan 10}'!AD$15)),"",'III_Plan comp 438.68 {Plan 10}'!AD$15&amp;analysismethod4)</f>
        <v xml:space="preserve">Secret Shopper: Appointment Availability; 
</v>
      </c>
      <c r="CL127" s="251" t="str">
        <f>IF(ISNUMBER(FIND(analysismethod4,'III_Plan comp 438.68 {Plan 10}'!AE$15)),"",'III_Plan comp 438.68 {Plan 10}'!AE$15&amp;analysismethod4)</f>
        <v xml:space="preserve">Secret Shopper: Appointment Availability; 
</v>
      </c>
      <c r="CM127" s="251" t="str">
        <f>IF(ISNUMBER(FIND(analysismethod4,'III_Plan comp 438.68 {Plan 10}'!AF$15)),"",'III_Plan comp 438.68 {Plan 10}'!AF$15&amp;analysismethod4)</f>
        <v xml:space="preserve">Secret Shopper: Appointment Availability; 
</v>
      </c>
      <c r="CN127" s="251" t="str">
        <f>IF(ISNUMBER(FIND(analysismethod4,'III_Plan comp 438.68 {Plan 10}'!AG$15)),"",'III_Plan comp 438.68 {Plan 10}'!AG$15&amp;analysismethod4)</f>
        <v xml:space="preserve">Secret Shopper: Appointment Availability; 
</v>
      </c>
      <c r="CO127" s="251" t="str">
        <f>IF(ISNUMBER(FIND(analysismethod4,'III_Plan comp 438.68 {Plan 10}'!AH$15)),"",'III_Plan comp 438.68 {Plan 10}'!AH$15&amp;analysismethod4)</f>
        <v xml:space="preserve">Secret Shopper: Appointment Availability; 
</v>
      </c>
      <c r="CP127" s="251" t="str">
        <f>IF(ISNUMBER(FIND(analysismethod4,'III_Plan comp 438.68 {Plan 10}'!AI$15)),"",'III_Plan comp 438.68 {Plan 10}'!AI$15&amp;analysismethod4)</f>
        <v xml:space="preserve">Secret Shopper: Appointment Availability; 
</v>
      </c>
      <c r="CQ127" s="251" t="str">
        <f>IF(ISNUMBER(FIND(analysismethod4,'III_Plan comp 438.68 {Plan 10}'!AJ$15)),"",'III_Plan comp 438.68 {Plan 10}'!AJ$15&amp;analysismethod4)</f>
        <v xml:space="preserve">Secret Shopper: Appointment Availability; 
</v>
      </c>
      <c r="CR127" s="251" t="str">
        <f>IF(ISNUMBER(FIND(analysismethod4,'III_Plan comp 438.68 {Plan 10}'!AK$15)),"",'III_Plan comp 438.68 {Plan 10}'!AK$15&amp;analysismethod4)</f>
        <v xml:space="preserve">Secret Shopper: Appointment Availability; 
</v>
      </c>
      <c r="CS127" s="251" t="str">
        <f>IF(ISNUMBER(FIND(analysismethod4,'III_Plan comp 438.68 {Plan 10}'!AL$15)),"",'III_Plan comp 438.68 {Plan 10}'!AL$15&amp;analysismethod4)</f>
        <v xml:space="preserve">Secret Shopper: Appointment Availability; 
</v>
      </c>
      <c r="CT127" s="251" t="str">
        <f>IF(ISNUMBER(FIND(analysismethod4,'III_Plan comp 438.68 {Plan 10}'!AM$15)),"",'III_Plan comp 438.68 {Plan 10}'!AM$15&amp;analysismethod4)</f>
        <v xml:space="preserve">Secret Shopper: Appointment Availability; 
</v>
      </c>
      <c r="CU127" s="251" t="str">
        <f>IF(ISNUMBER(FIND(analysismethod4,'III_Plan comp 438.68 {Plan 10}'!AN$15)),"",'III_Plan comp 438.68 {Plan 10}'!AN$15&amp;analysismethod4)</f>
        <v xml:space="preserve">Secret Shopper: Appointment Availability; 
</v>
      </c>
      <c r="CV127" s="251" t="str">
        <f>IF(ISNUMBER(FIND(analysismethod4,'III_Plan comp 438.68 {Plan 10}'!AO$15)),"",'III_Plan comp 438.68 {Plan 10}'!AO$15&amp;analysismethod4)</f>
        <v xml:space="preserve">Secret Shopper: Appointment Availability; 
</v>
      </c>
      <c r="CW127" s="251" t="str">
        <f>IF(ISNUMBER(FIND(analysismethod4,'III_Plan comp 438.68 {Plan 10}'!AP$15)),"",'III_Plan comp 438.68 {Plan 10}'!AP$15&amp;analysismethod4)</f>
        <v xml:space="preserve">Secret Shopper: Appointment Availability; 
</v>
      </c>
      <c r="CX127" s="251" t="str">
        <f>IF(ISNUMBER(FIND(analysismethod4,'III_Plan comp 438.68 {Plan 10}'!AQ$15)),"",'III_Plan comp 438.68 {Plan 10}'!AQ$15&amp;analysismethod4)</f>
        <v xml:space="preserve">Secret Shopper: Appointment Availability; 
</v>
      </c>
      <c r="CY127" s="251" t="str">
        <f>IF(ISNUMBER(FIND(analysismethod4,'III_Plan comp 438.68 {Plan 10}'!AR$15)),"",'III_Plan comp 438.68 {Plan 10}'!AR$15&amp;analysismethod4)</f>
        <v xml:space="preserve">Secret Shopper: Appointment Availability; 
</v>
      </c>
      <c r="CZ127" s="251" t="str">
        <f>IF(ISNUMBER(FIND(analysismethod4,'III_Plan comp 438.68 {Plan 10}'!AS$15)),"",'III_Plan comp 438.68 {Plan 10}'!AS$15&amp;analysismethod4)</f>
        <v xml:space="preserve">Secret Shopper: Appointment Availability; 
</v>
      </c>
      <c r="DA127" s="251" t="str">
        <f>IF(ISNUMBER(FIND(analysismethod4,'III_Plan comp 438.68 {Plan 10}'!AT$15)),"",'III_Plan comp 438.68 {Plan 10}'!AT$15&amp;analysismethod4)</f>
        <v xml:space="preserve">Secret Shopper: Appointment Availability; 
</v>
      </c>
      <c r="DB127" s="251" t="str">
        <f>IF(ISNUMBER(FIND(analysismethod4,'III_Plan comp 438.68 {Plan 10}'!AU$15)),"",'III_Plan comp 438.68 {Plan 10}'!AU$15&amp;analysismethod4)</f>
        <v xml:space="preserve">Secret Shopper: Appointment Availability; 
</v>
      </c>
      <c r="DC127" s="251" t="str">
        <f>IF(ISNUMBER(FIND(analysismethod4,'III_Plan comp 438.68 {Plan 10}'!AV$15)),"",'III_Plan comp 438.68 {Plan 10}'!AV$15&amp;analysismethod4)</f>
        <v xml:space="preserve">Secret Shopper: Appointment Availability; 
</v>
      </c>
      <c r="DD127" s="251" t="str">
        <f>IF(ISNUMBER(FIND(analysismethod4,'III_Plan comp 438.68 {Plan 10}'!AW$15)),"",'III_Plan comp 438.68 {Plan 10}'!AW$15&amp;analysismethod4)</f>
        <v xml:space="preserve">Secret Shopper: Appointment Availability; 
</v>
      </c>
      <c r="DE127" s="251" t="str">
        <f>IF(ISNUMBER(FIND(analysismethod4,'III_Plan comp 438.68 {Plan 10}'!AX$15)),"",'III_Plan comp 438.68 {Plan 10}'!AX$15&amp;analysismethod4)</f>
        <v xml:space="preserve">Secret Shopper: Appointment Availability; 
</v>
      </c>
      <c r="DF127" s="251" t="str">
        <f>IF(ISNUMBER(FIND(analysismethod4,'III_Plan comp 438.68 {Plan 10}'!AY$15)),"",'III_Plan comp 438.68 {Plan 10}'!AY$15&amp;analysismethod4)</f>
        <v xml:space="preserve">Secret Shopper: Appointment Availability; 
</v>
      </c>
      <c r="DG127" s="251" t="str">
        <f>IF(ISNUMBER(FIND(analysismethod4,'III_Plan comp 438.68 {Plan 10}'!AZ$15)),"",'III_Plan comp 438.68 {Plan 10}'!AZ$15&amp;analysismethod4)</f>
        <v xml:space="preserve">Secret Shopper: Appointment Availability; 
</v>
      </c>
      <c r="DH127" s="251" t="str">
        <f>IF(ISNUMBER(FIND(analysismethod4,'III_Plan comp 438.68 {Plan 10}'!BA$15)),"",'III_Plan comp 438.68 {Plan 10}'!BA$15&amp;analysismethod4)</f>
        <v xml:space="preserve">Secret Shopper: Appointment Availability; 
</v>
      </c>
      <c r="DI127" s="251" t="str">
        <f>IF(ISNUMBER(FIND(analysismethod4,'III_Plan comp 438.68 {Plan 10}'!BB$15)),"",'III_Plan comp 438.68 {Plan 10}'!BB$15&amp;analysismethod4)</f>
        <v xml:space="preserve">Secret Shopper: Appointment Availability; 
</v>
      </c>
      <c r="DJ127" s="251" t="str">
        <f>IF(ISNUMBER(FIND(analysismethod4,'III_Plan comp 438.68 {Plan 10}'!BC$15)),"",'III_Plan comp 438.68 {Plan 10}'!BC$15&amp;analysismethod4)</f>
        <v xml:space="preserve">Secret Shopper: Appointment Availability; 
</v>
      </c>
      <c r="DK127" s="251" t="str">
        <f>IF(ISNUMBER(FIND(analysismethod4,'III_Plan comp 438.68 {Plan 10}'!BD$15)),"",'III_Plan comp 438.68 {Plan 10}'!BD$15&amp;analysismethod4)</f>
        <v xml:space="preserve">Secret Shopper: Appointment Availability; 
</v>
      </c>
      <c r="DL127" s="251" t="str">
        <f>IF(ISNUMBER(FIND(analysismethod4,'III_Plan comp 438.68 {Plan 10}'!BE$15)),"",'III_Plan comp 438.68 {Plan 10}'!BE$15&amp;analysismethod4)</f>
        <v xml:space="preserve">Secret Shopper: Appointment Availability; 
</v>
      </c>
      <c r="DM127" s="251" t="str">
        <f>IF(ISNUMBER(FIND(analysismethod4,'III_Plan comp 438.68 {Plan 10}'!BF$15)),"",'III_Plan comp 438.68 {Plan 10}'!BF$15&amp;analysismethod4)</f>
        <v xml:space="preserve">Secret Shopper: Appointment Availability; 
</v>
      </c>
      <c r="DN127" s="251" t="str">
        <f>IF(ISNUMBER(FIND(analysismethod4,'III_Plan comp 438.68 {Plan 10}'!BG$15)),"",'III_Plan comp 438.68 {Plan 10}'!BG$15&amp;analysismethod4)</f>
        <v xml:space="preserve">Secret Shopper: Appointment Availability; 
</v>
      </c>
      <c r="DO127" s="251" t="str">
        <f>IF(ISNUMBER(FIND(analysismethod4,'III_Plan comp 438.68 {Plan 10}'!BH$15)),"",'III_Plan comp 438.68 {Plan 10}'!BH$15&amp;analysismethod4)</f>
        <v xml:space="preserve">Secret Shopper: Appointment Availability; 
</v>
      </c>
      <c r="DP127" s="251" t="str">
        <f>IF(ISNUMBER(FIND(analysismethod4,'III_Plan comp 438.68 {Plan 10}'!BI$15)),"",'III_Plan comp 438.68 {Plan 10}'!BI$15&amp;analysismethod4)</f>
        <v xml:space="preserve">Secret Shopper: Appointment Availability; 
</v>
      </c>
      <c r="DQ127" s="251" t="str">
        <f>IF(ISNUMBER(FIND(analysismethod4,'III_Plan comp 438.68 {Plan 10}'!BJ$15)),"",'III_Plan comp 438.68 {Plan 10}'!BJ$15&amp;analysismethod4)</f>
        <v xml:space="preserve">Secret Shopper: Appointment Availability; 
</v>
      </c>
      <c r="DR127" s="251" t="str">
        <f>IF(ISNUMBER(FIND(analysismethod4,'III_Plan comp 438.68 {Plan 10}'!BK$15)),"",'III_Plan comp 438.68 {Plan 10}'!BK$15&amp;analysismethod4)</f>
        <v xml:space="preserve">Secret Shopper: Appointment Availability; 
</v>
      </c>
      <c r="DS127" s="251" t="str">
        <f>IF(ISNUMBER(FIND(analysismethod4,'III_Plan comp 438.68 {Plan 10}'!BL$15)),"",'III_Plan comp 438.68 {Plan 10}'!BL$15&amp;analysismethod4)</f>
        <v xml:space="preserve">Secret Shopper: Appointment Availability; 
</v>
      </c>
      <c r="DT127" s="251" t="str">
        <f>IF(ISNUMBER(FIND(analysismethod4,'III_Plan comp 438.68 {Plan 10}'!BM$15)),"",'III_Plan comp 438.68 {Plan 10}'!BM$15&amp;analysismethod4)</f>
        <v xml:space="preserve">Secret Shopper: Appointment Availability; 
</v>
      </c>
      <c r="DU127" s="251" t="str">
        <f>IF(ISNUMBER(FIND(analysismethod4,'III_Plan comp 438.68 {Plan 10}'!BN$15)),"",'III_Plan comp 438.68 {Plan 10}'!BN$15&amp;analysismethod4)</f>
        <v xml:space="preserve">Secret Shopper: Appointment Availability; 
</v>
      </c>
      <c r="DV127" s="251" t="str">
        <f>IF(ISNUMBER(FIND(analysismethod4,'III_Plan comp 438.68 {Plan 10}'!BO$15)),"",'III_Plan comp 438.68 {Plan 10}'!BO$15&amp;analysismethod4)</f>
        <v xml:space="preserve">Secret Shopper: Appointment Availability; 
</v>
      </c>
      <c r="DW127" s="251" t="str">
        <f>IF(ISNUMBER(FIND(analysismethod4,'III_Plan comp 438.68 {Plan 10}'!BP$15)),"",'III_Plan comp 438.68 {Plan 10}'!BP$15&amp;analysismethod4)</f>
        <v xml:space="preserve">Secret Shopper: Appointment Availability; 
</v>
      </c>
      <c r="DX127" s="251" t="str">
        <f>IF(ISNUMBER(FIND(analysismethod4,'III_Plan comp 438.68 {Plan 10}'!BQ$15)),"",'III_Plan comp 438.68 {Plan 10}'!BQ$15&amp;analysismethod4)</f>
        <v xml:space="preserve">Secret Shopper: Appointment Availability; 
</v>
      </c>
      <c r="DY127" s="251" t="str">
        <f>IF(ISNUMBER(FIND(analysismethod4,'III_Plan comp 438.68 {Plan 10}'!BR$15)),"",'III_Plan comp 438.68 {Plan 10}'!BR$15&amp;analysismethod4)</f>
        <v xml:space="preserve">Secret Shopper: Appointment Availability; 
</v>
      </c>
      <c r="DZ127" s="251" t="str">
        <f>IF(ISNUMBER(FIND(analysismethod4,'III_Plan comp 438.68 {Plan 10}'!BS$15)),"",'III_Plan comp 438.68 {Plan 10}'!BS$15&amp;analysismethod4)</f>
        <v xml:space="preserve">Secret Shopper: Appointment Availability; 
</v>
      </c>
      <c r="EA127" s="251" t="str">
        <f>IF(ISNUMBER(FIND(analysismethod4,'III_Plan comp 438.68 {Plan 10}'!BT$15)),"",'III_Plan comp 438.68 {Plan 10}'!BT$15&amp;analysismethod4)</f>
        <v xml:space="preserve">Secret Shopper: Appointment Availability; 
</v>
      </c>
      <c r="EB127" s="251" t="str">
        <f>IF(ISNUMBER(FIND(analysismethod4,'III_Plan comp 438.68 {Plan 10}'!BU$15)),"",'III_Plan comp 438.68 {Plan 10}'!BU$15&amp;analysismethod4)</f>
        <v xml:space="preserve">Secret Shopper: Appointment Availability; 
</v>
      </c>
      <c r="EC127" s="251" t="str">
        <f>IF(ISNUMBER(FIND(analysismethod4,'III_Plan comp 438.68 {Plan 10}'!BV$15)),"",'III_Plan comp 438.68 {Plan 10}'!BV$15&amp;analysismethod4)</f>
        <v xml:space="preserve">Secret Shopper: Appointment Availability; 
</v>
      </c>
      <c r="ED127" s="251" t="str">
        <f>IF(ISNUMBER(FIND(analysismethod4,'III_Plan comp 438.68 {Plan 10}'!BW$15)),"",'III_Plan comp 438.68 {Plan 10}'!BW$15&amp;analysismethod4)</f>
        <v xml:space="preserve">Secret Shopper: Appointment Availability; 
</v>
      </c>
      <c r="EE127" s="251" t="str">
        <f>IF(ISNUMBER(FIND(analysismethod4,'III_Plan comp 438.68 {Plan 10}'!BX$15)),"",'III_Plan comp 438.68 {Plan 10}'!BX$15&amp;analysismethod4)</f>
        <v xml:space="preserve">Secret Shopper: Appointment Availability; 
</v>
      </c>
      <c r="EF127" s="251" t="str">
        <f>IF(ISNUMBER(FIND(analysismethod4,'III_Plan comp 438.68 {Plan 10}'!BY$15)),"",'III_Plan comp 438.68 {Plan 10}'!BY$15&amp;analysismethod4)</f>
        <v xml:space="preserve">Secret Shopper: Appointment Availability; 
</v>
      </c>
      <c r="EG127" s="251" t="str">
        <f>IF(ISNUMBER(FIND(analysismethod4,'III_Plan comp 438.68 {Plan 10}'!BZ$15)),"",'III_Plan comp 438.68 {Plan 10}'!BZ$15&amp;analysismethod4)</f>
        <v xml:space="preserve">Secret Shopper: Appointment Availability; 
</v>
      </c>
      <c r="EH127" s="251" t="str">
        <f>IF(ISNUMBER(FIND(analysismethod4,'III_Plan comp 438.68 {Plan 10}'!CA$15)),"",'III_Plan comp 438.68 {Plan 10}'!CA$15&amp;analysismethod4)</f>
        <v xml:space="preserve">Secret Shopper: Appointment Availability; 
</v>
      </c>
      <c r="EI127" s="251" t="str">
        <f>IF(ISNUMBER(FIND(analysismethod4,'III_Plan comp 438.68 {Plan 10}'!CB$15)),"",'III_Plan comp 438.68 {Plan 10}'!CB$15&amp;analysismethod4)</f>
        <v xml:space="preserve">Secret Shopper: Appointment Availability; 
</v>
      </c>
      <c r="EJ127" s="251" t="str">
        <f>IF(ISNUMBER(FIND(analysismethod4,'III_Plan comp 438.68 {Plan 10}'!CC$15)),"",'III_Plan comp 438.68 {Plan 10}'!CC$15&amp;analysismethod4)</f>
        <v xml:space="preserve">Secret Shopper: Appointment Availability; 
</v>
      </c>
      <c r="EK127" s="251" t="str">
        <f>IF(ISNUMBER(FIND(analysismethod4,'III_Plan comp 438.68 {Plan 10}'!CD$15)),"",'III_Plan comp 438.68 {Plan 10}'!CD$15&amp;analysismethod4)</f>
        <v xml:space="preserve">Secret Shopper: Appointment Availability; 
</v>
      </c>
      <c r="EL127" s="251" t="str">
        <f>IF(ISNUMBER(FIND(analysismethod4,'III_Plan comp 438.68 {Plan 10}'!CE$15)),"",'III_Plan comp 438.68 {Plan 10}'!CE$15&amp;analysismethod4)</f>
        <v xml:space="preserve">Secret Shopper: Appointment Availability; 
</v>
      </c>
      <c r="EM127" s="251" t="str">
        <f>IF(ISNUMBER(FIND(analysismethod4,'III_Plan comp 438.68 {Plan 10}'!CF$15)),"",'III_Plan comp 438.68 {Plan 10}'!CF$15&amp;analysismethod4)</f>
        <v xml:space="preserve">Secret Shopper: Appointment Availability; 
</v>
      </c>
      <c r="EN127" s="251" t="str">
        <f>IF(ISNUMBER(FIND(analysismethod4,'III_Plan comp 438.68 {Plan 10}'!CG$15)),"",'III_Plan comp 438.68 {Plan 10}'!CG$15&amp;analysismethod4)</f>
        <v xml:space="preserve">Secret Shopper: Appointment Availability; 
</v>
      </c>
      <c r="EO127" s="251" t="str">
        <f>IF(ISNUMBER(FIND(analysismethod4,'III_Plan comp 438.68 {Plan 10}'!CH$15)),"",'III_Plan comp 438.68 {Plan 10}'!CH$15&amp;analysismethod4)</f>
        <v xml:space="preserve">Secret Shopper: Appointment Availability; 
</v>
      </c>
      <c r="EP127" s="251" t="str">
        <f>IF(ISNUMBER(FIND(analysismethod4,'III_Plan comp 438.68 {Plan 10}'!CI$15)),"",'III_Plan comp 438.68 {Plan 10}'!CI$15&amp;analysismethod4)</f>
        <v xml:space="preserve">Secret Shopper: Appointment Availability; 
</v>
      </c>
      <c r="EQ127" s="251" t="str">
        <f>IF(ISNUMBER(FIND(analysismethod4,'III_Plan comp 438.68 {Plan 10}'!CJ$15)),"",'III_Plan comp 438.68 {Plan 10}'!CJ$15&amp;analysismethod4)</f>
        <v xml:space="preserve">Secret Shopper: Appointment Availability; 
</v>
      </c>
      <c r="ER127" s="251" t="str">
        <f>IF(ISNUMBER(FIND(analysismethod4,'III_Plan comp 438.68 {Plan 10}'!CK$15)),"",'III_Plan comp 438.68 {Plan 10}'!CK$15&amp;analysismethod4)</f>
        <v xml:space="preserve">Secret Shopper: Appointment Availability; 
</v>
      </c>
      <c r="ES127" s="251" t="str">
        <f>IF(ISNUMBER(FIND(analysismethod4,'III_Plan comp 438.68 {Plan 10}'!CL$15)),"",'III_Plan comp 438.68 {Plan 10}'!CL$15&amp;analysismethod4)</f>
        <v xml:space="preserve">Secret Shopper: Appointment Availability; 
</v>
      </c>
      <c r="ET127" s="251" t="str">
        <f>IF(ISNUMBER(FIND(analysismethod4,'III_Plan comp 438.68 {Plan 10}'!CM$15)),"",'III_Plan comp 438.68 {Plan 10}'!CM$15&amp;analysismethod4)</f>
        <v xml:space="preserve">Secret Shopper: Appointment Availability; 
</v>
      </c>
      <c r="EU127" s="251" t="str">
        <f>IF(ISNUMBER(FIND(analysismethod4,'III_Plan comp 438.68 {Plan 10}'!CN$15)),"",'III_Plan comp 438.68 {Plan 10}'!CN$15&amp;analysismethod4)</f>
        <v xml:space="preserve">Secret Shopper: Appointment Availability; 
</v>
      </c>
      <c r="EV127" s="251" t="str">
        <f>IF(ISNUMBER(FIND(analysismethod4,'III_Plan comp 438.68 {Plan 10}'!CO$15)),"",'III_Plan comp 438.68 {Plan 10}'!CO$15&amp;analysismethod4)</f>
        <v xml:space="preserve">Secret Shopper: Appointment Availability; 
</v>
      </c>
      <c r="EW127" s="251" t="str">
        <f>IF(ISNUMBER(FIND(analysismethod4,'III_Plan comp 438.68 {Plan 10}'!CP$15)),"",'III_Plan comp 438.68 {Plan 10}'!CP$15&amp;analysismethod4)</f>
        <v xml:space="preserve">Secret Shopper: Appointment Availability; 
</v>
      </c>
      <c r="EX127" s="251" t="str">
        <f>IF(ISNUMBER(FIND(analysismethod4,'III_Plan comp 438.68 {Plan 10}'!CQ$15)),"",'III_Plan comp 438.68 {Plan 10}'!CQ$15&amp;analysismethod4)</f>
        <v xml:space="preserve">Secret Shopper: Appointment Availability; 
</v>
      </c>
      <c r="EY127" s="251" t="str">
        <f>IF(ISNUMBER(FIND(analysismethod4,'III_Plan comp 438.68 {Plan 10}'!CR$15)),"",'III_Plan comp 438.68 {Plan 10}'!CR$15&amp;analysismethod4)</f>
        <v xml:space="preserve">Secret Shopper: Appointment Availability; 
</v>
      </c>
      <c r="EZ127" s="251" t="str">
        <f>IF(ISNUMBER(FIND(analysismethod4,'III_Plan comp 438.68 {Plan 10}'!CS$15)),"",'III_Plan comp 438.68 {Plan 10}'!CS$15&amp;analysismethod4)</f>
        <v xml:space="preserve">Secret Shopper: Appointment Availability; 
</v>
      </c>
      <c r="FA127" s="251" t="str">
        <f>IF(ISNUMBER(FIND(analysismethod4,'III_Plan comp 438.68 {Plan 10}'!CT$15)),"",'III_Plan comp 438.68 {Plan 10}'!CT$15&amp;analysismethod4)</f>
        <v xml:space="preserve">Secret Shopper: Appointment Availability; 
</v>
      </c>
      <c r="FB127" s="251" t="str">
        <f>IF(ISNUMBER(FIND(analysismethod4,'III_Plan comp 438.68 {Plan 10}'!CU$15)),"",'III_Plan comp 438.68 {Plan 10}'!CU$15&amp;analysismethod4)</f>
        <v xml:space="preserve">Secret Shopper: Appointment Availability; 
</v>
      </c>
      <c r="FC127" s="251" t="str">
        <f>IF(ISNUMBER(FIND(analysismethod4,'III_Plan comp 438.68 {Plan 10}'!CV$15)),"",'III_Plan comp 438.68 {Plan 10}'!CV$15&amp;analysismethod4)</f>
        <v xml:space="preserve">Secret Shopper: Appointment Availability; 
</v>
      </c>
      <c r="FD127" s="251" t="str">
        <f>IF(ISNUMBER(FIND(analysismethod4,'III_Plan comp 438.68 {Plan 10}'!CW$15)),"",'III_Plan comp 438.68 {Plan 10}'!CW$15&amp;analysismethod4)</f>
        <v xml:space="preserve">Secret Shopper: Appointment Availability; 
</v>
      </c>
      <c r="FE127" s="251" t="str">
        <f>IF(ISNUMBER(FIND(analysismethod4,'III_Plan comp 438.68 {Plan 10}'!CX$15)),"",'III_Plan comp 438.68 {Plan 10}'!CX$15&amp;analysismethod4)</f>
        <v xml:space="preserve">Secret Shopper: Appointment Availability; 
</v>
      </c>
      <c r="FF127" s="251" t="str">
        <f>IF(ISNUMBER(FIND(analysismethod4,'III_Plan comp 438.68 {Plan 10}'!CY$15)),"",'III_Plan comp 438.68 {Plan 10}'!CY$15&amp;analysismethod4)</f>
        <v xml:space="preserve">Secret Shopper: Appointment Availability; 
</v>
      </c>
      <c r="FG127" s="251" t="str">
        <f>IF(ISNUMBER(FIND(analysismethod4,'III_Plan comp 438.68 {Plan 10}'!CZ$15)),"",'III_Plan comp 438.68 {Plan 10}'!CZ$15&amp;analysismethod4)</f>
        <v xml:space="preserve">Secret Shopper: Appointment Availability; 
</v>
      </c>
    </row>
    <row r="128" spans="62:163" x14ac:dyDescent="0.2">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x14ac:dyDescent="0.2">
      <c r="BK129" s="250" t="str">
        <f>IF('I_State and program information'!$E$70="Yes","Review of Grievances Related to Access"&amp;"; "&amp;CHAR(10)&amp;CHAR(10),"")</f>
        <v xml:space="preserve">Review of Grievances Related to Access; 
</v>
      </c>
      <c r="BL129" s="251" t="str">
        <f>IF(ISNUMBER(FIND(analysismethod6,'III_Plan comp 438.68 {Plan 10}'!E$15)),"",'III_Plan comp 438.68 {Plan 10}'!E$15&amp;analysismethod6)</f>
        <v xml:space="preserve">Review of Grievances Related to Access; 
</v>
      </c>
      <c r="BM129" s="251" t="str">
        <f>IF(ISNUMBER(FIND(analysismethod6,'III_Plan comp 438.68 {Plan 10}'!F$15)),"",'III_Plan comp 438.68 {Plan 10}'!F$15&amp;analysismethod6)</f>
        <v xml:space="preserve">Review of Grievances Related to Access; 
</v>
      </c>
      <c r="BN129" s="251" t="str">
        <f>IF(ISNUMBER(FIND(analysismethod6,'III_Plan comp 438.68 {Plan 10}'!G$15)),"",'III_Plan comp 438.68 {Plan 10}'!G$15&amp;analysismethod6)</f>
        <v xml:space="preserve">Review of Grievances Related to Access; 
</v>
      </c>
      <c r="BO129" s="251" t="str">
        <f>IF(ISNUMBER(FIND(analysismethod6,'III_Plan comp 438.68 {Plan 10}'!H$15)),"",'III_Plan comp 438.68 {Plan 10}'!H$15&amp;analysismethod6)</f>
        <v xml:space="preserve">Review of Grievances Related to Access; 
</v>
      </c>
      <c r="BP129" s="251" t="str">
        <f>IF(ISNUMBER(FIND(analysismethod6,'III_Plan comp 438.68 {Plan 10}'!I$15)),"",'III_Plan comp 438.68 {Plan 10}'!I$15&amp;analysismethod6)</f>
        <v xml:space="preserve">Review of Grievances Related to Access; 
</v>
      </c>
      <c r="BQ129" s="251" t="str">
        <f>IF(ISNUMBER(FIND(analysismethod6,'III_Plan comp 438.68 {Plan 10}'!J$15)),"",'III_Plan comp 438.68 {Plan 10}'!J$15&amp;analysismethod6)</f>
        <v xml:space="preserve">Review of Grievances Related to Access; 
</v>
      </c>
      <c r="BR129" s="251" t="str">
        <f>IF(ISNUMBER(FIND(analysismethod6,'III_Plan comp 438.68 {Plan 10}'!K$15)),"",'III_Plan comp 438.68 {Plan 10}'!K$15&amp;analysismethod6)</f>
        <v xml:space="preserve">Review of Grievances Related to Access; 
</v>
      </c>
      <c r="BS129" s="251" t="str">
        <f>IF(ISNUMBER(FIND(analysismethod6,'III_Plan comp 438.68 {Plan 10}'!L$15)),"",'III_Plan comp 438.68 {Plan 10}'!L$15&amp;analysismethod6)</f>
        <v xml:space="preserve">Review of Grievances Related to Access; 
</v>
      </c>
      <c r="BT129" s="251" t="str">
        <f>IF(ISNUMBER(FIND(analysismethod6,'III_Plan comp 438.68 {Plan 10}'!M$15)),"",'III_Plan comp 438.68 {Plan 10}'!M$15&amp;analysismethod6)</f>
        <v xml:space="preserve">Review of Grievances Related to Access; 
</v>
      </c>
      <c r="BU129" s="251" t="str">
        <f>IF(ISNUMBER(FIND(analysismethod6,'III_Plan comp 438.68 {Plan 10}'!N$15)),"",'III_Plan comp 438.68 {Plan 10}'!N$15&amp;analysismethod6)</f>
        <v xml:space="preserve">Review of Grievances Related to Access; 
</v>
      </c>
      <c r="BV129" s="251" t="str">
        <f>IF(ISNUMBER(FIND(analysismethod6,'III_Plan comp 438.68 {Plan 10}'!O$15)),"",'III_Plan comp 438.68 {Plan 10}'!O$15&amp;analysismethod6)</f>
        <v xml:space="preserve">Review of Grievances Related to Access; 
</v>
      </c>
      <c r="BW129" s="251" t="str">
        <f>IF(ISNUMBER(FIND(analysismethod6,'III_Plan comp 438.68 {Plan 10}'!P$15)),"",'III_Plan comp 438.68 {Plan 10}'!P$15&amp;analysismethod6)</f>
        <v xml:space="preserve">Review of Grievances Related to Access; 
</v>
      </c>
      <c r="BX129" s="251" t="str">
        <f>IF(ISNUMBER(FIND(analysismethod6,'III_Plan comp 438.68 {Plan 10}'!Q$15)),"",'III_Plan comp 438.68 {Plan 10}'!Q$15&amp;analysismethod6)</f>
        <v xml:space="preserve">Review of Grievances Related to Access; 
</v>
      </c>
      <c r="BY129" s="251" t="str">
        <f>IF(ISNUMBER(FIND(analysismethod6,'III_Plan comp 438.68 {Plan 10}'!R$15)),"",'III_Plan comp 438.68 {Plan 10}'!R$15&amp;analysismethod6)</f>
        <v xml:space="preserve">Review of Grievances Related to Access; 
</v>
      </c>
      <c r="BZ129" s="251" t="str">
        <f>IF(ISNUMBER(FIND(analysismethod6,'III_Plan comp 438.68 {Plan 10}'!S$15)),"",'III_Plan comp 438.68 {Plan 10}'!S$15&amp;analysismethod6)</f>
        <v xml:space="preserve">Review of Grievances Related to Access; 
</v>
      </c>
      <c r="CA129" s="251" t="str">
        <f>IF(ISNUMBER(FIND(analysismethod6,'III_Plan comp 438.68 {Plan 10}'!T$15)),"",'III_Plan comp 438.68 {Plan 10}'!T$15&amp;analysismethod6)</f>
        <v xml:space="preserve">Review of Grievances Related to Access; 
</v>
      </c>
      <c r="CB129" s="251" t="str">
        <f>IF(ISNUMBER(FIND(analysismethod6,'III_Plan comp 438.68 {Plan 10}'!U$15)),"",'III_Plan comp 438.68 {Plan 10}'!U$15&amp;analysismethod6)</f>
        <v xml:space="preserve">Review of Grievances Related to Access; 
</v>
      </c>
      <c r="CC129" s="251" t="str">
        <f>IF(ISNUMBER(FIND(analysismethod6,'III_Plan comp 438.68 {Plan 10}'!V$15)),"",'III_Plan comp 438.68 {Plan 10}'!V$15&amp;analysismethod6)</f>
        <v xml:space="preserve">Review of Grievances Related to Access; 
</v>
      </c>
      <c r="CD129" s="251" t="str">
        <f>IF(ISNUMBER(FIND(analysismethod6,'III_Plan comp 438.68 {Plan 10}'!W$15)),"",'III_Plan comp 438.68 {Plan 10}'!W$15&amp;analysismethod6)</f>
        <v xml:space="preserve">Review of Grievances Related to Access; 
</v>
      </c>
      <c r="CE129" s="251" t="str">
        <f>IF(ISNUMBER(FIND(analysismethod6,'III_Plan comp 438.68 {Plan 10}'!X$15)),"",'III_Plan comp 438.68 {Plan 10}'!X$15&amp;analysismethod6)</f>
        <v xml:space="preserve">Review of Grievances Related to Access; 
</v>
      </c>
      <c r="CF129" s="251" t="str">
        <f>IF(ISNUMBER(FIND(analysismethod6,'III_Plan comp 438.68 {Plan 10}'!Y$15)),"",'III_Plan comp 438.68 {Plan 10}'!Y$15&amp;analysismethod6)</f>
        <v xml:space="preserve">Review of Grievances Related to Access; 
</v>
      </c>
      <c r="CG129" s="251" t="str">
        <f>IF(ISNUMBER(FIND(analysismethod6,'III_Plan comp 438.68 {Plan 10}'!Z$15)),"",'III_Plan comp 438.68 {Plan 10}'!Z$15&amp;analysismethod6)</f>
        <v xml:space="preserve">Review of Grievances Related to Access; 
</v>
      </c>
      <c r="CH129" s="251" t="str">
        <f>IF(ISNUMBER(FIND(analysismethod6,'III_Plan comp 438.68 {Plan 10}'!AA$15)),"",'III_Plan comp 438.68 {Plan 10}'!AA$15&amp;analysismethod6)</f>
        <v xml:space="preserve">Review of Grievances Related to Access; 
</v>
      </c>
      <c r="CI129" s="251" t="str">
        <f>IF(ISNUMBER(FIND(analysismethod6,'III_Plan comp 438.68 {Plan 10}'!AB$15)),"",'III_Plan comp 438.68 {Plan 10}'!AB$15&amp;analysismethod6)</f>
        <v xml:space="preserve">Review of Grievances Related to Access; 
</v>
      </c>
      <c r="CJ129" s="251" t="str">
        <f>IF(ISNUMBER(FIND(analysismethod6,'III_Plan comp 438.68 {Plan 10}'!AC$15)),"",'III_Plan comp 438.68 {Plan 10}'!AC$15&amp;analysismethod6)</f>
        <v xml:space="preserve">Review of Grievances Related to Access; 
</v>
      </c>
      <c r="CK129" s="251" t="str">
        <f>IF(ISNUMBER(FIND(analysismethod6,'III_Plan comp 438.68 {Plan 10}'!AD$15)),"",'III_Plan comp 438.68 {Plan 10}'!AD$15&amp;analysismethod6)</f>
        <v xml:space="preserve">Review of Grievances Related to Access; 
</v>
      </c>
      <c r="CL129" s="251" t="str">
        <f>IF(ISNUMBER(FIND(analysismethod6,'III_Plan comp 438.68 {Plan 10}'!AE$15)),"",'III_Plan comp 438.68 {Plan 10}'!AE$15&amp;analysismethod6)</f>
        <v xml:space="preserve">Review of Grievances Related to Access; 
</v>
      </c>
      <c r="CM129" s="251" t="str">
        <f>IF(ISNUMBER(FIND(analysismethod6,'III_Plan comp 438.68 {Plan 10}'!AF$15)),"",'III_Plan comp 438.68 {Plan 10}'!AF$15&amp;analysismethod6)</f>
        <v xml:space="preserve">Review of Grievances Related to Access; 
</v>
      </c>
      <c r="CN129" s="251" t="str">
        <f>IF(ISNUMBER(FIND(analysismethod6,'III_Plan comp 438.68 {Plan 10}'!AG$15)),"",'III_Plan comp 438.68 {Plan 10}'!AG$15&amp;analysismethod6)</f>
        <v xml:space="preserve">Review of Grievances Related to Access; 
</v>
      </c>
      <c r="CO129" s="251" t="str">
        <f>IF(ISNUMBER(FIND(analysismethod6,'III_Plan comp 438.68 {Plan 10}'!AH$15)),"",'III_Plan comp 438.68 {Plan 10}'!AH$15&amp;analysismethod6)</f>
        <v xml:space="preserve">Review of Grievances Related to Access; 
</v>
      </c>
      <c r="CP129" s="251" t="str">
        <f>IF(ISNUMBER(FIND(analysismethod6,'III_Plan comp 438.68 {Plan 10}'!AI$15)),"",'III_Plan comp 438.68 {Plan 10}'!AI$15&amp;analysismethod6)</f>
        <v xml:space="preserve">Review of Grievances Related to Access; 
</v>
      </c>
      <c r="CQ129" s="251" t="str">
        <f>IF(ISNUMBER(FIND(analysismethod6,'III_Plan comp 438.68 {Plan 10}'!AJ$15)),"",'III_Plan comp 438.68 {Plan 10}'!AJ$15&amp;analysismethod6)</f>
        <v xml:space="preserve">Review of Grievances Related to Access; 
</v>
      </c>
      <c r="CR129" s="251" t="str">
        <f>IF(ISNUMBER(FIND(analysismethod6,'III_Plan comp 438.68 {Plan 10}'!AK$15)),"",'III_Plan comp 438.68 {Plan 10}'!AK$15&amp;analysismethod6)</f>
        <v xml:space="preserve">Review of Grievances Related to Access; 
</v>
      </c>
      <c r="CS129" s="251" t="str">
        <f>IF(ISNUMBER(FIND(analysismethod6,'III_Plan comp 438.68 {Plan 10}'!AL$15)),"",'III_Plan comp 438.68 {Plan 10}'!AL$15&amp;analysismethod6)</f>
        <v xml:space="preserve">Review of Grievances Related to Access; 
</v>
      </c>
      <c r="CT129" s="251" t="str">
        <f>IF(ISNUMBER(FIND(analysismethod6,'III_Plan comp 438.68 {Plan 10}'!AM$15)),"",'III_Plan comp 438.68 {Plan 10}'!AM$15&amp;analysismethod6)</f>
        <v xml:space="preserve">Review of Grievances Related to Access; 
</v>
      </c>
      <c r="CU129" s="251" t="str">
        <f>IF(ISNUMBER(FIND(analysismethod6,'III_Plan comp 438.68 {Plan 10}'!AN$15)),"",'III_Plan comp 438.68 {Plan 10}'!AN$15&amp;analysismethod6)</f>
        <v xml:space="preserve">Review of Grievances Related to Access; 
</v>
      </c>
      <c r="CV129" s="251" t="str">
        <f>IF(ISNUMBER(FIND(analysismethod6,'III_Plan comp 438.68 {Plan 10}'!AO$15)),"",'III_Plan comp 438.68 {Plan 10}'!AO$15&amp;analysismethod6)</f>
        <v xml:space="preserve">Review of Grievances Related to Access; 
</v>
      </c>
      <c r="CW129" s="251" t="str">
        <f>IF(ISNUMBER(FIND(analysismethod6,'III_Plan comp 438.68 {Plan 10}'!AP$15)),"",'III_Plan comp 438.68 {Plan 10}'!AP$15&amp;analysismethod6)</f>
        <v xml:space="preserve">Review of Grievances Related to Access; 
</v>
      </c>
      <c r="CX129" s="251" t="str">
        <f>IF(ISNUMBER(FIND(analysismethod6,'III_Plan comp 438.68 {Plan 10}'!AQ$15)),"",'III_Plan comp 438.68 {Plan 10}'!AQ$15&amp;analysismethod6)</f>
        <v xml:space="preserve">Review of Grievances Related to Access; 
</v>
      </c>
      <c r="CY129" s="251" t="str">
        <f>IF(ISNUMBER(FIND(analysismethod6,'III_Plan comp 438.68 {Plan 10}'!AR$15)),"",'III_Plan comp 438.68 {Plan 10}'!AR$15&amp;analysismethod6)</f>
        <v xml:space="preserve">Review of Grievances Related to Access; 
</v>
      </c>
      <c r="CZ129" s="251" t="str">
        <f>IF(ISNUMBER(FIND(analysismethod6,'III_Plan comp 438.68 {Plan 10}'!AS$15)),"",'III_Plan comp 438.68 {Plan 10}'!AS$15&amp;analysismethod6)</f>
        <v xml:space="preserve">Review of Grievances Related to Access; 
</v>
      </c>
      <c r="DA129" s="251" t="str">
        <f>IF(ISNUMBER(FIND(analysismethod6,'III_Plan comp 438.68 {Plan 10}'!AT$15)),"",'III_Plan comp 438.68 {Plan 10}'!AT$15&amp;analysismethod6)</f>
        <v xml:space="preserve">Review of Grievances Related to Access; 
</v>
      </c>
      <c r="DB129" s="251" t="str">
        <f>IF(ISNUMBER(FIND(analysismethod6,'III_Plan comp 438.68 {Plan 10}'!AU$15)),"",'III_Plan comp 438.68 {Plan 10}'!AU$15&amp;analysismethod6)</f>
        <v xml:space="preserve">Review of Grievances Related to Access; 
</v>
      </c>
      <c r="DC129" s="251" t="str">
        <f>IF(ISNUMBER(FIND(analysismethod6,'III_Plan comp 438.68 {Plan 10}'!AV$15)),"",'III_Plan comp 438.68 {Plan 10}'!AV$15&amp;analysismethod6)</f>
        <v xml:space="preserve">Review of Grievances Related to Access; 
</v>
      </c>
      <c r="DD129" s="251" t="str">
        <f>IF(ISNUMBER(FIND(analysismethod6,'III_Plan comp 438.68 {Plan 10}'!AW$15)),"",'III_Plan comp 438.68 {Plan 10}'!AW$15&amp;analysismethod6)</f>
        <v xml:space="preserve">Review of Grievances Related to Access; 
</v>
      </c>
      <c r="DE129" s="251" t="str">
        <f>IF(ISNUMBER(FIND(analysismethod6,'III_Plan comp 438.68 {Plan 10}'!AX$15)),"",'III_Plan comp 438.68 {Plan 10}'!AX$15&amp;analysismethod6)</f>
        <v xml:space="preserve">Review of Grievances Related to Access; 
</v>
      </c>
      <c r="DF129" s="251" t="str">
        <f>IF(ISNUMBER(FIND(analysismethod6,'III_Plan comp 438.68 {Plan 10}'!AY$15)),"",'III_Plan comp 438.68 {Plan 10}'!AY$15&amp;analysismethod6)</f>
        <v xml:space="preserve">Review of Grievances Related to Access; 
</v>
      </c>
      <c r="DG129" s="251" t="str">
        <f>IF(ISNUMBER(FIND(analysismethod6,'III_Plan comp 438.68 {Plan 10}'!AZ$15)),"",'III_Plan comp 438.68 {Plan 10}'!AZ$15&amp;analysismethod6)</f>
        <v xml:space="preserve">Review of Grievances Related to Access; 
</v>
      </c>
      <c r="DH129" s="251" t="str">
        <f>IF(ISNUMBER(FIND(analysismethod6,'III_Plan comp 438.68 {Plan 10}'!BA$15)),"",'III_Plan comp 438.68 {Plan 10}'!BA$15&amp;analysismethod6)</f>
        <v xml:space="preserve">Review of Grievances Related to Access; 
</v>
      </c>
      <c r="DI129" s="251" t="str">
        <f>IF(ISNUMBER(FIND(analysismethod6,'III_Plan comp 438.68 {Plan 10}'!BB$15)),"",'III_Plan comp 438.68 {Plan 10}'!BB$15&amp;analysismethod6)</f>
        <v xml:space="preserve">Review of Grievances Related to Access; 
</v>
      </c>
      <c r="DJ129" s="251" t="str">
        <f>IF(ISNUMBER(FIND(analysismethod6,'III_Plan comp 438.68 {Plan 10}'!BC$15)),"",'III_Plan comp 438.68 {Plan 10}'!BC$15&amp;analysismethod6)</f>
        <v xml:space="preserve">Review of Grievances Related to Access; 
</v>
      </c>
      <c r="DK129" s="251" t="str">
        <f>IF(ISNUMBER(FIND(analysismethod6,'III_Plan comp 438.68 {Plan 10}'!BD$15)),"",'III_Plan comp 438.68 {Plan 10}'!BD$15&amp;analysismethod6)</f>
        <v xml:space="preserve">Review of Grievances Related to Access; 
</v>
      </c>
      <c r="DL129" s="251" t="str">
        <f>IF(ISNUMBER(FIND(analysismethod6,'III_Plan comp 438.68 {Plan 10}'!BE$15)),"",'III_Plan comp 438.68 {Plan 10}'!BE$15&amp;analysismethod6)</f>
        <v xml:space="preserve">Review of Grievances Related to Access; 
</v>
      </c>
      <c r="DM129" s="251" t="str">
        <f>IF(ISNUMBER(FIND(analysismethod6,'III_Plan comp 438.68 {Plan 10}'!BF$15)),"",'III_Plan comp 438.68 {Plan 10}'!BF$15&amp;analysismethod6)</f>
        <v xml:space="preserve">Review of Grievances Related to Access; 
</v>
      </c>
      <c r="DN129" s="251" t="str">
        <f>IF(ISNUMBER(FIND(analysismethod6,'III_Plan comp 438.68 {Plan 10}'!BG$15)),"",'III_Plan comp 438.68 {Plan 10}'!BG$15&amp;analysismethod6)</f>
        <v xml:space="preserve">Review of Grievances Related to Access; 
</v>
      </c>
      <c r="DO129" s="251" t="str">
        <f>IF(ISNUMBER(FIND(analysismethod6,'III_Plan comp 438.68 {Plan 10}'!BH$15)),"",'III_Plan comp 438.68 {Plan 10}'!BH$15&amp;analysismethod6)</f>
        <v xml:space="preserve">Review of Grievances Related to Access; 
</v>
      </c>
      <c r="DP129" s="251" t="str">
        <f>IF(ISNUMBER(FIND(analysismethod6,'III_Plan comp 438.68 {Plan 10}'!BI$15)),"",'III_Plan comp 438.68 {Plan 10}'!BI$15&amp;analysismethod6)</f>
        <v xml:space="preserve">Review of Grievances Related to Access; 
</v>
      </c>
      <c r="DQ129" s="251" t="str">
        <f>IF(ISNUMBER(FIND(analysismethod6,'III_Plan comp 438.68 {Plan 10}'!BJ$15)),"",'III_Plan comp 438.68 {Plan 10}'!BJ$15&amp;analysismethod6)</f>
        <v xml:space="preserve">Review of Grievances Related to Access; 
</v>
      </c>
      <c r="DR129" s="251" t="str">
        <f>IF(ISNUMBER(FIND(analysismethod6,'III_Plan comp 438.68 {Plan 10}'!BK$15)),"",'III_Plan comp 438.68 {Plan 10}'!BK$15&amp;analysismethod6)</f>
        <v xml:space="preserve">Review of Grievances Related to Access; 
</v>
      </c>
      <c r="DS129" s="251" t="str">
        <f>IF(ISNUMBER(FIND(analysismethod6,'III_Plan comp 438.68 {Plan 10}'!BL$15)),"",'III_Plan comp 438.68 {Plan 10}'!BL$15&amp;analysismethod6)</f>
        <v xml:space="preserve">Review of Grievances Related to Access; 
</v>
      </c>
      <c r="DT129" s="251" t="str">
        <f>IF(ISNUMBER(FIND(analysismethod6,'III_Plan comp 438.68 {Plan 10}'!BM$15)),"",'III_Plan comp 438.68 {Plan 10}'!BM$15&amp;analysismethod6)</f>
        <v xml:space="preserve">Review of Grievances Related to Access; 
</v>
      </c>
      <c r="DU129" s="251" t="str">
        <f>IF(ISNUMBER(FIND(analysismethod6,'III_Plan comp 438.68 {Plan 10}'!BN$15)),"",'III_Plan comp 438.68 {Plan 10}'!BN$15&amp;analysismethod6)</f>
        <v xml:space="preserve">Review of Grievances Related to Access; 
</v>
      </c>
      <c r="DV129" s="251" t="str">
        <f>IF(ISNUMBER(FIND(analysismethod6,'III_Plan comp 438.68 {Plan 10}'!BO$15)),"",'III_Plan comp 438.68 {Plan 10}'!BO$15&amp;analysismethod6)</f>
        <v xml:space="preserve">Review of Grievances Related to Access; 
</v>
      </c>
      <c r="DW129" s="251" t="str">
        <f>IF(ISNUMBER(FIND(analysismethod6,'III_Plan comp 438.68 {Plan 10}'!BP$15)),"",'III_Plan comp 438.68 {Plan 10}'!BP$15&amp;analysismethod6)</f>
        <v xml:space="preserve">Review of Grievances Related to Access; 
</v>
      </c>
      <c r="DX129" s="251" t="str">
        <f>IF(ISNUMBER(FIND(analysismethod6,'III_Plan comp 438.68 {Plan 10}'!BQ$15)),"",'III_Plan comp 438.68 {Plan 10}'!BQ$15&amp;analysismethod6)</f>
        <v xml:space="preserve">Review of Grievances Related to Access; 
</v>
      </c>
      <c r="DY129" s="251" t="str">
        <f>IF(ISNUMBER(FIND(analysismethod6,'III_Plan comp 438.68 {Plan 10}'!BR$15)),"",'III_Plan comp 438.68 {Plan 10}'!BR$15&amp;analysismethod6)</f>
        <v xml:space="preserve">Review of Grievances Related to Access; 
</v>
      </c>
      <c r="DZ129" s="251" t="str">
        <f>IF(ISNUMBER(FIND(analysismethod6,'III_Plan comp 438.68 {Plan 10}'!BS$15)),"",'III_Plan comp 438.68 {Plan 10}'!BS$15&amp;analysismethod6)</f>
        <v xml:space="preserve">Review of Grievances Related to Access; 
</v>
      </c>
      <c r="EA129" s="251" t="str">
        <f>IF(ISNUMBER(FIND(analysismethod6,'III_Plan comp 438.68 {Plan 10}'!BT$15)),"",'III_Plan comp 438.68 {Plan 10}'!BT$15&amp;analysismethod6)</f>
        <v xml:space="preserve">Review of Grievances Related to Access; 
</v>
      </c>
      <c r="EB129" s="251" t="str">
        <f>IF(ISNUMBER(FIND(analysismethod6,'III_Plan comp 438.68 {Plan 10}'!BU$15)),"",'III_Plan comp 438.68 {Plan 10}'!BU$15&amp;analysismethod6)</f>
        <v xml:space="preserve">Review of Grievances Related to Access; 
</v>
      </c>
      <c r="EC129" s="251" t="str">
        <f>IF(ISNUMBER(FIND(analysismethod6,'III_Plan comp 438.68 {Plan 10}'!BV$15)),"",'III_Plan comp 438.68 {Plan 10}'!BV$15&amp;analysismethod6)</f>
        <v xml:space="preserve">Review of Grievances Related to Access; 
</v>
      </c>
      <c r="ED129" s="251" t="str">
        <f>IF(ISNUMBER(FIND(analysismethod6,'III_Plan comp 438.68 {Plan 10}'!BW$15)),"",'III_Plan comp 438.68 {Plan 10}'!BW$15&amp;analysismethod6)</f>
        <v xml:space="preserve">Review of Grievances Related to Access; 
</v>
      </c>
      <c r="EE129" s="251" t="str">
        <f>IF(ISNUMBER(FIND(analysismethod6,'III_Plan comp 438.68 {Plan 10}'!BX$15)),"",'III_Plan comp 438.68 {Plan 10}'!BX$15&amp;analysismethod6)</f>
        <v xml:space="preserve">Review of Grievances Related to Access; 
</v>
      </c>
      <c r="EF129" s="251" t="str">
        <f>IF(ISNUMBER(FIND(analysismethod6,'III_Plan comp 438.68 {Plan 10}'!BY$15)),"",'III_Plan comp 438.68 {Plan 10}'!BY$15&amp;analysismethod6)</f>
        <v xml:space="preserve">Review of Grievances Related to Access; 
</v>
      </c>
      <c r="EG129" s="251" t="str">
        <f>IF(ISNUMBER(FIND(analysismethod6,'III_Plan comp 438.68 {Plan 10}'!BZ$15)),"",'III_Plan comp 438.68 {Plan 10}'!BZ$15&amp;analysismethod6)</f>
        <v xml:space="preserve">Review of Grievances Related to Access; 
</v>
      </c>
      <c r="EH129" s="251" t="str">
        <f>IF(ISNUMBER(FIND(analysismethod6,'III_Plan comp 438.68 {Plan 10}'!CA$15)),"",'III_Plan comp 438.68 {Plan 10}'!CA$15&amp;analysismethod6)</f>
        <v xml:space="preserve">Review of Grievances Related to Access; 
</v>
      </c>
      <c r="EI129" s="251" t="str">
        <f>IF(ISNUMBER(FIND(analysismethod6,'III_Plan comp 438.68 {Plan 10}'!CB$15)),"",'III_Plan comp 438.68 {Plan 10}'!CB$15&amp;analysismethod6)</f>
        <v xml:space="preserve">Review of Grievances Related to Access; 
</v>
      </c>
      <c r="EJ129" s="251" t="str">
        <f>IF(ISNUMBER(FIND(analysismethod6,'III_Plan comp 438.68 {Plan 10}'!CC$15)),"",'III_Plan comp 438.68 {Plan 10}'!CC$15&amp;analysismethod6)</f>
        <v xml:space="preserve">Review of Grievances Related to Access; 
</v>
      </c>
      <c r="EK129" s="251" t="str">
        <f>IF(ISNUMBER(FIND(analysismethod6,'III_Plan comp 438.68 {Plan 10}'!CD$15)),"",'III_Plan comp 438.68 {Plan 10}'!CD$15&amp;analysismethod6)</f>
        <v xml:space="preserve">Review of Grievances Related to Access; 
</v>
      </c>
      <c r="EL129" s="251" t="str">
        <f>IF(ISNUMBER(FIND(analysismethod6,'III_Plan comp 438.68 {Plan 10}'!CE$15)),"",'III_Plan comp 438.68 {Plan 10}'!CE$15&amp;analysismethod6)</f>
        <v xml:space="preserve">Review of Grievances Related to Access; 
</v>
      </c>
      <c r="EM129" s="251" t="str">
        <f>IF(ISNUMBER(FIND(analysismethod6,'III_Plan comp 438.68 {Plan 10}'!CF$15)),"",'III_Plan comp 438.68 {Plan 10}'!CF$15&amp;analysismethod6)</f>
        <v xml:space="preserve">Review of Grievances Related to Access; 
</v>
      </c>
      <c r="EN129" s="251" t="str">
        <f>IF(ISNUMBER(FIND(analysismethod6,'III_Plan comp 438.68 {Plan 10}'!CG$15)),"",'III_Plan comp 438.68 {Plan 10}'!CG$15&amp;analysismethod6)</f>
        <v xml:space="preserve">Review of Grievances Related to Access; 
</v>
      </c>
      <c r="EO129" s="251" t="str">
        <f>IF(ISNUMBER(FIND(analysismethod6,'III_Plan comp 438.68 {Plan 10}'!CH$15)),"",'III_Plan comp 438.68 {Plan 10}'!CH$15&amp;analysismethod6)</f>
        <v xml:space="preserve">Review of Grievances Related to Access; 
</v>
      </c>
      <c r="EP129" s="251" t="str">
        <f>IF(ISNUMBER(FIND(analysismethod6,'III_Plan comp 438.68 {Plan 10}'!CI$15)),"",'III_Plan comp 438.68 {Plan 10}'!CI$15&amp;analysismethod6)</f>
        <v xml:space="preserve">Review of Grievances Related to Access; 
</v>
      </c>
      <c r="EQ129" s="251" t="str">
        <f>IF(ISNUMBER(FIND(analysismethod6,'III_Plan comp 438.68 {Plan 10}'!CJ$15)),"",'III_Plan comp 438.68 {Plan 10}'!CJ$15&amp;analysismethod6)</f>
        <v xml:space="preserve">Review of Grievances Related to Access; 
</v>
      </c>
      <c r="ER129" s="251" t="str">
        <f>IF(ISNUMBER(FIND(analysismethod6,'III_Plan comp 438.68 {Plan 10}'!CK$15)),"",'III_Plan comp 438.68 {Plan 10}'!CK$15&amp;analysismethod6)</f>
        <v xml:space="preserve">Review of Grievances Related to Access; 
</v>
      </c>
      <c r="ES129" s="251" t="str">
        <f>IF(ISNUMBER(FIND(analysismethod6,'III_Plan comp 438.68 {Plan 10}'!CL$15)),"",'III_Plan comp 438.68 {Plan 10}'!CL$15&amp;analysismethod6)</f>
        <v xml:space="preserve">Review of Grievances Related to Access; 
</v>
      </c>
      <c r="ET129" s="251" t="str">
        <f>IF(ISNUMBER(FIND(analysismethod6,'III_Plan comp 438.68 {Plan 10}'!CM$15)),"",'III_Plan comp 438.68 {Plan 10}'!CM$15&amp;analysismethod6)</f>
        <v xml:space="preserve">Review of Grievances Related to Access; 
</v>
      </c>
      <c r="EU129" s="251" t="str">
        <f>IF(ISNUMBER(FIND(analysismethod6,'III_Plan comp 438.68 {Plan 10}'!CN$15)),"",'III_Plan comp 438.68 {Plan 10}'!CN$15&amp;analysismethod6)</f>
        <v xml:space="preserve">Review of Grievances Related to Access; 
</v>
      </c>
      <c r="EV129" s="251" t="str">
        <f>IF(ISNUMBER(FIND(analysismethod6,'III_Plan comp 438.68 {Plan 10}'!CO$15)),"",'III_Plan comp 438.68 {Plan 10}'!CO$15&amp;analysismethod6)</f>
        <v xml:space="preserve">Review of Grievances Related to Access; 
</v>
      </c>
      <c r="EW129" s="251" t="str">
        <f>IF(ISNUMBER(FIND(analysismethod6,'III_Plan comp 438.68 {Plan 10}'!CP$15)),"",'III_Plan comp 438.68 {Plan 10}'!CP$15&amp;analysismethod6)</f>
        <v xml:space="preserve">Review of Grievances Related to Access; 
</v>
      </c>
      <c r="EX129" s="251" t="str">
        <f>IF(ISNUMBER(FIND(analysismethod6,'III_Plan comp 438.68 {Plan 10}'!CQ$15)),"",'III_Plan comp 438.68 {Plan 10}'!CQ$15&amp;analysismethod6)</f>
        <v xml:space="preserve">Review of Grievances Related to Access; 
</v>
      </c>
      <c r="EY129" s="251" t="str">
        <f>IF(ISNUMBER(FIND(analysismethod6,'III_Plan comp 438.68 {Plan 10}'!CR$15)),"",'III_Plan comp 438.68 {Plan 10}'!CR$15&amp;analysismethod6)</f>
        <v xml:space="preserve">Review of Grievances Related to Access; 
</v>
      </c>
      <c r="EZ129" s="251" t="str">
        <f>IF(ISNUMBER(FIND(analysismethod6,'III_Plan comp 438.68 {Plan 10}'!CS$15)),"",'III_Plan comp 438.68 {Plan 10}'!CS$15&amp;analysismethod6)</f>
        <v xml:space="preserve">Review of Grievances Related to Access; 
</v>
      </c>
      <c r="FA129" s="251" t="str">
        <f>IF(ISNUMBER(FIND(analysismethod6,'III_Plan comp 438.68 {Plan 10}'!CT$15)),"",'III_Plan comp 438.68 {Plan 10}'!CT$15&amp;analysismethod6)</f>
        <v xml:space="preserve">Review of Grievances Related to Access; 
</v>
      </c>
      <c r="FB129" s="251" t="str">
        <f>IF(ISNUMBER(FIND(analysismethod6,'III_Plan comp 438.68 {Plan 10}'!CU$15)),"",'III_Plan comp 438.68 {Plan 10}'!CU$15&amp;analysismethod6)</f>
        <v xml:space="preserve">Review of Grievances Related to Access; 
</v>
      </c>
      <c r="FC129" s="251" t="str">
        <f>IF(ISNUMBER(FIND(analysismethod6,'III_Plan comp 438.68 {Plan 10}'!CV$15)),"",'III_Plan comp 438.68 {Plan 10}'!CV$15&amp;analysismethod6)</f>
        <v xml:space="preserve">Review of Grievances Related to Access; 
</v>
      </c>
      <c r="FD129" s="251" t="str">
        <f>IF(ISNUMBER(FIND(analysismethod6,'III_Plan comp 438.68 {Plan 10}'!CW$15)),"",'III_Plan comp 438.68 {Plan 10}'!CW$15&amp;analysismethod6)</f>
        <v xml:space="preserve">Review of Grievances Related to Access; 
</v>
      </c>
      <c r="FE129" s="251" t="str">
        <f>IF(ISNUMBER(FIND(analysismethod6,'III_Plan comp 438.68 {Plan 10}'!CX$15)),"",'III_Plan comp 438.68 {Plan 10}'!CX$15&amp;analysismethod6)</f>
        <v xml:space="preserve">Review of Grievances Related to Access; 
</v>
      </c>
      <c r="FF129" s="251" t="str">
        <f>IF(ISNUMBER(FIND(analysismethod6,'III_Plan comp 438.68 {Plan 10}'!CY$15)),"",'III_Plan comp 438.68 {Plan 10}'!CY$15&amp;analysismethod6)</f>
        <v xml:space="preserve">Review of Grievances Related to Access; 
</v>
      </c>
      <c r="FG129" s="251" t="str">
        <f>IF(ISNUMBER(FIND(analysismethod6,'III_Plan comp 438.68 {Plan 10}'!CZ$15)),"",'III_Plan comp 438.68 {Plan 10}'!CZ$15&amp;analysismethod6)</f>
        <v xml:space="preserve">Review of Grievances Related to Access; 
</v>
      </c>
    </row>
    <row r="130" spans="63:163" x14ac:dyDescent="0.2">
      <c r="BK130" s="250" t="str">
        <f>IF('I_State and program information'!$E$74="Yes","Encounter Data Analysis"&amp;"; "&amp;CHAR(10)&amp;CHAR(10),"")</f>
        <v xml:space="preserve">Encounter Data Analysis; 
</v>
      </c>
      <c r="BL130" s="251" t="str">
        <f>IF(ISNUMBER(FIND(analysismethod7,'III_Plan comp 438.68 {Plan 10}'!E$15)),"",'III_Plan comp 438.68 {Plan 10}'!E$15&amp;analysismethod7)</f>
        <v xml:space="preserve">Encounter Data Analysis; 
</v>
      </c>
      <c r="BM130" s="251" t="str">
        <f>IF(ISNUMBER(FIND(analysismethod7,'III_Plan comp 438.68 {Plan 10}'!F$15)),"",'III_Plan comp 438.68 {Plan 10}'!F$15&amp;analysismethod7)</f>
        <v xml:space="preserve">Encounter Data Analysis; 
</v>
      </c>
      <c r="BN130" s="251" t="str">
        <f>IF(ISNUMBER(FIND(analysismethod7,'III_Plan comp 438.68 {Plan 10}'!G$15)),"",'III_Plan comp 438.68 {Plan 10}'!G$15&amp;analysismethod7)</f>
        <v xml:space="preserve">Encounter Data Analysis; 
</v>
      </c>
      <c r="BO130" s="251" t="str">
        <f>IF(ISNUMBER(FIND(analysismethod7,'III_Plan comp 438.68 {Plan 10}'!H$15)),"",'III_Plan comp 438.68 {Plan 10}'!H$15&amp;analysismethod7)</f>
        <v xml:space="preserve">Encounter Data Analysis; 
</v>
      </c>
      <c r="BP130" s="251" t="str">
        <f>IF(ISNUMBER(FIND(analysismethod7,'III_Plan comp 438.68 {Plan 10}'!I$15)),"",'III_Plan comp 438.68 {Plan 10}'!I$15&amp;analysismethod7)</f>
        <v xml:space="preserve">Encounter Data Analysis; 
</v>
      </c>
      <c r="BQ130" s="251" t="str">
        <f>IF(ISNUMBER(FIND(analysismethod7,'III_Plan comp 438.68 {Plan 10}'!J$15)),"",'III_Plan comp 438.68 {Plan 10}'!J$15&amp;analysismethod7)</f>
        <v xml:space="preserve">Encounter Data Analysis; 
</v>
      </c>
      <c r="BR130" s="251" t="str">
        <f>IF(ISNUMBER(FIND(analysismethod7,'III_Plan comp 438.68 {Plan 10}'!K$15)),"",'III_Plan comp 438.68 {Plan 10}'!K$15&amp;analysismethod7)</f>
        <v xml:space="preserve">Encounter Data Analysis; 
</v>
      </c>
      <c r="BS130" s="251" t="str">
        <f>IF(ISNUMBER(FIND(analysismethod7,'III_Plan comp 438.68 {Plan 10}'!L$15)),"",'III_Plan comp 438.68 {Plan 10}'!L$15&amp;analysismethod7)</f>
        <v xml:space="preserve">Encounter Data Analysis; 
</v>
      </c>
      <c r="BT130" s="251" t="str">
        <f>IF(ISNUMBER(FIND(analysismethod7,'III_Plan comp 438.68 {Plan 10}'!M$15)),"",'III_Plan comp 438.68 {Plan 10}'!M$15&amp;analysismethod7)</f>
        <v xml:space="preserve">Encounter Data Analysis; 
</v>
      </c>
      <c r="BU130" s="251" t="str">
        <f>IF(ISNUMBER(FIND(analysismethod7,'III_Plan comp 438.68 {Plan 10}'!N$15)),"",'III_Plan comp 438.68 {Plan 10}'!N$15&amp;analysismethod7)</f>
        <v xml:space="preserve">Encounter Data Analysis; 
</v>
      </c>
      <c r="BV130" s="251" t="str">
        <f>IF(ISNUMBER(FIND(analysismethod7,'III_Plan comp 438.68 {Plan 10}'!O$15)),"",'III_Plan comp 438.68 {Plan 10}'!O$15&amp;analysismethod7)</f>
        <v xml:space="preserve">Encounter Data Analysis; 
</v>
      </c>
      <c r="BW130" s="251" t="str">
        <f>IF(ISNUMBER(FIND(analysismethod7,'III_Plan comp 438.68 {Plan 10}'!P$15)),"",'III_Plan comp 438.68 {Plan 10}'!P$15&amp;analysismethod7)</f>
        <v xml:space="preserve">Encounter Data Analysis; 
</v>
      </c>
      <c r="BX130" s="251" t="str">
        <f>IF(ISNUMBER(FIND(analysismethod7,'III_Plan comp 438.68 {Plan 10}'!Q$15)),"",'III_Plan comp 438.68 {Plan 10}'!Q$15&amp;analysismethod7)</f>
        <v xml:space="preserve">Encounter Data Analysis; 
</v>
      </c>
      <c r="BY130" s="251" t="str">
        <f>IF(ISNUMBER(FIND(analysismethod7,'III_Plan comp 438.68 {Plan 10}'!R$15)),"",'III_Plan comp 438.68 {Plan 10}'!R$15&amp;analysismethod7)</f>
        <v xml:space="preserve">Encounter Data Analysis; 
</v>
      </c>
      <c r="BZ130" s="251" t="str">
        <f>IF(ISNUMBER(FIND(analysismethod7,'III_Plan comp 438.68 {Plan 10}'!S$15)),"",'III_Plan comp 438.68 {Plan 10}'!S$15&amp;analysismethod7)</f>
        <v xml:space="preserve">Encounter Data Analysis; 
</v>
      </c>
      <c r="CA130" s="251" t="str">
        <f>IF(ISNUMBER(FIND(analysismethod7,'III_Plan comp 438.68 {Plan 10}'!T$15)),"",'III_Plan comp 438.68 {Plan 10}'!T$15&amp;analysismethod7)</f>
        <v xml:space="preserve">Encounter Data Analysis; 
</v>
      </c>
      <c r="CB130" s="251" t="str">
        <f>IF(ISNUMBER(FIND(analysismethod7,'III_Plan comp 438.68 {Plan 10}'!U$15)),"",'III_Plan comp 438.68 {Plan 10}'!U$15&amp;analysismethod7)</f>
        <v xml:space="preserve">Encounter Data Analysis; 
</v>
      </c>
      <c r="CC130" s="251" t="str">
        <f>IF(ISNUMBER(FIND(analysismethod7,'III_Plan comp 438.68 {Plan 10}'!V$15)),"",'III_Plan comp 438.68 {Plan 10}'!V$15&amp;analysismethod7)</f>
        <v xml:space="preserve">Encounter Data Analysis; 
</v>
      </c>
      <c r="CD130" s="251" t="str">
        <f>IF(ISNUMBER(FIND(analysismethod7,'III_Plan comp 438.68 {Plan 10}'!W$15)),"",'III_Plan comp 438.68 {Plan 10}'!W$15&amp;analysismethod7)</f>
        <v xml:space="preserve">Encounter Data Analysis; 
</v>
      </c>
      <c r="CE130" s="251" t="str">
        <f>IF(ISNUMBER(FIND(analysismethod7,'III_Plan comp 438.68 {Plan 10}'!X$15)),"",'III_Plan comp 438.68 {Plan 10}'!X$15&amp;analysismethod7)</f>
        <v xml:space="preserve">Encounter Data Analysis; 
</v>
      </c>
      <c r="CF130" s="251" t="str">
        <f>IF(ISNUMBER(FIND(analysismethod7,'III_Plan comp 438.68 {Plan 10}'!Y$15)),"",'III_Plan comp 438.68 {Plan 10}'!Y$15&amp;analysismethod7)</f>
        <v xml:space="preserve">Encounter Data Analysis; 
</v>
      </c>
      <c r="CG130" s="251" t="str">
        <f>IF(ISNUMBER(FIND(analysismethod7,'III_Plan comp 438.68 {Plan 10}'!Z$15)),"",'III_Plan comp 438.68 {Plan 10}'!Z$15&amp;analysismethod7)</f>
        <v xml:space="preserve">Encounter Data Analysis; 
</v>
      </c>
      <c r="CH130" s="251" t="str">
        <f>IF(ISNUMBER(FIND(analysismethod7,'III_Plan comp 438.68 {Plan 10}'!AA$15)),"",'III_Plan comp 438.68 {Plan 10}'!AA$15&amp;analysismethod7)</f>
        <v xml:space="preserve">Encounter Data Analysis; 
</v>
      </c>
      <c r="CI130" s="251" t="str">
        <f>IF(ISNUMBER(FIND(analysismethod7,'III_Plan comp 438.68 {Plan 10}'!AB$15)),"",'III_Plan comp 438.68 {Plan 10}'!AB$15&amp;analysismethod7)</f>
        <v xml:space="preserve">Encounter Data Analysis; 
</v>
      </c>
      <c r="CJ130" s="251" t="str">
        <f>IF(ISNUMBER(FIND(analysismethod7,'III_Plan comp 438.68 {Plan 10}'!AC$15)),"",'III_Plan comp 438.68 {Plan 10}'!AC$15&amp;analysismethod7)</f>
        <v xml:space="preserve">Encounter Data Analysis; 
</v>
      </c>
      <c r="CK130" s="251" t="str">
        <f>IF(ISNUMBER(FIND(analysismethod7,'III_Plan comp 438.68 {Plan 10}'!AD$15)),"",'III_Plan comp 438.68 {Plan 10}'!AD$15&amp;analysismethod7)</f>
        <v xml:space="preserve">Encounter Data Analysis; 
</v>
      </c>
      <c r="CL130" s="251" t="str">
        <f>IF(ISNUMBER(FIND(analysismethod7,'III_Plan comp 438.68 {Plan 10}'!AE$15)),"",'III_Plan comp 438.68 {Plan 10}'!AE$15&amp;analysismethod7)</f>
        <v xml:space="preserve">Encounter Data Analysis; 
</v>
      </c>
      <c r="CM130" s="251" t="str">
        <f>IF(ISNUMBER(FIND(analysismethod7,'III_Plan comp 438.68 {Plan 10}'!AF$15)),"",'III_Plan comp 438.68 {Plan 10}'!AF$15&amp;analysismethod7)</f>
        <v xml:space="preserve">Encounter Data Analysis; 
</v>
      </c>
      <c r="CN130" s="251" t="str">
        <f>IF(ISNUMBER(FIND(analysismethod7,'III_Plan comp 438.68 {Plan 10}'!AG$15)),"",'III_Plan comp 438.68 {Plan 10}'!AG$15&amp;analysismethod7)</f>
        <v xml:space="preserve">Encounter Data Analysis; 
</v>
      </c>
      <c r="CO130" s="251" t="str">
        <f>IF(ISNUMBER(FIND(analysismethod7,'III_Plan comp 438.68 {Plan 10}'!AH$15)),"",'III_Plan comp 438.68 {Plan 10}'!AH$15&amp;analysismethod7)</f>
        <v xml:space="preserve">Encounter Data Analysis; 
</v>
      </c>
      <c r="CP130" s="251" t="str">
        <f>IF(ISNUMBER(FIND(analysismethod7,'III_Plan comp 438.68 {Plan 10}'!AI$15)),"",'III_Plan comp 438.68 {Plan 10}'!AI$15&amp;analysismethod7)</f>
        <v xml:space="preserve">Encounter Data Analysis; 
</v>
      </c>
      <c r="CQ130" s="251" t="str">
        <f>IF(ISNUMBER(FIND(analysismethod7,'III_Plan comp 438.68 {Plan 10}'!AJ$15)),"",'III_Plan comp 438.68 {Plan 10}'!AJ$15&amp;analysismethod7)</f>
        <v xml:space="preserve">Encounter Data Analysis; 
</v>
      </c>
      <c r="CR130" s="251" t="str">
        <f>IF(ISNUMBER(FIND(analysismethod7,'III_Plan comp 438.68 {Plan 10}'!AK$15)),"",'III_Plan comp 438.68 {Plan 10}'!AK$15&amp;analysismethod7)</f>
        <v xml:space="preserve">Encounter Data Analysis; 
</v>
      </c>
      <c r="CS130" s="251" t="str">
        <f>IF(ISNUMBER(FIND(analysismethod7,'III_Plan comp 438.68 {Plan 10}'!AL$15)),"",'III_Plan comp 438.68 {Plan 10}'!AL$15&amp;analysismethod7)</f>
        <v xml:space="preserve">Encounter Data Analysis; 
</v>
      </c>
      <c r="CT130" s="251" t="str">
        <f>IF(ISNUMBER(FIND(analysismethod7,'III_Plan comp 438.68 {Plan 10}'!AM$15)),"",'III_Plan comp 438.68 {Plan 10}'!AM$15&amp;analysismethod7)</f>
        <v xml:space="preserve">Encounter Data Analysis; 
</v>
      </c>
      <c r="CU130" s="251" t="str">
        <f>IF(ISNUMBER(FIND(analysismethod7,'III_Plan comp 438.68 {Plan 10}'!AN$15)),"",'III_Plan comp 438.68 {Plan 10}'!AN$15&amp;analysismethod7)</f>
        <v xml:space="preserve">Encounter Data Analysis; 
</v>
      </c>
      <c r="CV130" s="251" t="str">
        <f>IF(ISNUMBER(FIND(analysismethod7,'III_Plan comp 438.68 {Plan 10}'!AO$15)),"",'III_Plan comp 438.68 {Plan 10}'!AO$15&amp;analysismethod7)</f>
        <v xml:space="preserve">Encounter Data Analysis; 
</v>
      </c>
      <c r="CW130" s="251" t="str">
        <f>IF(ISNUMBER(FIND(analysismethod7,'III_Plan comp 438.68 {Plan 10}'!AP$15)),"",'III_Plan comp 438.68 {Plan 10}'!AP$15&amp;analysismethod7)</f>
        <v xml:space="preserve">Encounter Data Analysis; 
</v>
      </c>
      <c r="CX130" s="251" t="str">
        <f>IF(ISNUMBER(FIND(analysismethod7,'III_Plan comp 438.68 {Plan 10}'!AQ$15)),"",'III_Plan comp 438.68 {Plan 10}'!AQ$15&amp;analysismethod7)</f>
        <v xml:space="preserve">Encounter Data Analysis; 
</v>
      </c>
      <c r="CY130" s="251" t="str">
        <f>IF(ISNUMBER(FIND(analysismethod7,'III_Plan comp 438.68 {Plan 10}'!AR$15)),"",'III_Plan comp 438.68 {Plan 10}'!AR$15&amp;analysismethod7)</f>
        <v xml:space="preserve">Encounter Data Analysis; 
</v>
      </c>
      <c r="CZ130" s="251" t="str">
        <f>IF(ISNUMBER(FIND(analysismethod7,'III_Plan comp 438.68 {Plan 10}'!AS$15)),"",'III_Plan comp 438.68 {Plan 10}'!AS$15&amp;analysismethod7)</f>
        <v xml:space="preserve">Encounter Data Analysis; 
</v>
      </c>
      <c r="DA130" s="251" t="str">
        <f>IF(ISNUMBER(FIND(analysismethod7,'III_Plan comp 438.68 {Plan 10}'!AT$15)),"",'III_Plan comp 438.68 {Plan 10}'!AT$15&amp;analysismethod7)</f>
        <v xml:space="preserve">Encounter Data Analysis; 
</v>
      </c>
      <c r="DB130" s="251" t="str">
        <f>IF(ISNUMBER(FIND(analysismethod7,'III_Plan comp 438.68 {Plan 10}'!AU$15)),"",'III_Plan comp 438.68 {Plan 10}'!AU$15&amp;analysismethod7)</f>
        <v xml:space="preserve">Encounter Data Analysis; 
</v>
      </c>
      <c r="DC130" s="251" t="str">
        <f>IF(ISNUMBER(FIND(analysismethod7,'III_Plan comp 438.68 {Plan 10}'!AV$15)),"",'III_Plan comp 438.68 {Plan 10}'!AV$15&amp;analysismethod7)</f>
        <v xml:space="preserve">Encounter Data Analysis; 
</v>
      </c>
      <c r="DD130" s="251" t="str">
        <f>IF(ISNUMBER(FIND(analysismethod7,'III_Plan comp 438.68 {Plan 10}'!AW$15)),"",'III_Plan comp 438.68 {Plan 10}'!AW$15&amp;analysismethod7)</f>
        <v xml:space="preserve">Encounter Data Analysis; 
</v>
      </c>
      <c r="DE130" s="251" t="str">
        <f>IF(ISNUMBER(FIND(analysismethod7,'III_Plan comp 438.68 {Plan 10}'!AX$15)),"",'III_Plan comp 438.68 {Plan 10}'!AX$15&amp;analysismethod7)</f>
        <v xml:space="preserve">Encounter Data Analysis; 
</v>
      </c>
      <c r="DF130" s="251" t="str">
        <f>IF(ISNUMBER(FIND(analysismethod7,'III_Plan comp 438.68 {Plan 10}'!AY$15)),"",'III_Plan comp 438.68 {Plan 10}'!AY$15&amp;analysismethod7)</f>
        <v xml:space="preserve">Encounter Data Analysis; 
</v>
      </c>
      <c r="DG130" s="251" t="str">
        <f>IF(ISNUMBER(FIND(analysismethod7,'III_Plan comp 438.68 {Plan 10}'!AZ$15)),"",'III_Plan comp 438.68 {Plan 10}'!AZ$15&amp;analysismethod7)</f>
        <v xml:space="preserve">Encounter Data Analysis; 
</v>
      </c>
      <c r="DH130" s="251" t="str">
        <f>IF(ISNUMBER(FIND(analysismethod7,'III_Plan comp 438.68 {Plan 10}'!BA$15)),"",'III_Plan comp 438.68 {Plan 10}'!BA$15&amp;analysismethod7)</f>
        <v xml:space="preserve">Encounter Data Analysis; 
</v>
      </c>
      <c r="DI130" s="251" t="str">
        <f>IF(ISNUMBER(FIND(analysismethod7,'III_Plan comp 438.68 {Plan 10}'!BB$15)),"",'III_Plan comp 438.68 {Plan 10}'!BB$15&amp;analysismethod7)</f>
        <v xml:space="preserve">Encounter Data Analysis; 
</v>
      </c>
      <c r="DJ130" s="251" t="str">
        <f>IF(ISNUMBER(FIND(analysismethod7,'III_Plan comp 438.68 {Plan 10}'!BC$15)),"",'III_Plan comp 438.68 {Plan 10}'!BC$15&amp;analysismethod7)</f>
        <v xml:space="preserve">Encounter Data Analysis; 
</v>
      </c>
      <c r="DK130" s="251" t="str">
        <f>IF(ISNUMBER(FIND(analysismethod7,'III_Plan comp 438.68 {Plan 10}'!BD$15)),"",'III_Plan comp 438.68 {Plan 10}'!BD$15&amp;analysismethod7)</f>
        <v xml:space="preserve">Encounter Data Analysis; 
</v>
      </c>
      <c r="DL130" s="251" t="str">
        <f>IF(ISNUMBER(FIND(analysismethod7,'III_Plan comp 438.68 {Plan 10}'!BE$15)),"",'III_Plan comp 438.68 {Plan 10}'!BE$15&amp;analysismethod7)</f>
        <v xml:space="preserve">Encounter Data Analysis; 
</v>
      </c>
      <c r="DM130" s="251" t="str">
        <f>IF(ISNUMBER(FIND(analysismethod7,'III_Plan comp 438.68 {Plan 10}'!BF$15)),"",'III_Plan comp 438.68 {Plan 10}'!BF$15&amp;analysismethod7)</f>
        <v xml:space="preserve">Encounter Data Analysis; 
</v>
      </c>
      <c r="DN130" s="251" t="str">
        <f>IF(ISNUMBER(FIND(analysismethod7,'III_Plan comp 438.68 {Plan 10}'!BG$15)),"",'III_Plan comp 438.68 {Plan 10}'!BG$15&amp;analysismethod7)</f>
        <v xml:space="preserve">Encounter Data Analysis; 
</v>
      </c>
      <c r="DO130" s="251" t="str">
        <f>IF(ISNUMBER(FIND(analysismethod7,'III_Plan comp 438.68 {Plan 10}'!BH$15)),"",'III_Plan comp 438.68 {Plan 10}'!BH$15&amp;analysismethod7)</f>
        <v xml:space="preserve">Encounter Data Analysis; 
</v>
      </c>
      <c r="DP130" s="251" t="str">
        <f>IF(ISNUMBER(FIND(analysismethod7,'III_Plan comp 438.68 {Plan 10}'!BI$15)),"",'III_Plan comp 438.68 {Plan 10}'!BI$15&amp;analysismethod7)</f>
        <v xml:space="preserve">Encounter Data Analysis; 
</v>
      </c>
      <c r="DQ130" s="251" t="str">
        <f>IF(ISNUMBER(FIND(analysismethod7,'III_Plan comp 438.68 {Plan 10}'!BJ$15)),"",'III_Plan comp 438.68 {Plan 10}'!BJ$15&amp;analysismethod7)</f>
        <v xml:space="preserve">Encounter Data Analysis; 
</v>
      </c>
      <c r="DR130" s="251" t="str">
        <f>IF(ISNUMBER(FIND(analysismethod7,'III_Plan comp 438.68 {Plan 10}'!BK$15)),"",'III_Plan comp 438.68 {Plan 10}'!BK$15&amp;analysismethod7)</f>
        <v xml:space="preserve">Encounter Data Analysis; 
</v>
      </c>
      <c r="DS130" s="251" t="str">
        <f>IF(ISNUMBER(FIND(analysismethod7,'III_Plan comp 438.68 {Plan 10}'!BL$15)),"",'III_Plan comp 438.68 {Plan 10}'!BL$15&amp;analysismethod7)</f>
        <v xml:space="preserve">Encounter Data Analysis; 
</v>
      </c>
      <c r="DT130" s="251" t="str">
        <f>IF(ISNUMBER(FIND(analysismethod7,'III_Plan comp 438.68 {Plan 10}'!BM$15)),"",'III_Plan comp 438.68 {Plan 10}'!BM$15&amp;analysismethod7)</f>
        <v xml:space="preserve">Encounter Data Analysis; 
</v>
      </c>
      <c r="DU130" s="251" t="str">
        <f>IF(ISNUMBER(FIND(analysismethod7,'III_Plan comp 438.68 {Plan 10}'!BN$15)),"",'III_Plan comp 438.68 {Plan 10}'!BN$15&amp;analysismethod7)</f>
        <v xml:space="preserve">Encounter Data Analysis; 
</v>
      </c>
      <c r="DV130" s="251" t="str">
        <f>IF(ISNUMBER(FIND(analysismethod7,'III_Plan comp 438.68 {Plan 10}'!BO$15)),"",'III_Plan comp 438.68 {Plan 10}'!BO$15&amp;analysismethod7)</f>
        <v xml:space="preserve">Encounter Data Analysis; 
</v>
      </c>
      <c r="DW130" s="251" t="str">
        <f>IF(ISNUMBER(FIND(analysismethod7,'III_Plan comp 438.68 {Plan 10}'!BP$15)),"",'III_Plan comp 438.68 {Plan 10}'!BP$15&amp;analysismethod7)</f>
        <v xml:space="preserve">Encounter Data Analysis; 
</v>
      </c>
      <c r="DX130" s="251" t="str">
        <f>IF(ISNUMBER(FIND(analysismethod7,'III_Plan comp 438.68 {Plan 10}'!BQ$15)),"",'III_Plan comp 438.68 {Plan 10}'!BQ$15&amp;analysismethod7)</f>
        <v xml:space="preserve">Encounter Data Analysis; 
</v>
      </c>
      <c r="DY130" s="251" t="str">
        <f>IF(ISNUMBER(FIND(analysismethod7,'III_Plan comp 438.68 {Plan 10}'!BR$15)),"",'III_Plan comp 438.68 {Plan 10}'!BR$15&amp;analysismethod7)</f>
        <v xml:space="preserve">Encounter Data Analysis; 
</v>
      </c>
      <c r="DZ130" s="251" t="str">
        <f>IF(ISNUMBER(FIND(analysismethod7,'III_Plan comp 438.68 {Plan 10}'!BS$15)),"",'III_Plan comp 438.68 {Plan 10}'!BS$15&amp;analysismethod7)</f>
        <v xml:space="preserve">Encounter Data Analysis; 
</v>
      </c>
      <c r="EA130" s="251" t="str">
        <f>IF(ISNUMBER(FIND(analysismethod7,'III_Plan comp 438.68 {Plan 10}'!BT$15)),"",'III_Plan comp 438.68 {Plan 10}'!BT$15&amp;analysismethod7)</f>
        <v xml:space="preserve">Encounter Data Analysis; 
</v>
      </c>
      <c r="EB130" s="251" t="str">
        <f>IF(ISNUMBER(FIND(analysismethod7,'III_Plan comp 438.68 {Plan 10}'!BU$15)),"",'III_Plan comp 438.68 {Plan 10}'!BU$15&amp;analysismethod7)</f>
        <v xml:space="preserve">Encounter Data Analysis; 
</v>
      </c>
      <c r="EC130" s="251" t="str">
        <f>IF(ISNUMBER(FIND(analysismethod7,'III_Plan comp 438.68 {Plan 10}'!BV$15)),"",'III_Plan comp 438.68 {Plan 10}'!BV$15&amp;analysismethod7)</f>
        <v xml:space="preserve">Encounter Data Analysis; 
</v>
      </c>
      <c r="ED130" s="251" t="str">
        <f>IF(ISNUMBER(FIND(analysismethod7,'III_Plan comp 438.68 {Plan 10}'!BW$15)),"",'III_Plan comp 438.68 {Plan 10}'!BW$15&amp;analysismethod7)</f>
        <v xml:space="preserve">Encounter Data Analysis; 
</v>
      </c>
      <c r="EE130" s="251" t="str">
        <f>IF(ISNUMBER(FIND(analysismethod7,'III_Plan comp 438.68 {Plan 10}'!BX$15)),"",'III_Plan comp 438.68 {Plan 10}'!BX$15&amp;analysismethod7)</f>
        <v xml:space="preserve">Encounter Data Analysis; 
</v>
      </c>
      <c r="EF130" s="251" t="str">
        <f>IF(ISNUMBER(FIND(analysismethod7,'III_Plan comp 438.68 {Plan 10}'!BY$15)),"",'III_Plan comp 438.68 {Plan 10}'!BY$15&amp;analysismethod7)</f>
        <v xml:space="preserve">Encounter Data Analysis; 
</v>
      </c>
      <c r="EG130" s="251" t="str">
        <f>IF(ISNUMBER(FIND(analysismethod7,'III_Plan comp 438.68 {Plan 10}'!BZ$15)),"",'III_Plan comp 438.68 {Plan 10}'!BZ$15&amp;analysismethod7)</f>
        <v xml:space="preserve">Encounter Data Analysis; 
</v>
      </c>
      <c r="EH130" s="251" t="str">
        <f>IF(ISNUMBER(FIND(analysismethod7,'III_Plan comp 438.68 {Plan 10}'!CA$15)),"",'III_Plan comp 438.68 {Plan 10}'!CA$15&amp;analysismethod7)</f>
        <v xml:space="preserve">Encounter Data Analysis; 
</v>
      </c>
      <c r="EI130" s="251" t="str">
        <f>IF(ISNUMBER(FIND(analysismethod7,'III_Plan comp 438.68 {Plan 10}'!CB$15)),"",'III_Plan comp 438.68 {Plan 10}'!CB$15&amp;analysismethod7)</f>
        <v xml:space="preserve">Encounter Data Analysis; 
</v>
      </c>
      <c r="EJ130" s="251" t="str">
        <f>IF(ISNUMBER(FIND(analysismethod7,'III_Plan comp 438.68 {Plan 10}'!CC$15)),"",'III_Plan comp 438.68 {Plan 10}'!CC$15&amp;analysismethod7)</f>
        <v xml:space="preserve">Encounter Data Analysis; 
</v>
      </c>
      <c r="EK130" s="251" t="str">
        <f>IF(ISNUMBER(FIND(analysismethod7,'III_Plan comp 438.68 {Plan 10}'!CD$15)),"",'III_Plan comp 438.68 {Plan 10}'!CD$15&amp;analysismethod7)</f>
        <v xml:space="preserve">Encounter Data Analysis; 
</v>
      </c>
      <c r="EL130" s="251" t="str">
        <f>IF(ISNUMBER(FIND(analysismethod7,'III_Plan comp 438.68 {Plan 10}'!CE$15)),"",'III_Plan comp 438.68 {Plan 10}'!CE$15&amp;analysismethod7)</f>
        <v xml:space="preserve">Encounter Data Analysis; 
</v>
      </c>
      <c r="EM130" s="251" t="str">
        <f>IF(ISNUMBER(FIND(analysismethod7,'III_Plan comp 438.68 {Plan 10}'!CF$15)),"",'III_Plan comp 438.68 {Plan 10}'!CF$15&amp;analysismethod7)</f>
        <v xml:space="preserve">Encounter Data Analysis; 
</v>
      </c>
      <c r="EN130" s="251" t="str">
        <f>IF(ISNUMBER(FIND(analysismethod7,'III_Plan comp 438.68 {Plan 10}'!CG$15)),"",'III_Plan comp 438.68 {Plan 10}'!CG$15&amp;analysismethod7)</f>
        <v xml:space="preserve">Encounter Data Analysis; 
</v>
      </c>
      <c r="EO130" s="251" t="str">
        <f>IF(ISNUMBER(FIND(analysismethod7,'III_Plan comp 438.68 {Plan 10}'!CH$15)),"",'III_Plan comp 438.68 {Plan 10}'!CH$15&amp;analysismethod7)</f>
        <v xml:space="preserve">Encounter Data Analysis; 
</v>
      </c>
      <c r="EP130" s="251" t="str">
        <f>IF(ISNUMBER(FIND(analysismethod7,'III_Plan comp 438.68 {Plan 10}'!CI$15)),"",'III_Plan comp 438.68 {Plan 10}'!CI$15&amp;analysismethod7)</f>
        <v xml:space="preserve">Encounter Data Analysis; 
</v>
      </c>
      <c r="EQ130" s="251" t="str">
        <f>IF(ISNUMBER(FIND(analysismethod7,'III_Plan comp 438.68 {Plan 10}'!CJ$15)),"",'III_Plan comp 438.68 {Plan 10}'!CJ$15&amp;analysismethod7)</f>
        <v xml:space="preserve">Encounter Data Analysis; 
</v>
      </c>
      <c r="ER130" s="251" t="str">
        <f>IF(ISNUMBER(FIND(analysismethod7,'III_Plan comp 438.68 {Plan 10}'!CK$15)),"",'III_Plan comp 438.68 {Plan 10}'!CK$15&amp;analysismethod7)</f>
        <v xml:space="preserve">Encounter Data Analysis; 
</v>
      </c>
      <c r="ES130" s="251" t="str">
        <f>IF(ISNUMBER(FIND(analysismethod7,'III_Plan comp 438.68 {Plan 10}'!CL$15)),"",'III_Plan comp 438.68 {Plan 10}'!CL$15&amp;analysismethod7)</f>
        <v xml:space="preserve">Encounter Data Analysis; 
</v>
      </c>
      <c r="ET130" s="251" t="str">
        <f>IF(ISNUMBER(FIND(analysismethod7,'III_Plan comp 438.68 {Plan 10}'!CM$15)),"",'III_Plan comp 438.68 {Plan 10}'!CM$15&amp;analysismethod7)</f>
        <v xml:space="preserve">Encounter Data Analysis; 
</v>
      </c>
      <c r="EU130" s="251" t="str">
        <f>IF(ISNUMBER(FIND(analysismethod7,'III_Plan comp 438.68 {Plan 10}'!CN$15)),"",'III_Plan comp 438.68 {Plan 10}'!CN$15&amp;analysismethod7)</f>
        <v xml:space="preserve">Encounter Data Analysis; 
</v>
      </c>
      <c r="EV130" s="251" t="str">
        <f>IF(ISNUMBER(FIND(analysismethod7,'III_Plan comp 438.68 {Plan 10}'!CO$15)),"",'III_Plan comp 438.68 {Plan 10}'!CO$15&amp;analysismethod7)</f>
        <v xml:space="preserve">Encounter Data Analysis; 
</v>
      </c>
      <c r="EW130" s="251" t="str">
        <f>IF(ISNUMBER(FIND(analysismethod7,'III_Plan comp 438.68 {Plan 10}'!CP$15)),"",'III_Plan comp 438.68 {Plan 10}'!CP$15&amp;analysismethod7)</f>
        <v xml:space="preserve">Encounter Data Analysis; 
</v>
      </c>
      <c r="EX130" s="251" t="str">
        <f>IF(ISNUMBER(FIND(analysismethod7,'III_Plan comp 438.68 {Plan 10}'!CQ$15)),"",'III_Plan comp 438.68 {Plan 10}'!CQ$15&amp;analysismethod7)</f>
        <v xml:space="preserve">Encounter Data Analysis; 
</v>
      </c>
      <c r="EY130" s="251" t="str">
        <f>IF(ISNUMBER(FIND(analysismethod7,'III_Plan comp 438.68 {Plan 10}'!CR$15)),"",'III_Plan comp 438.68 {Plan 10}'!CR$15&amp;analysismethod7)</f>
        <v xml:space="preserve">Encounter Data Analysis; 
</v>
      </c>
      <c r="EZ130" s="251" t="str">
        <f>IF(ISNUMBER(FIND(analysismethod7,'III_Plan comp 438.68 {Plan 10}'!CS$15)),"",'III_Plan comp 438.68 {Plan 10}'!CS$15&amp;analysismethod7)</f>
        <v xml:space="preserve">Encounter Data Analysis; 
</v>
      </c>
      <c r="FA130" s="251" t="str">
        <f>IF(ISNUMBER(FIND(analysismethod7,'III_Plan comp 438.68 {Plan 10}'!CT$15)),"",'III_Plan comp 438.68 {Plan 10}'!CT$15&amp;analysismethod7)</f>
        <v xml:space="preserve">Encounter Data Analysis; 
</v>
      </c>
      <c r="FB130" s="251" t="str">
        <f>IF(ISNUMBER(FIND(analysismethod7,'III_Plan comp 438.68 {Plan 10}'!CU$15)),"",'III_Plan comp 438.68 {Plan 10}'!CU$15&amp;analysismethod7)</f>
        <v xml:space="preserve">Encounter Data Analysis; 
</v>
      </c>
      <c r="FC130" s="251" t="str">
        <f>IF(ISNUMBER(FIND(analysismethod7,'III_Plan comp 438.68 {Plan 10}'!CV$15)),"",'III_Plan comp 438.68 {Plan 10}'!CV$15&amp;analysismethod7)</f>
        <v xml:space="preserve">Encounter Data Analysis; 
</v>
      </c>
      <c r="FD130" s="251" t="str">
        <f>IF(ISNUMBER(FIND(analysismethod7,'III_Plan comp 438.68 {Plan 10}'!CW$15)),"",'III_Plan comp 438.68 {Plan 10}'!CW$15&amp;analysismethod7)</f>
        <v xml:space="preserve">Encounter Data Analysis; 
</v>
      </c>
      <c r="FE130" s="251" t="str">
        <f>IF(ISNUMBER(FIND(analysismethod7,'III_Plan comp 438.68 {Plan 10}'!CX$15)),"",'III_Plan comp 438.68 {Plan 10}'!CX$15&amp;analysismethod7)</f>
        <v xml:space="preserve">Encounter Data Analysis; 
</v>
      </c>
      <c r="FF130" s="251" t="str">
        <f>IF(ISNUMBER(FIND(analysismethod7,'III_Plan comp 438.68 {Plan 10}'!CY$15)),"",'III_Plan comp 438.68 {Plan 10}'!CY$15&amp;analysismethod7)</f>
        <v xml:space="preserve">Encounter Data Analysis; 
</v>
      </c>
      <c r="FG130" s="251" t="str">
        <f>IF(ISNUMBER(FIND(analysismethod7,'III_Plan comp 438.68 {Plan 10}'!CZ$15)),"",'III_Plan comp 438.68 {Plan 10}'!CZ$15&amp;analysismethod7)</f>
        <v xml:space="preserve">Encounter Data Analysis; 
</v>
      </c>
    </row>
    <row r="131" spans="63:163" x14ac:dyDescent="0.2">
      <c r="BK131" s="250" t="str">
        <f>IF('I_State and program information'!$E$79&lt;&gt;"",'I_State and program information'!E200&amp;"; "&amp;CHAR(10)&amp;CHAR(10),"")</f>
        <v/>
      </c>
      <c r="BL131" s="251" t="str">
        <f>IF(ISNUMBER(FIND(analysismethod8,'III_Plan comp 438.68 {Plan 10}'!E$15)),"",'III_Plan comp 438.68 {Plan 10}'!E$15&amp;analysismethod8)</f>
        <v/>
      </c>
      <c r="BM131" s="251" t="str">
        <f>IF(ISNUMBER(FIND(analysismethod8,'III_Plan comp 438.68 {Plan 10}'!F$15)),"",'III_Plan comp 438.68 {Plan 10}'!F$15&amp;analysismethod8)</f>
        <v/>
      </c>
      <c r="BN131" s="251" t="str">
        <f>IF(ISNUMBER(FIND(analysismethod8,'III_Plan comp 438.68 {Plan 10}'!G$15)),"",'III_Plan comp 438.68 {Plan 10}'!G$15&amp;analysismethod8)</f>
        <v/>
      </c>
      <c r="BO131" s="251" t="str">
        <f>IF(ISNUMBER(FIND(analysismethod8,'III_Plan comp 438.68 {Plan 10}'!H$15)),"",'III_Plan comp 438.68 {Plan 10}'!H$15&amp;analysismethod8)</f>
        <v/>
      </c>
      <c r="BP131" s="251" t="str">
        <f>IF(ISNUMBER(FIND(analysismethod8,'III_Plan comp 438.68 {Plan 10}'!I$15)),"",'III_Plan comp 438.68 {Plan 10}'!I$15&amp;analysismethod8)</f>
        <v/>
      </c>
      <c r="BQ131" s="251" t="str">
        <f>IF(ISNUMBER(FIND(analysismethod8,'III_Plan comp 438.68 {Plan 10}'!J$15)),"",'III_Plan comp 438.68 {Plan 10}'!J$15&amp;analysismethod8)</f>
        <v/>
      </c>
      <c r="BR131" s="251" t="str">
        <f>IF(ISNUMBER(FIND(analysismethod8,'III_Plan comp 438.68 {Plan 10}'!K$15)),"",'III_Plan comp 438.68 {Plan 10}'!K$15&amp;analysismethod8)</f>
        <v/>
      </c>
      <c r="BS131" s="251" t="str">
        <f>IF(ISNUMBER(FIND(analysismethod8,'III_Plan comp 438.68 {Plan 10}'!L$15)),"",'III_Plan comp 438.68 {Plan 10}'!L$15&amp;analysismethod8)</f>
        <v/>
      </c>
      <c r="BT131" s="251" t="str">
        <f>IF(ISNUMBER(FIND(analysismethod8,'III_Plan comp 438.68 {Plan 10}'!M$15)),"",'III_Plan comp 438.68 {Plan 10}'!M$15&amp;analysismethod8)</f>
        <v/>
      </c>
      <c r="BU131" s="251" t="str">
        <f>IF(ISNUMBER(FIND(analysismethod8,'III_Plan comp 438.68 {Plan 10}'!N$15)),"",'III_Plan comp 438.68 {Plan 10}'!N$15&amp;analysismethod8)</f>
        <v/>
      </c>
      <c r="BV131" s="251" t="str">
        <f>IF(ISNUMBER(FIND(analysismethod8,'III_Plan comp 438.68 {Plan 10}'!O$15)),"",'III_Plan comp 438.68 {Plan 10}'!O$15&amp;analysismethod8)</f>
        <v/>
      </c>
      <c r="BW131" s="251" t="str">
        <f>IF(ISNUMBER(FIND(analysismethod8,'III_Plan comp 438.68 {Plan 10}'!P$15)),"",'III_Plan comp 438.68 {Plan 10}'!P$15&amp;analysismethod8)</f>
        <v/>
      </c>
      <c r="BX131" s="251" t="str">
        <f>IF(ISNUMBER(FIND(analysismethod8,'III_Plan comp 438.68 {Plan 10}'!Q$15)),"",'III_Plan comp 438.68 {Plan 10}'!Q$15&amp;analysismethod8)</f>
        <v/>
      </c>
      <c r="BY131" s="251" t="str">
        <f>IF(ISNUMBER(FIND(analysismethod8,'III_Plan comp 438.68 {Plan 10}'!R$15)),"",'III_Plan comp 438.68 {Plan 10}'!R$15&amp;analysismethod8)</f>
        <v/>
      </c>
      <c r="BZ131" s="251" t="str">
        <f>IF(ISNUMBER(FIND(analysismethod8,'III_Plan comp 438.68 {Plan 10}'!S$15)),"",'III_Plan comp 438.68 {Plan 10}'!S$15&amp;analysismethod8)</f>
        <v/>
      </c>
      <c r="CA131" s="251" t="str">
        <f>IF(ISNUMBER(FIND(analysismethod8,'III_Plan comp 438.68 {Plan 10}'!T$15)),"",'III_Plan comp 438.68 {Plan 10}'!T$15&amp;analysismethod8)</f>
        <v/>
      </c>
      <c r="CB131" s="251" t="str">
        <f>IF(ISNUMBER(FIND(analysismethod8,'III_Plan comp 438.68 {Plan 10}'!U$15)),"",'III_Plan comp 438.68 {Plan 10}'!U$15&amp;analysismethod8)</f>
        <v/>
      </c>
      <c r="CC131" s="251" t="str">
        <f>IF(ISNUMBER(FIND(analysismethod8,'III_Plan comp 438.68 {Plan 10}'!V$15)),"",'III_Plan comp 438.68 {Plan 10}'!V$15&amp;analysismethod8)</f>
        <v/>
      </c>
      <c r="CD131" s="251" t="str">
        <f>IF(ISNUMBER(FIND(analysismethod8,'III_Plan comp 438.68 {Plan 10}'!W$15)),"",'III_Plan comp 438.68 {Plan 10}'!W$15&amp;analysismethod8)</f>
        <v/>
      </c>
      <c r="CE131" s="251" t="str">
        <f>IF(ISNUMBER(FIND(analysismethod8,'III_Plan comp 438.68 {Plan 10}'!X$15)),"",'III_Plan comp 438.68 {Plan 10}'!X$15&amp;analysismethod8)</f>
        <v/>
      </c>
      <c r="CF131" s="251" t="str">
        <f>IF(ISNUMBER(FIND(analysismethod8,'III_Plan comp 438.68 {Plan 10}'!Y$15)),"",'III_Plan comp 438.68 {Plan 10}'!Y$15&amp;analysismethod8)</f>
        <v/>
      </c>
      <c r="CG131" s="251" t="str">
        <f>IF(ISNUMBER(FIND(analysismethod8,'III_Plan comp 438.68 {Plan 10}'!Z$15)),"",'III_Plan comp 438.68 {Plan 10}'!Z$15&amp;analysismethod8)</f>
        <v/>
      </c>
      <c r="CH131" s="251" t="str">
        <f>IF(ISNUMBER(FIND(analysismethod8,'III_Plan comp 438.68 {Plan 10}'!AA$15)),"",'III_Plan comp 438.68 {Plan 10}'!AA$15&amp;analysismethod8)</f>
        <v/>
      </c>
      <c r="CI131" s="251" t="str">
        <f>IF(ISNUMBER(FIND(analysismethod8,'III_Plan comp 438.68 {Plan 10}'!AB$15)),"",'III_Plan comp 438.68 {Plan 10}'!AB$15&amp;analysismethod8)</f>
        <v/>
      </c>
      <c r="CJ131" s="251" t="str">
        <f>IF(ISNUMBER(FIND(analysismethod8,'III_Plan comp 438.68 {Plan 10}'!AC$15)),"",'III_Plan comp 438.68 {Plan 10}'!AC$15&amp;analysismethod8)</f>
        <v/>
      </c>
      <c r="CK131" s="251" t="str">
        <f>IF(ISNUMBER(FIND(analysismethod8,'III_Plan comp 438.68 {Plan 10}'!AD$15)),"",'III_Plan comp 438.68 {Plan 10}'!AD$15&amp;analysismethod8)</f>
        <v/>
      </c>
      <c r="CL131" s="251" t="str">
        <f>IF(ISNUMBER(FIND(analysismethod8,'III_Plan comp 438.68 {Plan 10}'!AE$15)),"",'III_Plan comp 438.68 {Plan 10}'!AE$15&amp;analysismethod8)</f>
        <v/>
      </c>
      <c r="CM131" s="251" t="str">
        <f>IF(ISNUMBER(FIND(analysismethod8,'III_Plan comp 438.68 {Plan 10}'!AF$15)),"",'III_Plan comp 438.68 {Plan 10}'!AF$15&amp;analysismethod8)</f>
        <v/>
      </c>
      <c r="CN131" s="251" t="str">
        <f>IF(ISNUMBER(FIND(analysismethod8,'III_Plan comp 438.68 {Plan 10}'!AG$15)),"",'III_Plan comp 438.68 {Plan 10}'!AG$15&amp;analysismethod8)</f>
        <v/>
      </c>
      <c r="CO131" s="251" t="str">
        <f>IF(ISNUMBER(FIND(analysismethod8,'III_Plan comp 438.68 {Plan 10}'!AH$15)),"",'III_Plan comp 438.68 {Plan 10}'!AH$15&amp;analysismethod8)</f>
        <v/>
      </c>
      <c r="CP131" s="251" t="str">
        <f>IF(ISNUMBER(FIND(analysismethod8,'III_Plan comp 438.68 {Plan 10}'!AI$15)),"",'III_Plan comp 438.68 {Plan 10}'!AI$15&amp;analysismethod8)</f>
        <v/>
      </c>
      <c r="CQ131" s="251" t="str">
        <f>IF(ISNUMBER(FIND(analysismethod8,'III_Plan comp 438.68 {Plan 10}'!AJ$15)),"",'III_Plan comp 438.68 {Plan 10}'!AJ$15&amp;analysismethod8)</f>
        <v/>
      </c>
      <c r="CR131" s="251" t="str">
        <f>IF(ISNUMBER(FIND(analysismethod8,'III_Plan comp 438.68 {Plan 10}'!AK$15)),"",'III_Plan comp 438.68 {Plan 10}'!AK$15&amp;analysismethod8)</f>
        <v/>
      </c>
      <c r="CS131" s="251" t="str">
        <f>IF(ISNUMBER(FIND(analysismethod8,'III_Plan comp 438.68 {Plan 10}'!AL$15)),"",'III_Plan comp 438.68 {Plan 10}'!AL$15&amp;analysismethod8)</f>
        <v/>
      </c>
      <c r="CT131" s="251" t="str">
        <f>IF(ISNUMBER(FIND(analysismethod8,'III_Plan comp 438.68 {Plan 10}'!AM$15)),"",'III_Plan comp 438.68 {Plan 10}'!AM$15&amp;analysismethod8)</f>
        <v/>
      </c>
      <c r="CU131" s="251" t="str">
        <f>IF(ISNUMBER(FIND(analysismethod8,'III_Plan comp 438.68 {Plan 10}'!AN$15)),"",'III_Plan comp 438.68 {Plan 10}'!AN$15&amp;analysismethod8)</f>
        <v/>
      </c>
      <c r="CV131" s="251" t="str">
        <f>IF(ISNUMBER(FIND(analysismethod8,'III_Plan comp 438.68 {Plan 10}'!AO$15)),"",'III_Plan comp 438.68 {Plan 10}'!AO$15&amp;analysismethod8)</f>
        <v/>
      </c>
      <c r="CW131" s="251" t="str">
        <f>IF(ISNUMBER(FIND(analysismethod8,'III_Plan comp 438.68 {Plan 10}'!AP$15)),"",'III_Plan comp 438.68 {Plan 10}'!AP$15&amp;analysismethod8)</f>
        <v/>
      </c>
      <c r="CX131" s="251" t="str">
        <f>IF(ISNUMBER(FIND(analysismethod8,'III_Plan comp 438.68 {Plan 10}'!AQ$15)),"",'III_Plan comp 438.68 {Plan 10}'!AQ$15&amp;analysismethod8)</f>
        <v/>
      </c>
      <c r="CY131" s="251" t="str">
        <f>IF(ISNUMBER(FIND(analysismethod8,'III_Plan comp 438.68 {Plan 10}'!AR$15)),"",'III_Plan comp 438.68 {Plan 10}'!AR$15&amp;analysismethod8)</f>
        <v/>
      </c>
      <c r="CZ131" s="251" t="str">
        <f>IF(ISNUMBER(FIND(analysismethod8,'III_Plan comp 438.68 {Plan 10}'!AS$15)),"",'III_Plan comp 438.68 {Plan 10}'!AS$15&amp;analysismethod8)</f>
        <v/>
      </c>
      <c r="DA131" s="251" t="str">
        <f>IF(ISNUMBER(FIND(analysismethod8,'III_Plan comp 438.68 {Plan 10}'!AT$15)),"",'III_Plan comp 438.68 {Plan 10}'!AT$15&amp;analysismethod8)</f>
        <v/>
      </c>
      <c r="DB131" s="251" t="str">
        <f>IF(ISNUMBER(FIND(analysismethod8,'III_Plan comp 438.68 {Plan 10}'!AU$15)),"",'III_Plan comp 438.68 {Plan 10}'!AU$15&amp;analysismethod8)</f>
        <v/>
      </c>
      <c r="DC131" s="251" t="str">
        <f>IF(ISNUMBER(FIND(analysismethod8,'III_Plan comp 438.68 {Plan 10}'!AV$15)),"",'III_Plan comp 438.68 {Plan 10}'!AV$15&amp;analysismethod8)</f>
        <v/>
      </c>
      <c r="DD131" s="251" t="str">
        <f>IF(ISNUMBER(FIND(analysismethod8,'III_Plan comp 438.68 {Plan 10}'!AW$15)),"",'III_Plan comp 438.68 {Plan 10}'!AW$15&amp;analysismethod8)</f>
        <v/>
      </c>
      <c r="DE131" s="251" t="str">
        <f>IF(ISNUMBER(FIND(analysismethod8,'III_Plan comp 438.68 {Plan 10}'!AX$15)),"",'III_Plan comp 438.68 {Plan 10}'!AX$15&amp;analysismethod8)</f>
        <v/>
      </c>
      <c r="DF131" s="251" t="str">
        <f>IF(ISNUMBER(FIND(analysismethod8,'III_Plan comp 438.68 {Plan 10}'!AY$15)),"",'III_Plan comp 438.68 {Plan 10}'!AY$15&amp;analysismethod8)</f>
        <v/>
      </c>
      <c r="DG131" s="251" t="str">
        <f>IF(ISNUMBER(FIND(analysismethod8,'III_Plan comp 438.68 {Plan 10}'!AZ$15)),"",'III_Plan comp 438.68 {Plan 10}'!AZ$15&amp;analysismethod8)</f>
        <v/>
      </c>
      <c r="DH131" s="251" t="str">
        <f>IF(ISNUMBER(FIND(analysismethod8,'III_Plan comp 438.68 {Plan 10}'!BA$15)),"",'III_Plan comp 438.68 {Plan 10}'!BA$15&amp;analysismethod8)</f>
        <v/>
      </c>
      <c r="DI131" s="251" t="str">
        <f>IF(ISNUMBER(FIND(analysismethod8,'III_Plan comp 438.68 {Plan 10}'!BB$15)),"",'III_Plan comp 438.68 {Plan 10}'!BB$15&amp;analysismethod8)</f>
        <v/>
      </c>
      <c r="DJ131" s="251" t="str">
        <f>IF(ISNUMBER(FIND(analysismethod8,'III_Plan comp 438.68 {Plan 10}'!BC$15)),"",'III_Plan comp 438.68 {Plan 10}'!BC$15&amp;analysismethod8)</f>
        <v/>
      </c>
      <c r="DK131" s="251" t="str">
        <f>IF(ISNUMBER(FIND(analysismethod8,'III_Plan comp 438.68 {Plan 10}'!BD$15)),"",'III_Plan comp 438.68 {Plan 10}'!BD$15&amp;analysismethod8)</f>
        <v/>
      </c>
      <c r="DL131" s="251" t="str">
        <f>IF(ISNUMBER(FIND(analysismethod8,'III_Plan comp 438.68 {Plan 10}'!BE$15)),"",'III_Plan comp 438.68 {Plan 10}'!BE$15&amp;analysismethod8)</f>
        <v/>
      </c>
      <c r="DM131" s="251" t="str">
        <f>IF(ISNUMBER(FIND(analysismethod8,'III_Plan comp 438.68 {Plan 10}'!BF$15)),"",'III_Plan comp 438.68 {Plan 10}'!BF$15&amp;analysismethod8)</f>
        <v/>
      </c>
      <c r="DN131" s="251" t="str">
        <f>IF(ISNUMBER(FIND(analysismethod8,'III_Plan comp 438.68 {Plan 10}'!BG$15)),"",'III_Plan comp 438.68 {Plan 10}'!BG$15&amp;analysismethod8)</f>
        <v/>
      </c>
      <c r="DO131" s="251" t="str">
        <f>IF(ISNUMBER(FIND(analysismethod8,'III_Plan comp 438.68 {Plan 10}'!BH$15)),"",'III_Plan comp 438.68 {Plan 10}'!BH$15&amp;analysismethod8)</f>
        <v/>
      </c>
      <c r="DP131" s="251" t="str">
        <f>IF(ISNUMBER(FIND(analysismethod8,'III_Plan comp 438.68 {Plan 10}'!BI$15)),"",'III_Plan comp 438.68 {Plan 10}'!BI$15&amp;analysismethod8)</f>
        <v/>
      </c>
      <c r="DQ131" s="251" t="str">
        <f>IF(ISNUMBER(FIND(analysismethod8,'III_Plan comp 438.68 {Plan 10}'!BJ$15)),"",'III_Plan comp 438.68 {Plan 10}'!BJ$15&amp;analysismethod8)</f>
        <v/>
      </c>
      <c r="DR131" s="251" t="str">
        <f>IF(ISNUMBER(FIND(analysismethod8,'III_Plan comp 438.68 {Plan 10}'!BK$15)),"",'III_Plan comp 438.68 {Plan 10}'!BK$15&amp;analysismethod8)</f>
        <v/>
      </c>
      <c r="DS131" s="251" t="str">
        <f>IF(ISNUMBER(FIND(analysismethod8,'III_Plan comp 438.68 {Plan 10}'!BL$15)),"",'III_Plan comp 438.68 {Plan 10}'!BL$15&amp;analysismethod8)</f>
        <v/>
      </c>
      <c r="DT131" s="251" t="str">
        <f>IF(ISNUMBER(FIND(analysismethod8,'III_Plan comp 438.68 {Plan 10}'!BM$15)),"",'III_Plan comp 438.68 {Plan 10}'!BM$15&amp;analysismethod8)</f>
        <v/>
      </c>
      <c r="DU131" s="251" t="str">
        <f>IF(ISNUMBER(FIND(analysismethod8,'III_Plan comp 438.68 {Plan 10}'!BN$15)),"",'III_Plan comp 438.68 {Plan 10}'!BN$15&amp;analysismethod8)</f>
        <v/>
      </c>
      <c r="DV131" s="251" t="str">
        <f>IF(ISNUMBER(FIND(analysismethod8,'III_Plan comp 438.68 {Plan 10}'!BO$15)),"",'III_Plan comp 438.68 {Plan 10}'!BO$15&amp;analysismethod8)</f>
        <v/>
      </c>
      <c r="DW131" s="251" t="str">
        <f>IF(ISNUMBER(FIND(analysismethod8,'III_Plan comp 438.68 {Plan 10}'!BP$15)),"",'III_Plan comp 438.68 {Plan 10}'!BP$15&amp;analysismethod8)</f>
        <v/>
      </c>
      <c r="DX131" s="251" t="str">
        <f>IF(ISNUMBER(FIND(analysismethod8,'III_Plan comp 438.68 {Plan 10}'!BQ$15)),"",'III_Plan comp 438.68 {Plan 10}'!BQ$15&amp;analysismethod8)</f>
        <v/>
      </c>
      <c r="DY131" s="251" t="str">
        <f>IF(ISNUMBER(FIND(analysismethod8,'III_Plan comp 438.68 {Plan 10}'!BR$15)),"",'III_Plan comp 438.68 {Plan 10}'!BR$15&amp;analysismethod8)</f>
        <v/>
      </c>
      <c r="DZ131" s="251" t="str">
        <f>IF(ISNUMBER(FIND(analysismethod8,'III_Plan comp 438.68 {Plan 10}'!BS$15)),"",'III_Plan comp 438.68 {Plan 10}'!BS$15&amp;analysismethod8)</f>
        <v/>
      </c>
      <c r="EA131" s="251" t="str">
        <f>IF(ISNUMBER(FIND(analysismethod8,'III_Plan comp 438.68 {Plan 10}'!BT$15)),"",'III_Plan comp 438.68 {Plan 10}'!BT$15&amp;analysismethod8)</f>
        <v/>
      </c>
      <c r="EB131" s="251" t="str">
        <f>IF(ISNUMBER(FIND(analysismethod8,'III_Plan comp 438.68 {Plan 10}'!BU$15)),"",'III_Plan comp 438.68 {Plan 10}'!BU$15&amp;analysismethod8)</f>
        <v/>
      </c>
      <c r="EC131" s="251" t="str">
        <f>IF(ISNUMBER(FIND(analysismethod8,'III_Plan comp 438.68 {Plan 10}'!BV$15)),"",'III_Plan comp 438.68 {Plan 10}'!BV$15&amp;analysismethod8)</f>
        <v/>
      </c>
      <c r="ED131" s="251" t="str">
        <f>IF(ISNUMBER(FIND(analysismethod8,'III_Plan comp 438.68 {Plan 10}'!BW$15)),"",'III_Plan comp 438.68 {Plan 10}'!BW$15&amp;analysismethod8)</f>
        <v/>
      </c>
      <c r="EE131" s="251" t="str">
        <f>IF(ISNUMBER(FIND(analysismethod8,'III_Plan comp 438.68 {Plan 10}'!BX$15)),"",'III_Plan comp 438.68 {Plan 10}'!BX$15&amp;analysismethod8)</f>
        <v/>
      </c>
      <c r="EF131" s="251" t="str">
        <f>IF(ISNUMBER(FIND(analysismethod8,'III_Plan comp 438.68 {Plan 10}'!BY$15)),"",'III_Plan comp 438.68 {Plan 10}'!BY$15&amp;analysismethod8)</f>
        <v/>
      </c>
      <c r="EG131" s="251" t="str">
        <f>IF(ISNUMBER(FIND(analysismethod8,'III_Plan comp 438.68 {Plan 10}'!BZ$15)),"",'III_Plan comp 438.68 {Plan 10}'!BZ$15&amp;analysismethod8)</f>
        <v/>
      </c>
      <c r="EH131" s="251" t="str">
        <f>IF(ISNUMBER(FIND(analysismethod8,'III_Plan comp 438.68 {Plan 10}'!CA$15)),"",'III_Plan comp 438.68 {Plan 10}'!CA$15&amp;analysismethod8)</f>
        <v/>
      </c>
      <c r="EI131" s="251" t="str">
        <f>IF(ISNUMBER(FIND(analysismethod8,'III_Plan comp 438.68 {Plan 10}'!CB$15)),"",'III_Plan comp 438.68 {Plan 10}'!CB$15&amp;analysismethod8)</f>
        <v/>
      </c>
      <c r="EJ131" s="251" t="str">
        <f>IF(ISNUMBER(FIND(analysismethod8,'III_Plan comp 438.68 {Plan 10}'!CC$15)),"",'III_Plan comp 438.68 {Plan 10}'!CC$15&amp;analysismethod8)</f>
        <v/>
      </c>
      <c r="EK131" s="251" t="str">
        <f>IF(ISNUMBER(FIND(analysismethod8,'III_Plan comp 438.68 {Plan 10}'!CD$15)),"",'III_Plan comp 438.68 {Plan 10}'!CD$15&amp;analysismethod8)</f>
        <v/>
      </c>
      <c r="EL131" s="251" t="str">
        <f>IF(ISNUMBER(FIND(analysismethod8,'III_Plan comp 438.68 {Plan 10}'!CE$15)),"",'III_Plan comp 438.68 {Plan 10}'!CE$15&amp;analysismethod8)</f>
        <v/>
      </c>
      <c r="EM131" s="251" t="str">
        <f>IF(ISNUMBER(FIND(analysismethod8,'III_Plan comp 438.68 {Plan 10}'!CF$15)),"",'III_Plan comp 438.68 {Plan 10}'!CF$15&amp;analysismethod8)</f>
        <v/>
      </c>
      <c r="EN131" s="251" t="str">
        <f>IF(ISNUMBER(FIND(analysismethod8,'III_Plan comp 438.68 {Plan 10}'!CG$15)),"",'III_Plan comp 438.68 {Plan 10}'!CG$15&amp;analysismethod8)</f>
        <v/>
      </c>
      <c r="EO131" s="251" t="str">
        <f>IF(ISNUMBER(FIND(analysismethod8,'III_Plan comp 438.68 {Plan 10}'!CH$15)),"",'III_Plan comp 438.68 {Plan 10}'!CH$15&amp;analysismethod8)</f>
        <v/>
      </c>
      <c r="EP131" s="251" t="str">
        <f>IF(ISNUMBER(FIND(analysismethod8,'III_Plan comp 438.68 {Plan 10}'!CI$15)),"",'III_Plan comp 438.68 {Plan 10}'!CI$15&amp;analysismethod8)</f>
        <v/>
      </c>
      <c r="EQ131" s="251" t="str">
        <f>IF(ISNUMBER(FIND(analysismethod8,'III_Plan comp 438.68 {Plan 10}'!CJ$15)),"",'III_Plan comp 438.68 {Plan 10}'!CJ$15&amp;analysismethod8)</f>
        <v/>
      </c>
      <c r="ER131" s="251" t="str">
        <f>IF(ISNUMBER(FIND(analysismethod8,'III_Plan comp 438.68 {Plan 10}'!CK$15)),"",'III_Plan comp 438.68 {Plan 10}'!CK$15&amp;analysismethod8)</f>
        <v/>
      </c>
      <c r="ES131" s="251" t="str">
        <f>IF(ISNUMBER(FIND(analysismethod8,'III_Plan comp 438.68 {Plan 10}'!CL$15)),"",'III_Plan comp 438.68 {Plan 10}'!CL$15&amp;analysismethod8)</f>
        <v/>
      </c>
      <c r="ET131" s="251" t="str">
        <f>IF(ISNUMBER(FIND(analysismethod8,'III_Plan comp 438.68 {Plan 10}'!CM$15)),"",'III_Plan comp 438.68 {Plan 10}'!CM$15&amp;analysismethod8)</f>
        <v/>
      </c>
      <c r="EU131" s="251" t="str">
        <f>IF(ISNUMBER(FIND(analysismethod8,'III_Plan comp 438.68 {Plan 10}'!CN$15)),"",'III_Plan comp 438.68 {Plan 10}'!CN$15&amp;analysismethod8)</f>
        <v/>
      </c>
      <c r="EV131" s="251" t="str">
        <f>IF(ISNUMBER(FIND(analysismethod8,'III_Plan comp 438.68 {Plan 10}'!CO$15)),"",'III_Plan comp 438.68 {Plan 10}'!CO$15&amp;analysismethod8)</f>
        <v/>
      </c>
      <c r="EW131" s="251" t="str">
        <f>IF(ISNUMBER(FIND(analysismethod8,'III_Plan comp 438.68 {Plan 10}'!CP$15)),"",'III_Plan comp 438.68 {Plan 10}'!CP$15&amp;analysismethod8)</f>
        <v/>
      </c>
      <c r="EX131" s="251" t="str">
        <f>IF(ISNUMBER(FIND(analysismethod8,'III_Plan comp 438.68 {Plan 10}'!CQ$15)),"",'III_Plan comp 438.68 {Plan 10}'!CQ$15&amp;analysismethod8)</f>
        <v/>
      </c>
      <c r="EY131" s="251" t="str">
        <f>IF(ISNUMBER(FIND(analysismethod8,'III_Plan comp 438.68 {Plan 10}'!CR$15)),"",'III_Plan comp 438.68 {Plan 10}'!CR$15&amp;analysismethod8)</f>
        <v/>
      </c>
      <c r="EZ131" s="251" t="str">
        <f>IF(ISNUMBER(FIND(analysismethod8,'III_Plan comp 438.68 {Plan 10}'!CS$15)),"",'III_Plan comp 438.68 {Plan 10}'!CS$15&amp;analysismethod8)</f>
        <v/>
      </c>
      <c r="FA131" s="251" t="str">
        <f>IF(ISNUMBER(FIND(analysismethod8,'III_Plan comp 438.68 {Plan 10}'!CT$15)),"",'III_Plan comp 438.68 {Plan 10}'!CT$15&amp;analysismethod8)</f>
        <v/>
      </c>
      <c r="FB131" s="251" t="str">
        <f>IF(ISNUMBER(FIND(analysismethod8,'III_Plan comp 438.68 {Plan 10}'!CU$15)),"",'III_Plan comp 438.68 {Plan 10}'!CU$15&amp;analysismethod8)</f>
        <v/>
      </c>
      <c r="FC131" s="251" t="str">
        <f>IF(ISNUMBER(FIND(analysismethod8,'III_Plan comp 438.68 {Plan 10}'!CV$15)),"",'III_Plan comp 438.68 {Plan 10}'!CV$15&amp;analysismethod8)</f>
        <v/>
      </c>
      <c r="FD131" s="251" t="str">
        <f>IF(ISNUMBER(FIND(analysismethod8,'III_Plan comp 438.68 {Plan 10}'!CW$15)),"",'III_Plan comp 438.68 {Plan 10}'!CW$15&amp;analysismethod8)</f>
        <v/>
      </c>
      <c r="FE131" s="251" t="str">
        <f>IF(ISNUMBER(FIND(analysismethod8,'III_Plan comp 438.68 {Plan 10}'!CX$15)),"",'III_Plan comp 438.68 {Plan 10}'!CX$15&amp;analysismethod8)</f>
        <v/>
      </c>
      <c r="FF131" s="251" t="str">
        <f>IF(ISNUMBER(FIND(analysismethod8,'III_Plan comp 438.68 {Plan 10}'!CY$15)),"",'III_Plan comp 438.68 {Plan 10}'!CY$15&amp;analysismethod8)</f>
        <v/>
      </c>
      <c r="FG131" s="251" t="str">
        <f>IF(ISNUMBER(FIND(analysismethod8,'III_Plan comp 438.68 {Plan 10}'!CZ$15)),"",'III_Plan comp 438.68 {Plan 10}'!CZ$15&amp;analysismethod8)</f>
        <v/>
      </c>
    </row>
    <row r="132" spans="63:163" x14ac:dyDescent="0.2">
      <c r="BK132" s="250" t="str">
        <f>IF('I_State and program information'!$E$85&lt;&gt;"",'I_State and program information'!E206&amp;"; "&amp;CHAR(10)&amp;CHAR(10),"")</f>
        <v/>
      </c>
      <c r="BL132" s="251" t="str">
        <f>IF(ISNUMBER(FIND(analysismethod9,'III_Plan comp 438.68 {Plan 10}'!E$15)),"",'III_Plan comp 438.68 {Plan 10}'!E$15&amp;analysismethod9)</f>
        <v/>
      </c>
      <c r="BM132" s="251" t="str">
        <f>IF(ISNUMBER(FIND(analysismethod9,'III_Plan comp 438.68 {Plan 10}'!F$15)),"",'III_Plan comp 438.68 {Plan 10}'!F$15&amp;analysismethod9)</f>
        <v/>
      </c>
      <c r="BN132" s="251" t="str">
        <f>IF(ISNUMBER(FIND(analysismethod9,'III_Plan comp 438.68 {Plan 10}'!G$15)),"",'III_Plan comp 438.68 {Plan 10}'!G$15&amp;analysismethod9)</f>
        <v/>
      </c>
      <c r="BO132" s="251" t="str">
        <f>IF(ISNUMBER(FIND(analysismethod9,'III_Plan comp 438.68 {Plan 10}'!H$15)),"",'III_Plan comp 438.68 {Plan 10}'!H$15&amp;analysismethod9)</f>
        <v/>
      </c>
      <c r="BP132" s="251" t="str">
        <f>IF(ISNUMBER(FIND(analysismethod9,'III_Plan comp 438.68 {Plan 10}'!I$15)),"",'III_Plan comp 438.68 {Plan 10}'!I$15&amp;analysismethod9)</f>
        <v/>
      </c>
      <c r="BQ132" s="251" t="str">
        <f>IF(ISNUMBER(FIND(analysismethod9,'III_Plan comp 438.68 {Plan 10}'!J$15)),"",'III_Plan comp 438.68 {Plan 10}'!J$15&amp;analysismethod9)</f>
        <v/>
      </c>
      <c r="BR132" s="251" t="str">
        <f>IF(ISNUMBER(FIND(analysismethod9,'III_Plan comp 438.68 {Plan 10}'!K$15)),"",'III_Plan comp 438.68 {Plan 10}'!K$15&amp;analysismethod9)</f>
        <v/>
      </c>
      <c r="BS132" s="251" t="str">
        <f>IF(ISNUMBER(FIND(analysismethod9,'III_Plan comp 438.68 {Plan 10}'!L$15)),"",'III_Plan comp 438.68 {Plan 10}'!L$15&amp;analysismethod9)</f>
        <v/>
      </c>
      <c r="BT132" s="251" t="str">
        <f>IF(ISNUMBER(FIND(analysismethod9,'III_Plan comp 438.68 {Plan 10}'!M$15)),"",'III_Plan comp 438.68 {Plan 10}'!M$15&amp;analysismethod9)</f>
        <v/>
      </c>
      <c r="BU132" s="251" t="str">
        <f>IF(ISNUMBER(FIND(analysismethod9,'III_Plan comp 438.68 {Plan 10}'!N$15)),"",'III_Plan comp 438.68 {Plan 10}'!N$15&amp;analysismethod9)</f>
        <v/>
      </c>
      <c r="BV132" s="251" t="str">
        <f>IF(ISNUMBER(FIND(analysismethod9,'III_Plan comp 438.68 {Plan 10}'!O$15)),"",'III_Plan comp 438.68 {Plan 10}'!O$15&amp;analysismethod9)</f>
        <v/>
      </c>
      <c r="BW132" s="251" t="str">
        <f>IF(ISNUMBER(FIND(analysismethod9,'III_Plan comp 438.68 {Plan 10}'!P$15)),"",'III_Plan comp 438.68 {Plan 10}'!P$15&amp;analysismethod9)</f>
        <v/>
      </c>
      <c r="BX132" s="251" t="str">
        <f>IF(ISNUMBER(FIND(analysismethod9,'III_Plan comp 438.68 {Plan 10}'!Q$15)),"",'III_Plan comp 438.68 {Plan 10}'!Q$15&amp;analysismethod9)</f>
        <v/>
      </c>
      <c r="BY132" s="251" t="str">
        <f>IF(ISNUMBER(FIND(analysismethod9,'III_Plan comp 438.68 {Plan 10}'!R$15)),"",'III_Plan comp 438.68 {Plan 10}'!R$15&amp;analysismethod9)</f>
        <v/>
      </c>
      <c r="BZ132" s="251" t="str">
        <f>IF(ISNUMBER(FIND(analysismethod9,'III_Plan comp 438.68 {Plan 10}'!S$15)),"",'III_Plan comp 438.68 {Plan 10}'!S$15&amp;analysismethod9)</f>
        <v/>
      </c>
      <c r="CA132" s="251" t="str">
        <f>IF(ISNUMBER(FIND(analysismethod9,'III_Plan comp 438.68 {Plan 10}'!T$15)),"",'III_Plan comp 438.68 {Plan 10}'!T$15&amp;analysismethod9)</f>
        <v/>
      </c>
      <c r="CB132" s="251" t="str">
        <f>IF(ISNUMBER(FIND(analysismethod9,'III_Plan comp 438.68 {Plan 10}'!U$15)),"",'III_Plan comp 438.68 {Plan 10}'!U$15&amp;analysismethod9)</f>
        <v/>
      </c>
      <c r="CC132" s="251" t="str">
        <f>IF(ISNUMBER(FIND(analysismethod9,'III_Plan comp 438.68 {Plan 10}'!V$15)),"",'III_Plan comp 438.68 {Plan 10}'!V$15&amp;analysismethod9)</f>
        <v/>
      </c>
      <c r="CD132" s="251" t="str">
        <f>IF(ISNUMBER(FIND(analysismethod9,'III_Plan comp 438.68 {Plan 10}'!W$15)),"",'III_Plan comp 438.68 {Plan 10}'!W$15&amp;analysismethod9)</f>
        <v/>
      </c>
      <c r="CE132" s="251" t="str">
        <f>IF(ISNUMBER(FIND(analysismethod9,'III_Plan comp 438.68 {Plan 10}'!X$15)),"",'III_Plan comp 438.68 {Plan 10}'!X$15&amp;analysismethod9)</f>
        <v/>
      </c>
      <c r="CF132" s="251" t="str">
        <f>IF(ISNUMBER(FIND(analysismethod9,'III_Plan comp 438.68 {Plan 10}'!Y$15)),"",'III_Plan comp 438.68 {Plan 10}'!Y$15&amp;analysismethod9)</f>
        <v/>
      </c>
      <c r="CG132" s="251" t="str">
        <f>IF(ISNUMBER(FIND(analysismethod9,'III_Plan comp 438.68 {Plan 10}'!Z$15)),"",'III_Plan comp 438.68 {Plan 10}'!Z$15&amp;analysismethod9)</f>
        <v/>
      </c>
      <c r="CH132" s="251" t="str">
        <f>IF(ISNUMBER(FIND(analysismethod9,'III_Plan comp 438.68 {Plan 10}'!AA$15)),"",'III_Plan comp 438.68 {Plan 10}'!AA$15&amp;analysismethod9)</f>
        <v/>
      </c>
      <c r="CI132" s="251" t="str">
        <f>IF(ISNUMBER(FIND(analysismethod9,'III_Plan comp 438.68 {Plan 10}'!AB$15)),"",'III_Plan comp 438.68 {Plan 10}'!AB$15&amp;analysismethod9)</f>
        <v/>
      </c>
      <c r="CJ132" s="251" t="str">
        <f>IF(ISNUMBER(FIND(analysismethod9,'III_Plan comp 438.68 {Plan 10}'!AC$15)),"",'III_Plan comp 438.68 {Plan 10}'!AC$15&amp;analysismethod9)</f>
        <v/>
      </c>
      <c r="CK132" s="251" t="str">
        <f>IF(ISNUMBER(FIND(analysismethod9,'III_Plan comp 438.68 {Plan 10}'!AD$15)),"",'III_Plan comp 438.68 {Plan 10}'!AD$15&amp;analysismethod9)</f>
        <v/>
      </c>
      <c r="CL132" s="251" t="str">
        <f>IF(ISNUMBER(FIND(analysismethod9,'III_Plan comp 438.68 {Plan 10}'!AE$15)),"",'III_Plan comp 438.68 {Plan 10}'!AE$15&amp;analysismethod9)</f>
        <v/>
      </c>
      <c r="CM132" s="251" t="str">
        <f>IF(ISNUMBER(FIND(analysismethod9,'III_Plan comp 438.68 {Plan 10}'!AF$15)),"",'III_Plan comp 438.68 {Plan 10}'!AF$15&amp;analysismethod9)</f>
        <v/>
      </c>
      <c r="CN132" s="251" t="str">
        <f>IF(ISNUMBER(FIND(analysismethod9,'III_Plan comp 438.68 {Plan 10}'!AG$15)),"",'III_Plan comp 438.68 {Plan 10}'!AG$15&amp;analysismethod9)</f>
        <v/>
      </c>
      <c r="CO132" s="251" t="str">
        <f>IF(ISNUMBER(FIND(analysismethod9,'III_Plan comp 438.68 {Plan 10}'!AH$15)),"",'III_Plan comp 438.68 {Plan 10}'!AH$15&amp;analysismethod9)</f>
        <v/>
      </c>
      <c r="CP132" s="251" t="str">
        <f>IF(ISNUMBER(FIND(analysismethod9,'III_Plan comp 438.68 {Plan 10}'!AI$15)),"",'III_Plan comp 438.68 {Plan 10}'!AI$15&amp;analysismethod9)</f>
        <v/>
      </c>
      <c r="CQ132" s="251" t="str">
        <f>IF(ISNUMBER(FIND(analysismethod9,'III_Plan comp 438.68 {Plan 10}'!AJ$15)),"",'III_Plan comp 438.68 {Plan 10}'!AJ$15&amp;analysismethod9)</f>
        <v/>
      </c>
      <c r="CR132" s="251" t="str">
        <f>IF(ISNUMBER(FIND(analysismethod9,'III_Plan comp 438.68 {Plan 10}'!AK$15)),"",'III_Plan comp 438.68 {Plan 10}'!AK$15&amp;analysismethod9)</f>
        <v/>
      </c>
      <c r="CS132" s="251" t="str">
        <f>IF(ISNUMBER(FIND(analysismethod9,'III_Plan comp 438.68 {Plan 10}'!AL$15)),"",'III_Plan comp 438.68 {Plan 10}'!AL$15&amp;analysismethod9)</f>
        <v/>
      </c>
      <c r="CT132" s="251" t="str">
        <f>IF(ISNUMBER(FIND(analysismethod9,'III_Plan comp 438.68 {Plan 10}'!AM$15)),"",'III_Plan comp 438.68 {Plan 10}'!AM$15&amp;analysismethod9)</f>
        <v/>
      </c>
      <c r="CU132" s="251" t="str">
        <f>IF(ISNUMBER(FIND(analysismethod9,'III_Plan comp 438.68 {Plan 10}'!AN$15)),"",'III_Plan comp 438.68 {Plan 10}'!AN$15&amp;analysismethod9)</f>
        <v/>
      </c>
      <c r="CV132" s="251" t="str">
        <f>IF(ISNUMBER(FIND(analysismethod9,'III_Plan comp 438.68 {Plan 10}'!AO$15)),"",'III_Plan comp 438.68 {Plan 10}'!AO$15&amp;analysismethod9)</f>
        <v/>
      </c>
      <c r="CW132" s="251" t="str">
        <f>IF(ISNUMBER(FIND(analysismethod9,'III_Plan comp 438.68 {Plan 10}'!AP$15)),"",'III_Plan comp 438.68 {Plan 10}'!AP$15&amp;analysismethod9)</f>
        <v/>
      </c>
      <c r="CX132" s="251" t="str">
        <f>IF(ISNUMBER(FIND(analysismethod9,'III_Plan comp 438.68 {Plan 10}'!AQ$15)),"",'III_Plan comp 438.68 {Plan 10}'!AQ$15&amp;analysismethod9)</f>
        <v/>
      </c>
      <c r="CY132" s="251" t="str">
        <f>IF(ISNUMBER(FIND(analysismethod9,'III_Plan comp 438.68 {Plan 10}'!AR$15)),"",'III_Plan comp 438.68 {Plan 10}'!AR$15&amp;analysismethod9)</f>
        <v/>
      </c>
      <c r="CZ132" s="251" t="str">
        <f>IF(ISNUMBER(FIND(analysismethod9,'III_Plan comp 438.68 {Plan 10}'!AS$15)),"",'III_Plan comp 438.68 {Plan 10}'!AS$15&amp;analysismethod9)</f>
        <v/>
      </c>
      <c r="DA132" s="251" t="str">
        <f>IF(ISNUMBER(FIND(analysismethod9,'III_Plan comp 438.68 {Plan 10}'!AT$15)),"",'III_Plan comp 438.68 {Plan 10}'!AT$15&amp;analysismethod9)</f>
        <v/>
      </c>
      <c r="DB132" s="251" t="str">
        <f>IF(ISNUMBER(FIND(analysismethod9,'III_Plan comp 438.68 {Plan 10}'!AU$15)),"",'III_Plan comp 438.68 {Plan 10}'!AU$15&amp;analysismethod9)</f>
        <v/>
      </c>
      <c r="DC132" s="251" t="str">
        <f>IF(ISNUMBER(FIND(analysismethod9,'III_Plan comp 438.68 {Plan 10}'!AV$15)),"",'III_Plan comp 438.68 {Plan 10}'!AV$15&amp;analysismethod9)</f>
        <v/>
      </c>
      <c r="DD132" s="251" t="str">
        <f>IF(ISNUMBER(FIND(analysismethod9,'III_Plan comp 438.68 {Plan 10}'!AW$15)),"",'III_Plan comp 438.68 {Plan 10}'!AW$15&amp;analysismethod9)</f>
        <v/>
      </c>
      <c r="DE132" s="251" t="str">
        <f>IF(ISNUMBER(FIND(analysismethod9,'III_Plan comp 438.68 {Plan 10}'!AX$15)),"",'III_Plan comp 438.68 {Plan 10}'!AX$15&amp;analysismethod9)</f>
        <v/>
      </c>
      <c r="DF132" s="251" t="str">
        <f>IF(ISNUMBER(FIND(analysismethod9,'III_Plan comp 438.68 {Plan 10}'!AY$15)),"",'III_Plan comp 438.68 {Plan 10}'!AY$15&amp;analysismethod9)</f>
        <v/>
      </c>
      <c r="DG132" s="251" t="str">
        <f>IF(ISNUMBER(FIND(analysismethod9,'III_Plan comp 438.68 {Plan 10}'!AZ$15)),"",'III_Plan comp 438.68 {Plan 10}'!AZ$15&amp;analysismethod9)</f>
        <v/>
      </c>
      <c r="DH132" s="251" t="str">
        <f>IF(ISNUMBER(FIND(analysismethod9,'III_Plan comp 438.68 {Plan 10}'!BA$15)),"",'III_Plan comp 438.68 {Plan 10}'!BA$15&amp;analysismethod9)</f>
        <v/>
      </c>
      <c r="DI132" s="251" t="str">
        <f>IF(ISNUMBER(FIND(analysismethod9,'III_Plan comp 438.68 {Plan 10}'!BB$15)),"",'III_Plan comp 438.68 {Plan 10}'!BB$15&amp;analysismethod9)</f>
        <v/>
      </c>
      <c r="DJ132" s="251" t="str">
        <f>IF(ISNUMBER(FIND(analysismethod9,'III_Plan comp 438.68 {Plan 10}'!BC$15)),"",'III_Plan comp 438.68 {Plan 10}'!BC$15&amp;analysismethod9)</f>
        <v/>
      </c>
      <c r="DK132" s="251" t="str">
        <f>IF(ISNUMBER(FIND(analysismethod9,'III_Plan comp 438.68 {Plan 10}'!BD$15)),"",'III_Plan comp 438.68 {Plan 10}'!BD$15&amp;analysismethod9)</f>
        <v/>
      </c>
      <c r="DL132" s="251" t="str">
        <f>IF(ISNUMBER(FIND(analysismethod9,'III_Plan comp 438.68 {Plan 10}'!BE$15)),"",'III_Plan comp 438.68 {Plan 10}'!BE$15&amp;analysismethod9)</f>
        <v/>
      </c>
      <c r="DM132" s="251" t="str">
        <f>IF(ISNUMBER(FIND(analysismethod9,'III_Plan comp 438.68 {Plan 10}'!BF$15)),"",'III_Plan comp 438.68 {Plan 10}'!BF$15&amp;analysismethod9)</f>
        <v/>
      </c>
      <c r="DN132" s="251" t="str">
        <f>IF(ISNUMBER(FIND(analysismethod9,'III_Plan comp 438.68 {Plan 10}'!BG$15)),"",'III_Plan comp 438.68 {Plan 10}'!BG$15&amp;analysismethod9)</f>
        <v/>
      </c>
      <c r="DO132" s="251" t="str">
        <f>IF(ISNUMBER(FIND(analysismethod9,'III_Plan comp 438.68 {Plan 10}'!BH$15)),"",'III_Plan comp 438.68 {Plan 10}'!BH$15&amp;analysismethod9)</f>
        <v/>
      </c>
      <c r="DP132" s="251" t="str">
        <f>IF(ISNUMBER(FIND(analysismethod9,'III_Plan comp 438.68 {Plan 10}'!BI$15)),"",'III_Plan comp 438.68 {Plan 10}'!BI$15&amp;analysismethod9)</f>
        <v/>
      </c>
      <c r="DQ132" s="251" t="str">
        <f>IF(ISNUMBER(FIND(analysismethod9,'III_Plan comp 438.68 {Plan 10}'!BJ$15)),"",'III_Plan comp 438.68 {Plan 10}'!BJ$15&amp;analysismethod9)</f>
        <v/>
      </c>
      <c r="DR132" s="251" t="str">
        <f>IF(ISNUMBER(FIND(analysismethod9,'III_Plan comp 438.68 {Plan 10}'!BK$15)),"",'III_Plan comp 438.68 {Plan 10}'!BK$15&amp;analysismethod9)</f>
        <v/>
      </c>
      <c r="DS132" s="251" t="str">
        <f>IF(ISNUMBER(FIND(analysismethod9,'III_Plan comp 438.68 {Plan 10}'!BL$15)),"",'III_Plan comp 438.68 {Plan 10}'!BL$15&amp;analysismethod9)</f>
        <v/>
      </c>
      <c r="DT132" s="251" t="str">
        <f>IF(ISNUMBER(FIND(analysismethod9,'III_Plan comp 438.68 {Plan 10}'!BM$15)),"",'III_Plan comp 438.68 {Plan 10}'!BM$15&amp;analysismethod9)</f>
        <v/>
      </c>
      <c r="DU132" s="251" t="str">
        <f>IF(ISNUMBER(FIND(analysismethod9,'III_Plan comp 438.68 {Plan 10}'!BN$15)),"",'III_Plan comp 438.68 {Plan 10}'!BN$15&amp;analysismethod9)</f>
        <v/>
      </c>
      <c r="DV132" s="251" t="str">
        <f>IF(ISNUMBER(FIND(analysismethod9,'III_Plan comp 438.68 {Plan 10}'!BO$15)),"",'III_Plan comp 438.68 {Plan 10}'!BO$15&amp;analysismethod9)</f>
        <v/>
      </c>
      <c r="DW132" s="251" t="str">
        <f>IF(ISNUMBER(FIND(analysismethod9,'III_Plan comp 438.68 {Plan 10}'!BP$15)),"",'III_Plan comp 438.68 {Plan 10}'!BP$15&amp;analysismethod9)</f>
        <v/>
      </c>
      <c r="DX132" s="251" t="str">
        <f>IF(ISNUMBER(FIND(analysismethod9,'III_Plan comp 438.68 {Plan 10}'!BQ$15)),"",'III_Plan comp 438.68 {Plan 10}'!BQ$15&amp;analysismethod9)</f>
        <v/>
      </c>
      <c r="DY132" s="251" t="str">
        <f>IF(ISNUMBER(FIND(analysismethod9,'III_Plan comp 438.68 {Plan 10}'!BR$15)),"",'III_Plan comp 438.68 {Plan 10}'!BR$15&amp;analysismethod9)</f>
        <v/>
      </c>
      <c r="DZ132" s="251" t="str">
        <f>IF(ISNUMBER(FIND(analysismethod9,'III_Plan comp 438.68 {Plan 10}'!BS$15)),"",'III_Plan comp 438.68 {Plan 10}'!BS$15&amp;analysismethod9)</f>
        <v/>
      </c>
      <c r="EA132" s="251" t="str">
        <f>IF(ISNUMBER(FIND(analysismethod9,'III_Plan comp 438.68 {Plan 10}'!BT$15)),"",'III_Plan comp 438.68 {Plan 10}'!BT$15&amp;analysismethod9)</f>
        <v/>
      </c>
      <c r="EB132" s="251" t="str">
        <f>IF(ISNUMBER(FIND(analysismethod9,'III_Plan comp 438.68 {Plan 10}'!BU$15)),"",'III_Plan comp 438.68 {Plan 10}'!BU$15&amp;analysismethod9)</f>
        <v/>
      </c>
      <c r="EC132" s="251" t="str">
        <f>IF(ISNUMBER(FIND(analysismethod9,'III_Plan comp 438.68 {Plan 10}'!BV$15)),"",'III_Plan comp 438.68 {Plan 10}'!BV$15&amp;analysismethod9)</f>
        <v/>
      </c>
      <c r="ED132" s="251" t="str">
        <f>IF(ISNUMBER(FIND(analysismethod9,'III_Plan comp 438.68 {Plan 10}'!BW$15)),"",'III_Plan comp 438.68 {Plan 10}'!BW$15&amp;analysismethod9)</f>
        <v/>
      </c>
      <c r="EE132" s="251" t="str">
        <f>IF(ISNUMBER(FIND(analysismethod9,'III_Plan comp 438.68 {Plan 10}'!BX$15)),"",'III_Plan comp 438.68 {Plan 10}'!BX$15&amp;analysismethod9)</f>
        <v/>
      </c>
      <c r="EF132" s="251" t="str">
        <f>IF(ISNUMBER(FIND(analysismethod9,'III_Plan comp 438.68 {Plan 10}'!BY$15)),"",'III_Plan comp 438.68 {Plan 10}'!BY$15&amp;analysismethod9)</f>
        <v/>
      </c>
      <c r="EG132" s="251" t="str">
        <f>IF(ISNUMBER(FIND(analysismethod9,'III_Plan comp 438.68 {Plan 10}'!BZ$15)),"",'III_Plan comp 438.68 {Plan 10}'!BZ$15&amp;analysismethod9)</f>
        <v/>
      </c>
      <c r="EH132" s="251" t="str">
        <f>IF(ISNUMBER(FIND(analysismethod9,'III_Plan comp 438.68 {Plan 10}'!CA$15)),"",'III_Plan comp 438.68 {Plan 10}'!CA$15&amp;analysismethod9)</f>
        <v/>
      </c>
      <c r="EI132" s="251" t="str">
        <f>IF(ISNUMBER(FIND(analysismethod9,'III_Plan comp 438.68 {Plan 10}'!CB$15)),"",'III_Plan comp 438.68 {Plan 10}'!CB$15&amp;analysismethod9)</f>
        <v/>
      </c>
      <c r="EJ132" s="251" t="str">
        <f>IF(ISNUMBER(FIND(analysismethod9,'III_Plan comp 438.68 {Plan 10}'!CC$15)),"",'III_Plan comp 438.68 {Plan 10}'!CC$15&amp;analysismethod9)</f>
        <v/>
      </c>
      <c r="EK132" s="251" t="str">
        <f>IF(ISNUMBER(FIND(analysismethod9,'III_Plan comp 438.68 {Plan 10}'!CD$15)),"",'III_Plan comp 438.68 {Plan 10}'!CD$15&amp;analysismethod9)</f>
        <v/>
      </c>
      <c r="EL132" s="251" t="str">
        <f>IF(ISNUMBER(FIND(analysismethod9,'III_Plan comp 438.68 {Plan 10}'!CE$15)),"",'III_Plan comp 438.68 {Plan 10}'!CE$15&amp;analysismethod9)</f>
        <v/>
      </c>
      <c r="EM132" s="251" t="str">
        <f>IF(ISNUMBER(FIND(analysismethod9,'III_Plan comp 438.68 {Plan 10}'!CF$15)),"",'III_Plan comp 438.68 {Plan 10}'!CF$15&amp;analysismethod9)</f>
        <v/>
      </c>
      <c r="EN132" s="251" t="str">
        <f>IF(ISNUMBER(FIND(analysismethod9,'III_Plan comp 438.68 {Plan 10}'!CG$15)),"",'III_Plan comp 438.68 {Plan 10}'!CG$15&amp;analysismethod9)</f>
        <v/>
      </c>
      <c r="EO132" s="251" t="str">
        <f>IF(ISNUMBER(FIND(analysismethod9,'III_Plan comp 438.68 {Plan 10}'!CH$15)),"",'III_Plan comp 438.68 {Plan 10}'!CH$15&amp;analysismethod9)</f>
        <v/>
      </c>
      <c r="EP132" s="251" t="str">
        <f>IF(ISNUMBER(FIND(analysismethod9,'III_Plan comp 438.68 {Plan 10}'!CI$15)),"",'III_Plan comp 438.68 {Plan 10}'!CI$15&amp;analysismethod9)</f>
        <v/>
      </c>
      <c r="EQ132" s="251" t="str">
        <f>IF(ISNUMBER(FIND(analysismethod9,'III_Plan comp 438.68 {Plan 10}'!CJ$15)),"",'III_Plan comp 438.68 {Plan 10}'!CJ$15&amp;analysismethod9)</f>
        <v/>
      </c>
      <c r="ER132" s="251" t="str">
        <f>IF(ISNUMBER(FIND(analysismethod9,'III_Plan comp 438.68 {Plan 10}'!CK$15)),"",'III_Plan comp 438.68 {Plan 10}'!CK$15&amp;analysismethod9)</f>
        <v/>
      </c>
      <c r="ES132" s="251" t="str">
        <f>IF(ISNUMBER(FIND(analysismethod9,'III_Plan comp 438.68 {Plan 10}'!CL$15)),"",'III_Plan comp 438.68 {Plan 10}'!CL$15&amp;analysismethod9)</f>
        <v/>
      </c>
      <c r="ET132" s="251" t="str">
        <f>IF(ISNUMBER(FIND(analysismethod9,'III_Plan comp 438.68 {Plan 10}'!CM$15)),"",'III_Plan comp 438.68 {Plan 10}'!CM$15&amp;analysismethod9)</f>
        <v/>
      </c>
      <c r="EU132" s="251" t="str">
        <f>IF(ISNUMBER(FIND(analysismethod9,'III_Plan comp 438.68 {Plan 10}'!CN$15)),"",'III_Plan comp 438.68 {Plan 10}'!CN$15&amp;analysismethod9)</f>
        <v/>
      </c>
      <c r="EV132" s="251" t="str">
        <f>IF(ISNUMBER(FIND(analysismethod9,'III_Plan comp 438.68 {Plan 10}'!CO$15)),"",'III_Plan comp 438.68 {Plan 10}'!CO$15&amp;analysismethod9)</f>
        <v/>
      </c>
      <c r="EW132" s="251" t="str">
        <f>IF(ISNUMBER(FIND(analysismethod9,'III_Plan comp 438.68 {Plan 10}'!CP$15)),"",'III_Plan comp 438.68 {Plan 10}'!CP$15&amp;analysismethod9)</f>
        <v/>
      </c>
      <c r="EX132" s="251" t="str">
        <f>IF(ISNUMBER(FIND(analysismethod9,'III_Plan comp 438.68 {Plan 10}'!CQ$15)),"",'III_Plan comp 438.68 {Plan 10}'!CQ$15&amp;analysismethod9)</f>
        <v/>
      </c>
      <c r="EY132" s="251" t="str">
        <f>IF(ISNUMBER(FIND(analysismethod9,'III_Plan comp 438.68 {Plan 10}'!CR$15)),"",'III_Plan comp 438.68 {Plan 10}'!CR$15&amp;analysismethod9)</f>
        <v/>
      </c>
      <c r="EZ132" s="251" t="str">
        <f>IF(ISNUMBER(FIND(analysismethod9,'III_Plan comp 438.68 {Plan 10}'!CS$15)),"",'III_Plan comp 438.68 {Plan 10}'!CS$15&amp;analysismethod9)</f>
        <v/>
      </c>
      <c r="FA132" s="251" t="str">
        <f>IF(ISNUMBER(FIND(analysismethod9,'III_Plan comp 438.68 {Plan 10}'!CT$15)),"",'III_Plan comp 438.68 {Plan 10}'!CT$15&amp;analysismethod9)</f>
        <v/>
      </c>
      <c r="FB132" s="251" t="str">
        <f>IF(ISNUMBER(FIND(analysismethod9,'III_Plan comp 438.68 {Plan 10}'!CU$15)),"",'III_Plan comp 438.68 {Plan 10}'!CU$15&amp;analysismethod9)</f>
        <v/>
      </c>
      <c r="FC132" s="251" t="str">
        <f>IF(ISNUMBER(FIND(analysismethod9,'III_Plan comp 438.68 {Plan 10}'!CV$15)),"",'III_Plan comp 438.68 {Plan 10}'!CV$15&amp;analysismethod9)</f>
        <v/>
      </c>
      <c r="FD132" s="251" t="str">
        <f>IF(ISNUMBER(FIND(analysismethod9,'III_Plan comp 438.68 {Plan 10}'!CW$15)),"",'III_Plan comp 438.68 {Plan 10}'!CW$15&amp;analysismethod9)</f>
        <v/>
      </c>
      <c r="FE132" s="251" t="str">
        <f>IF(ISNUMBER(FIND(analysismethod9,'III_Plan comp 438.68 {Plan 10}'!CX$15)),"",'III_Plan comp 438.68 {Plan 10}'!CX$15&amp;analysismethod9)</f>
        <v/>
      </c>
      <c r="FF132" s="251" t="str">
        <f>IF(ISNUMBER(FIND(analysismethod9,'III_Plan comp 438.68 {Plan 10}'!CY$15)),"",'III_Plan comp 438.68 {Plan 10}'!CY$15&amp;analysismethod9)</f>
        <v/>
      </c>
      <c r="FG132" s="251" t="str">
        <f>IF(ISNUMBER(FIND(analysismethod9,'III_Plan comp 438.68 {Plan 10}'!CZ$15)),"",'III_Plan comp 438.68 {Plan 10}'!CZ$15&amp;analysismethod9)</f>
        <v/>
      </c>
    </row>
    <row r="133" spans="63:163" ht="15" thickBot="1" x14ac:dyDescent="0.25">
      <c r="BK133" s="253" t="str">
        <f>IF('I_State and program information'!$E$91&lt;&gt;"",'I_State and program information'!E212&amp;"; "&amp;CHAR(10)&amp;CHAR(10),"")</f>
        <v/>
      </c>
      <c r="BL133" s="254" t="str">
        <f>IF(ISNUMBER(FIND(analysismethod10,'III_Plan comp 438.68 {Plan 10}'!E$15)),"",'III_Plan comp 438.68 {Plan 10}'!E$15&amp;analysismethod10)</f>
        <v/>
      </c>
      <c r="BM133" s="254" t="str">
        <f>IF(ISNUMBER(FIND(analysismethod10,'III_Plan comp 438.68 {Plan 10}'!F$15)),"",'III_Plan comp 438.68 {Plan 10}'!F$15&amp;analysismethod10)</f>
        <v/>
      </c>
      <c r="BN133" s="254" t="str">
        <f>IF(ISNUMBER(FIND(analysismethod10,'III_Plan comp 438.68 {Plan 10}'!G$15)),"",'III_Plan comp 438.68 {Plan 10}'!G$15&amp;analysismethod10)</f>
        <v/>
      </c>
      <c r="BO133" s="254" t="str">
        <f>IF(ISNUMBER(FIND(analysismethod10,'III_Plan comp 438.68 {Plan 10}'!H$15)),"",'III_Plan comp 438.68 {Plan 10}'!H$15&amp;analysismethod10)</f>
        <v/>
      </c>
      <c r="BP133" s="254" t="str">
        <f>IF(ISNUMBER(FIND(analysismethod10,'III_Plan comp 438.68 {Plan 10}'!I$15)),"",'III_Plan comp 438.68 {Plan 10}'!I$15&amp;analysismethod10)</f>
        <v/>
      </c>
      <c r="BQ133" s="254" t="str">
        <f>IF(ISNUMBER(FIND(analysismethod10,'III_Plan comp 438.68 {Plan 10}'!J$15)),"",'III_Plan comp 438.68 {Plan 10}'!J$15&amp;analysismethod10)</f>
        <v/>
      </c>
      <c r="BR133" s="254" t="str">
        <f>IF(ISNUMBER(FIND(analysismethod10,'III_Plan comp 438.68 {Plan 10}'!K$15)),"",'III_Plan comp 438.68 {Plan 10}'!K$15&amp;analysismethod10)</f>
        <v/>
      </c>
      <c r="BS133" s="254" t="str">
        <f>IF(ISNUMBER(FIND(analysismethod10,'III_Plan comp 438.68 {Plan 10}'!L$15)),"",'III_Plan comp 438.68 {Plan 10}'!L$15&amp;analysismethod10)</f>
        <v/>
      </c>
      <c r="BT133" s="254" t="str">
        <f>IF(ISNUMBER(FIND(analysismethod10,'III_Plan comp 438.68 {Plan 10}'!M$15)),"",'III_Plan comp 438.68 {Plan 10}'!M$15&amp;analysismethod10)</f>
        <v/>
      </c>
      <c r="BU133" s="254" t="str">
        <f>IF(ISNUMBER(FIND(analysismethod10,'III_Plan comp 438.68 {Plan 10}'!N$15)),"",'III_Plan comp 438.68 {Plan 10}'!N$15&amp;analysismethod10)</f>
        <v/>
      </c>
      <c r="BV133" s="254" t="str">
        <f>IF(ISNUMBER(FIND(analysismethod10,'III_Plan comp 438.68 {Plan 10}'!O$15)),"",'III_Plan comp 438.68 {Plan 10}'!O$15&amp;analysismethod10)</f>
        <v/>
      </c>
      <c r="BW133" s="254" t="str">
        <f>IF(ISNUMBER(FIND(analysismethod10,'III_Plan comp 438.68 {Plan 10}'!P$15)),"",'III_Plan comp 438.68 {Plan 10}'!P$15&amp;analysismethod10)</f>
        <v/>
      </c>
      <c r="BX133" s="254" t="str">
        <f>IF(ISNUMBER(FIND(analysismethod10,'III_Plan comp 438.68 {Plan 10}'!Q$15)),"",'III_Plan comp 438.68 {Plan 10}'!Q$15&amp;analysismethod10)</f>
        <v/>
      </c>
      <c r="BY133" s="254" t="str">
        <f>IF(ISNUMBER(FIND(analysismethod10,'III_Plan comp 438.68 {Plan 10}'!R$15)),"",'III_Plan comp 438.68 {Plan 10}'!R$15&amp;analysismethod10)</f>
        <v/>
      </c>
      <c r="BZ133" s="254" t="str">
        <f>IF(ISNUMBER(FIND(analysismethod10,'III_Plan comp 438.68 {Plan 10}'!S$15)),"",'III_Plan comp 438.68 {Plan 10}'!S$15&amp;analysismethod10)</f>
        <v/>
      </c>
      <c r="CA133" s="254" t="str">
        <f>IF(ISNUMBER(FIND(analysismethod10,'III_Plan comp 438.68 {Plan 10}'!T$15)),"",'III_Plan comp 438.68 {Plan 10}'!T$15&amp;analysismethod10)</f>
        <v/>
      </c>
      <c r="CB133" s="254" t="str">
        <f>IF(ISNUMBER(FIND(analysismethod10,'III_Plan comp 438.68 {Plan 10}'!U$15)),"",'III_Plan comp 438.68 {Plan 10}'!U$15&amp;analysismethod10)</f>
        <v/>
      </c>
      <c r="CC133" s="254" t="str">
        <f>IF(ISNUMBER(FIND(analysismethod10,'III_Plan comp 438.68 {Plan 10}'!V$15)),"",'III_Plan comp 438.68 {Plan 10}'!V$15&amp;analysismethod10)</f>
        <v/>
      </c>
      <c r="CD133" s="254" t="str">
        <f>IF(ISNUMBER(FIND(analysismethod10,'III_Plan comp 438.68 {Plan 10}'!W$15)),"",'III_Plan comp 438.68 {Plan 10}'!W$15&amp;analysismethod10)</f>
        <v/>
      </c>
      <c r="CE133" s="254" t="str">
        <f>IF(ISNUMBER(FIND(analysismethod10,'III_Plan comp 438.68 {Plan 10}'!X$15)),"",'III_Plan comp 438.68 {Plan 10}'!X$15&amp;analysismethod10)</f>
        <v/>
      </c>
      <c r="CF133" s="254" t="str">
        <f>IF(ISNUMBER(FIND(analysismethod10,'III_Plan comp 438.68 {Plan 10}'!Y$15)),"",'III_Plan comp 438.68 {Plan 10}'!Y$15&amp;analysismethod10)</f>
        <v/>
      </c>
      <c r="CG133" s="254" t="str">
        <f>IF(ISNUMBER(FIND(analysismethod10,'III_Plan comp 438.68 {Plan 10}'!Z$15)),"",'III_Plan comp 438.68 {Plan 10}'!Z$15&amp;analysismethod10)</f>
        <v/>
      </c>
      <c r="CH133" s="254" t="str">
        <f>IF(ISNUMBER(FIND(analysismethod10,'III_Plan comp 438.68 {Plan 10}'!AA$15)),"",'III_Plan comp 438.68 {Plan 10}'!AA$15&amp;analysismethod10)</f>
        <v/>
      </c>
      <c r="CI133" s="254" t="str">
        <f>IF(ISNUMBER(FIND(analysismethod10,'III_Plan comp 438.68 {Plan 10}'!AB$15)),"",'III_Plan comp 438.68 {Plan 10}'!AB$15&amp;analysismethod10)</f>
        <v/>
      </c>
      <c r="CJ133" s="254" t="str">
        <f>IF(ISNUMBER(FIND(analysismethod10,'III_Plan comp 438.68 {Plan 10}'!AC$15)),"",'III_Plan comp 438.68 {Plan 10}'!AC$15&amp;analysismethod10)</f>
        <v/>
      </c>
      <c r="CK133" s="254" t="str">
        <f>IF(ISNUMBER(FIND(analysismethod10,'III_Plan comp 438.68 {Plan 10}'!AD$15)),"",'III_Plan comp 438.68 {Plan 10}'!AD$15&amp;analysismethod10)</f>
        <v/>
      </c>
      <c r="CL133" s="254" t="str">
        <f>IF(ISNUMBER(FIND(analysismethod10,'III_Plan comp 438.68 {Plan 10}'!AE$15)),"",'III_Plan comp 438.68 {Plan 10}'!AE$15&amp;analysismethod10)</f>
        <v/>
      </c>
      <c r="CM133" s="254" t="str">
        <f>IF(ISNUMBER(FIND(analysismethod10,'III_Plan comp 438.68 {Plan 10}'!AF$15)),"",'III_Plan comp 438.68 {Plan 10}'!AF$15&amp;analysismethod10)</f>
        <v/>
      </c>
      <c r="CN133" s="254" t="str">
        <f>IF(ISNUMBER(FIND(analysismethod10,'III_Plan comp 438.68 {Plan 10}'!AG$15)),"",'III_Plan comp 438.68 {Plan 10}'!AG$15&amp;analysismethod10)</f>
        <v/>
      </c>
      <c r="CO133" s="254" t="str">
        <f>IF(ISNUMBER(FIND(analysismethod10,'III_Plan comp 438.68 {Plan 10}'!AH$15)),"",'III_Plan comp 438.68 {Plan 10}'!AH$15&amp;analysismethod10)</f>
        <v/>
      </c>
      <c r="CP133" s="254" t="str">
        <f>IF(ISNUMBER(FIND(analysismethod10,'III_Plan comp 438.68 {Plan 10}'!AI$15)),"",'III_Plan comp 438.68 {Plan 10}'!AI$15&amp;analysismethod10)</f>
        <v/>
      </c>
      <c r="CQ133" s="254" t="str">
        <f>IF(ISNUMBER(FIND(analysismethod10,'III_Plan comp 438.68 {Plan 10}'!AJ$15)),"",'III_Plan comp 438.68 {Plan 10}'!AJ$15&amp;analysismethod10)</f>
        <v/>
      </c>
      <c r="CR133" s="254" t="str">
        <f>IF(ISNUMBER(FIND(analysismethod10,'III_Plan comp 438.68 {Plan 10}'!AK$15)),"",'III_Plan comp 438.68 {Plan 10}'!AK$15&amp;analysismethod10)</f>
        <v/>
      </c>
      <c r="CS133" s="254" t="str">
        <f>IF(ISNUMBER(FIND(analysismethod10,'III_Plan comp 438.68 {Plan 10}'!AL$15)),"",'III_Plan comp 438.68 {Plan 10}'!AL$15&amp;analysismethod10)</f>
        <v/>
      </c>
      <c r="CT133" s="254" t="str">
        <f>IF(ISNUMBER(FIND(analysismethod10,'III_Plan comp 438.68 {Plan 10}'!AM$15)),"",'III_Plan comp 438.68 {Plan 10}'!AM$15&amp;analysismethod10)</f>
        <v/>
      </c>
      <c r="CU133" s="254" t="str">
        <f>IF(ISNUMBER(FIND(analysismethod10,'III_Plan comp 438.68 {Plan 10}'!AN$15)),"",'III_Plan comp 438.68 {Plan 10}'!AN$15&amp;analysismethod10)</f>
        <v/>
      </c>
      <c r="CV133" s="254" t="str">
        <f>IF(ISNUMBER(FIND(analysismethod10,'III_Plan comp 438.68 {Plan 10}'!AO$15)),"",'III_Plan comp 438.68 {Plan 10}'!AO$15&amp;analysismethod10)</f>
        <v/>
      </c>
      <c r="CW133" s="254" t="str">
        <f>IF(ISNUMBER(FIND(analysismethod10,'III_Plan comp 438.68 {Plan 10}'!AP$15)),"",'III_Plan comp 438.68 {Plan 10}'!AP$15&amp;analysismethod10)</f>
        <v/>
      </c>
      <c r="CX133" s="254" t="str">
        <f>IF(ISNUMBER(FIND(analysismethod10,'III_Plan comp 438.68 {Plan 10}'!AQ$15)),"",'III_Plan comp 438.68 {Plan 10}'!AQ$15&amp;analysismethod10)</f>
        <v/>
      </c>
      <c r="CY133" s="254" t="str">
        <f>IF(ISNUMBER(FIND(analysismethod10,'III_Plan comp 438.68 {Plan 10}'!AR$15)),"",'III_Plan comp 438.68 {Plan 10}'!AR$15&amp;analysismethod10)</f>
        <v/>
      </c>
      <c r="CZ133" s="254" t="str">
        <f>IF(ISNUMBER(FIND(analysismethod10,'III_Plan comp 438.68 {Plan 10}'!AS$15)),"",'III_Plan comp 438.68 {Plan 10}'!AS$15&amp;analysismethod10)</f>
        <v/>
      </c>
      <c r="DA133" s="254" t="str">
        <f>IF(ISNUMBER(FIND(analysismethod10,'III_Plan comp 438.68 {Plan 10}'!AT$15)),"",'III_Plan comp 438.68 {Plan 10}'!AT$15&amp;analysismethod10)</f>
        <v/>
      </c>
      <c r="DB133" s="254" t="str">
        <f>IF(ISNUMBER(FIND(analysismethod10,'III_Plan comp 438.68 {Plan 10}'!AU$15)),"",'III_Plan comp 438.68 {Plan 10}'!AU$15&amp;analysismethod10)</f>
        <v/>
      </c>
      <c r="DC133" s="254" t="str">
        <f>IF(ISNUMBER(FIND(analysismethod10,'III_Plan comp 438.68 {Plan 10}'!AV$15)),"",'III_Plan comp 438.68 {Plan 10}'!AV$15&amp;analysismethod10)</f>
        <v/>
      </c>
      <c r="DD133" s="254" t="str">
        <f>IF(ISNUMBER(FIND(analysismethod10,'III_Plan comp 438.68 {Plan 10}'!AW$15)),"",'III_Plan comp 438.68 {Plan 10}'!AW$15&amp;analysismethod10)</f>
        <v/>
      </c>
      <c r="DE133" s="254" t="str">
        <f>IF(ISNUMBER(FIND(analysismethod10,'III_Plan comp 438.68 {Plan 10}'!AX$15)),"",'III_Plan comp 438.68 {Plan 10}'!AX$15&amp;analysismethod10)</f>
        <v/>
      </c>
      <c r="DF133" s="254" t="str">
        <f>IF(ISNUMBER(FIND(analysismethod10,'III_Plan comp 438.68 {Plan 10}'!AY$15)),"",'III_Plan comp 438.68 {Plan 10}'!AY$15&amp;analysismethod10)</f>
        <v/>
      </c>
      <c r="DG133" s="254" t="str">
        <f>IF(ISNUMBER(FIND(analysismethod10,'III_Plan comp 438.68 {Plan 10}'!AZ$15)),"",'III_Plan comp 438.68 {Plan 10}'!AZ$15&amp;analysismethod10)</f>
        <v/>
      </c>
      <c r="DH133" s="254" t="str">
        <f>IF(ISNUMBER(FIND(analysismethod10,'III_Plan comp 438.68 {Plan 10}'!BA$15)),"",'III_Plan comp 438.68 {Plan 10}'!BA$15&amp;analysismethod10)</f>
        <v/>
      </c>
      <c r="DI133" s="254" t="str">
        <f>IF(ISNUMBER(FIND(analysismethod10,'III_Plan comp 438.68 {Plan 10}'!BB$15)),"",'III_Plan comp 438.68 {Plan 10}'!BB$15&amp;analysismethod10)</f>
        <v/>
      </c>
      <c r="DJ133" s="254" t="str">
        <f>IF(ISNUMBER(FIND(analysismethod10,'III_Plan comp 438.68 {Plan 10}'!BC$15)),"",'III_Plan comp 438.68 {Plan 10}'!BC$15&amp;analysismethod10)</f>
        <v/>
      </c>
      <c r="DK133" s="254" t="str">
        <f>IF(ISNUMBER(FIND(analysismethod10,'III_Plan comp 438.68 {Plan 10}'!BD$15)),"",'III_Plan comp 438.68 {Plan 10}'!BD$15&amp;analysismethod10)</f>
        <v/>
      </c>
      <c r="DL133" s="254" t="str">
        <f>IF(ISNUMBER(FIND(analysismethod10,'III_Plan comp 438.68 {Plan 10}'!BE$15)),"",'III_Plan comp 438.68 {Plan 10}'!BE$15&amp;analysismethod10)</f>
        <v/>
      </c>
      <c r="DM133" s="254" t="str">
        <f>IF(ISNUMBER(FIND(analysismethod10,'III_Plan comp 438.68 {Plan 10}'!BF$15)),"",'III_Plan comp 438.68 {Plan 10}'!BF$15&amp;analysismethod10)</f>
        <v/>
      </c>
      <c r="DN133" s="254" t="str">
        <f>IF(ISNUMBER(FIND(analysismethod10,'III_Plan comp 438.68 {Plan 10}'!BG$15)),"",'III_Plan comp 438.68 {Plan 10}'!BG$15&amp;analysismethod10)</f>
        <v/>
      </c>
      <c r="DO133" s="254" t="str">
        <f>IF(ISNUMBER(FIND(analysismethod10,'III_Plan comp 438.68 {Plan 10}'!BH$15)),"",'III_Plan comp 438.68 {Plan 10}'!BH$15&amp;analysismethod10)</f>
        <v/>
      </c>
      <c r="DP133" s="254" t="str">
        <f>IF(ISNUMBER(FIND(analysismethod10,'III_Plan comp 438.68 {Plan 10}'!BI$15)),"",'III_Plan comp 438.68 {Plan 10}'!BI$15&amp;analysismethod10)</f>
        <v/>
      </c>
      <c r="DQ133" s="254" t="str">
        <f>IF(ISNUMBER(FIND(analysismethod10,'III_Plan comp 438.68 {Plan 10}'!BJ$15)),"",'III_Plan comp 438.68 {Plan 10}'!BJ$15&amp;analysismethod10)</f>
        <v/>
      </c>
      <c r="DR133" s="254" t="str">
        <f>IF(ISNUMBER(FIND(analysismethod10,'III_Plan comp 438.68 {Plan 10}'!BK$15)),"",'III_Plan comp 438.68 {Plan 10}'!BK$15&amp;analysismethod10)</f>
        <v/>
      </c>
      <c r="DS133" s="254" t="str">
        <f>IF(ISNUMBER(FIND(analysismethod10,'III_Plan comp 438.68 {Plan 10}'!BL$15)),"",'III_Plan comp 438.68 {Plan 10}'!BL$15&amp;analysismethod10)</f>
        <v/>
      </c>
      <c r="DT133" s="254" t="str">
        <f>IF(ISNUMBER(FIND(analysismethod10,'III_Plan comp 438.68 {Plan 10}'!BM$15)),"",'III_Plan comp 438.68 {Plan 10}'!BM$15&amp;analysismethod10)</f>
        <v/>
      </c>
      <c r="DU133" s="254" t="str">
        <f>IF(ISNUMBER(FIND(analysismethod10,'III_Plan comp 438.68 {Plan 10}'!BN$15)),"",'III_Plan comp 438.68 {Plan 10}'!BN$15&amp;analysismethod10)</f>
        <v/>
      </c>
      <c r="DV133" s="254" t="str">
        <f>IF(ISNUMBER(FIND(analysismethod10,'III_Plan comp 438.68 {Plan 10}'!BO$15)),"",'III_Plan comp 438.68 {Plan 10}'!BO$15&amp;analysismethod10)</f>
        <v/>
      </c>
      <c r="DW133" s="254" t="str">
        <f>IF(ISNUMBER(FIND(analysismethod10,'III_Plan comp 438.68 {Plan 10}'!BP$15)),"",'III_Plan comp 438.68 {Plan 10}'!BP$15&amp;analysismethod10)</f>
        <v/>
      </c>
      <c r="DX133" s="254" t="str">
        <f>IF(ISNUMBER(FIND(analysismethod10,'III_Plan comp 438.68 {Plan 10}'!BQ$15)),"",'III_Plan comp 438.68 {Plan 10}'!BQ$15&amp;analysismethod10)</f>
        <v/>
      </c>
      <c r="DY133" s="254" t="str">
        <f>IF(ISNUMBER(FIND(analysismethod10,'III_Plan comp 438.68 {Plan 10}'!BR$15)),"",'III_Plan comp 438.68 {Plan 10}'!BR$15&amp;analysismethod10)</f>
        <v/>
      </c>
      <c r="DZ133" s="254" t="str">
        <f>IF(ISNUMBER(FIND(analysismethod10,'III_Plan comp 438.68 {Plan 10}'!BS$15)),"",'III_Plan comp 438.68 {Plan 10}'!BS$15&amp;analysismethod10)</f>
        <v/>
      </c>
      <c r="EA133" s="254" t="str">
        <f>IF(ISNUMBER(FIND(analysismethod10,'III_Plan comp 438.68 {Plan 10}'!BT$15)),"",'III_Plan comp 438.68 {Plan 10}'!BT$15&amp;analysismethod10)</f>
        <v/>
      </c>
      <c r="EB133" s="254" t="str">
        <f>IF(ISNUMBER(FIND(analysismethod10,'III_Plan comp 438.68 {Plan 10}'!BU$15)),"",'III_Plan comp 438.68 {Plan 10}'!BU$15&amp;analysismethod10)</f>
        <v/>
      </c>
      <c r="EC133" s="254" t="str">
        <f>IF(ISNUMBER(FIND(analysismethod10,'III_Plan comp 438.68 {Plan 10}'!BV$15)),"",'III_Plan comp 438.68 {Plan 10}'!BV$15&amp;analysismethod10)</f>
        <v/>
      </c>
      <c r="ED133" s="254" t="str">
        <f>IF(ISNUMBER(FIND(analysismethod10,'III_Plan comp 438.68 {Plan 10}'!BW$15)),"",'III_Plan comp 438.68 {Plan 10}'!BW$15&amp;analysismethod10)</f>
        <v/>
      </c>
      <c r="EE133" s="254" t="str">
        <f>IF(ISNUMBER(FIND(analysismethod10,'III_Plan comp 438.68 {Plan 10}'!BX$15)),"",'III_Plan comp 438.68 {Plan 10}'!BX$15&amp;analysismethod10)</f>
        <v/>
      </c>
      <c r="EF133" s="254" t="str">
        <f>IF(ISNUMBER(FIND(analysismethod10,'III_Plan comp 438.68 {Plan 10}'!BY$15)),"",'III_Plan comp 438.68 {Plan 10}'!BY$15&amp;analysismethod10)</f>
        <v/>
      </c>
      <c r="EG133" s="254" t="str">
        <f>IF(ISNUMBER(FIND(analysismethod10,'III_Plan comp 438.68 {Plan 10}'!BZ$15)),"",'III_Plan comp 438.68 {Plan 10}'!BZ$15&amp;analysismethod10)</f>
        <v/>
      </c>
      <c r="EH133" s="254" t="str">
        <f>IF(ISNUMBER(FIND(analysismethod10,'III_Plan comp 438.68 {Plan 10}'!CA$15)),"",'III_Plan comp 438.68 {Plan 10}'!CA$15&amp;analysismethod10)</f>
        <v/>
      </c>
      <c r="EI133" s="254" t="str">
        <f>IF(ISNUMBER(FIND(analysismethod10,'III_Plan comp 438.68 {Plan 10}'!CB$15)),"",'III_Plan comp 438.68 {Plan 10}'!CB$15&amp;analysismethod10)</f>
        <v/>
      </c>
      <c r="EJ133" s="254" t="str">
        <f>IF(ISNUMBER(FIND(analysismethod10,'III_Plan comp 438.68 {Plan 10}'!CC$15)),"",'III_Plan comp 438.68 {Plan 10}'!CC$15&amp;analysismethod10)</f>
        <v/>
      </c>
      <c r="EK133" s="254" t="str">
        <f>IF(ISNUMBER(FIND(analysismethod10,'III_Plan comp 438.68 {Plan 10}'!CD$15)),"",'III_Plan comp 438.68 {Plan 10}'!CD$15&amp;analysismethod10)</f>
        <v/>
      </c>
      <c r="EL133" s="254" t="str">
        <f>IF(ISNUMBER(FIND(analysismethod10,'III_Plan comp 438.68 {Plan 10}'!CE$15)),"",'III_Plan comp 438.68 {Plan 10}'!CE$15&amp;analysismethod10)</f>
        <v/>
      </c>
      <c r="EM133" s="254" t="str">
        <f>IF(ISNUMBER(FIND(analysismethod10,'III_Plan comp 438.68 {Plan 10}'!CF$15)),"",'III_Plan comp 438.68 {Plan 10}'!CF$15&amp;analysismethod10)</f>
        <v/>
      </c>
      <c r="EN133" s="254" t="str">
        <f>IF(ISNUMBER(FIND(analysismethod10,'III_Plan comp 438.68 {Plan 10}'!CG$15)),"",'III_Plan comp 438.68 {Plan 10}'!CG$15&amp;analysismethod10)</f>
        <v/>
      </c>
      <c r="EO133" s="254" t="str">
        <f>IF(ISNUMBER(FIND(analysismethod10,'III_Plan comp 438.68 {Plan 10}'!CH$15)),"",'III_Plan comp 438.68 {Plan 10}'!CH$15&amp;analysismethod10)</f>
        <v/>
      </c>
      <c r="EP133" s="254" t="str">
        <f>IF(ISNUMBER(FIND(analysismethod10,'III_Plan comp 438.68 {Plan 10}'!CI$15)),"",'III_Plan comp 438.68 {Plan 10}'!CI$15&amp;analysismethod10)</f>
        <v/>
      </c>
      <c r="EQ133" s="254" t="str">
        <f>IF(ISNUMBER(FIND(analysismethod10,'III_Plan comp 438.68 {Plan 10}'!CJ$15)),"",'III_Plan comp 438.68 {Plan 10}'!CJ$15&amp;analysismethod10)</f>
        <v/>
      </c>
      <c r="ER133" s="254" t="str">
        <f>IF(ISNUMBER(FIND(analysismethod10,'III_Plan comp 438.68 {Plan 10}'!CK$15)),"",'III_Plan comp 438.68 {Plan 10}'!CK$15&amp;analysismethod10)</f>
        <v/>
      </c>
      <c r="ES133" s="254" t="str">
        <f>IF(ISNUMBER(FIND(analysismethod10,'III_Plan comp 438.68 {Plan 10}'!CL$15)),"",'III_Plan comp 438.68 {Plan 10}'!CL$15&amp;analysismethod10)</f>
        <v/>
      </c>
      <c r="ET133" s="254" t="str">
        <f>IF(ISNUMBER(FIND(analysismethod10,'III_Plan comp 438.68 {Plan 10}'!CM$15)),"",'III_Plan comp 438.68 {Plan 10}'!CM$15&amp;analysismethod10)</f>
        <v/>
      </c>
      <c r="EU133" s="254" t="str">
        <f>IF(ISNUMBER(FIND(analysismethod10,'III_Plan comp 438.68 {Plan 10}'!CN$15)),"",'III_Plan comp 438.68 {Plan 10}'!CN$15&amp;analysismethod10)</f>
        <v/>
      </c>
      <c r="EV133" s="254" t="str">
        <f>IF(ISNUMBER(FIND(analysismethod10,'III_Plan comp 438.68 {Plan 10}'!CO$15)),"",'III_Plan comp 438.68 {Plan 10}'!CO$15&amp;analysismethod10)</f>
        <v/>
      </c>
      <c r="EW133" s="254" t="str">
        <f>IF(ISNUMBER(FIND(analysismethod10,'III_Plan comp 438.68 {Plan 10}'!CP$15)),"",'III_Plan comp 438.68 {Plan 10}'!CP$15&amp;analysismethod10)</f>
        <v/>
      </c>
      <c r="EX133" s="254" t="str">
        <f>IF(ISNUMBER(FIND(analysismethod10,'III_Plan comp 438.68 {Plan 10}'!CQ$15)),"",'III_Plan comp 438.68 {Plan 10}'!CQ$15&amp;analysismethod10)</f>
        <v/>
      </c>
      <c r="EY133" s="254" t="str">
        <f>IF(ISNUMBER(FIND(analysismethod10,'III_Plan comp 438.68 {Plan 10}'!CR$15)),"",'III_Plan comp 438.68 {Plan 10}'!CR$15&amp;analysismethod10)</f>
        <v/>
      </c>
      <c r="EZ133" s="254" t="str">
        <f>IF(ISNUMBER(FIND(analysismethod10,'III_Plan comp 438.68 {Plan 10}'!CS$15)),"",'III_Plan comp 438.68 {Plan 10}'!CS$15&amp;analysismethod10)</f>
        <v/>
      </c>
      <c r="FA133" s="254" t="str">
        <f>IF(ISNUMBER(FIND(analysismethod10,'III_Plan comp 438.68 {Plan 10}'!CT$15)),"",'III_Plan comp 438.68 {Plan 10}'!CT$15&amp;analysismethod10)</f>
        <v/>
      </c>
      <c r="FB133" s="254" t="str">
        <f>IF(ISNUMBER(FIND(analysismethod10,'III_Plan comp 438.68 {Plan 10}'!CU$15)),"",'III_Plan comp 438.68 {Plan 10}'!CU$15&amp;analysismethod10)</f>
        <v/>
      </c>
      <c r="FC133" s="254" t="str">
        <f>IF(ISNUMBER(FIND(analysismethod10,'III_Plan comp 438.68 {Plan 10}'!CV$15)),"",'III_Plan comp 438.68 {Plan 10}'!CV$15&amp;analysismethod10)</f>
        <v/>
      </c>
      <c r="FD133" s="254" t="str">
        <f>IF(ISNUMBER(FIND(analysismethod10,'III_Plan comp 438.68 {Plan 10}'!CW$15)),"",'III_Plan comp 438.68 {Plan 10}'!CW$15&amp;analysismethod10)</f>
        <v/>
      </c>
      <c r="FE133" s="254" t="str">
        <f>IF(ISNUMBER(FIND(analysismethod10,'III_Plan comp 438.68 {Plan 10}'!CX$15)),"",'III_Plan comp 438.68 {Plan 10}'!CX$15&amp;analysismethod10)</f>
        <v/>
      </c>
      <c r="FF133" s="254" t="str">
        <f>IF(ISNUMBER(FIND(analysismethod10,'III_Plan comp 438.68 {Plan 10}'!CY$15)),"",'III_Plan comp 438.68 {Plan 10}'!CY$15&amp;analysismethod10)</f>
        <v/>
      </c>
      <c r="FG133" s="254" t="str">
        <f>IF(ISNUMBER(FIND(analysismethod10,'III_Plan comp 438.68 {Plan 10}'!CZ$15)),"",'III_Plan comp 438.68 {Plan 10}'!CZ$15&amp;analysismethod10)</f>
        <v/>
      </c>
    </row>
    <row r="134" spans="63:163" ht="15" thickTop="1" x14ac:dyDescent="0.2"/>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activeCell="B2" sqref="B2"/>
    </sheetView>
  </sheetViews>
  <sheetFormatPr defaultColWidth="14.42578125" defaultRowHeight="15" customHeight="1" x14ac:dyDescent="0.2"/>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x14ac:dyDescent="0.3">
      <c r="A1" s="33" t="s">
        <v>36</v>
      </c>
      <c r="B1" s="103"/>
    </row>
    <row r="2" spans="1:2" ht="144.4" customHeight="1" x14ac:dyDescent="0.2">
      <c r="A2" s="100" t="s">
        <v>37</v>
      </c>
      <c r="B2" s="98" t="s">
        <v>38</v>
      </c>
    </row>
    <row r="3" spans="1:2" ht="195.6" customHeight="1" x14ac:dyDescent="0.2">
      <c r="A3" s="100" t="s">
        <v>39</v>
      </c>
      <c r="B3" s="99" t="s">
        <v>40</v>
      </c>
    </row>
    <row r="4" spans="1:2" ht="33" customHeight="1" x14ac:dyDescent="0.2">
      <c r="A4" s="101" t="s">
        <v>41</v>
      </c>
      <c r="B4" s="98" t="s">
        <v>42</v>
      </c>
    </row>
    <row r="5" spans="1:2" ht="80.45" customHeight="1" x14ac:dyDescent="0.2">
      <c r="A5" s="100" t="s">
        <v>43</v>
      </c>
      <c r="B5" s="99" t="s">
        <v>44</v>
      </c>
    </row>
    <row r="6" spans="1:2" ht="45" x14ac:dyDescent="0.2">
      <c r="A6" s="102" t="s">
        <v>45</v>
      </c>
      <c r="B6" s="99" t="s">
        <v>46</v>
      </c>
    </row>
    <row r="7" spans="1:2" ht="15.75" customHeight="1" x14ac:dyDescent="0.2"/>
    <row r="8" spans="1:2" ht="15.75" customHeight="1" x14ac:dyDescent="0.2"/>
    <row r="9" spans="1:2" ht="15.75" customHeight="1" x14ac:dyDescent="0.2"/>
    <row r="10" spans="1:2" ht="15.75" customHeight="1" x14ac:dyDescent="0.2"/>
    <row r="11" spans="1:2" ht="15.75" customHeight="1" x14ac:dyDescent="0.2"/>
    <row r="12" spans="1:2" ht="15.75" customHeight="1" x14ac:dyDescent="0.2"/>
    <row r="13" spans="1:2" ht="15.75" customHeight="1" x14ac:dyDescent="0.2"/>
    <row r="14" spans="1:2" ht="15.75" customHeight="1" x14ac:dyDescent="0.2"/>
    <row r="15" spans="1:2" ht="15.75" customHeight="1" x14ac:dyDescent="0.2"/>
    <row r="16" spans="1:2"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zoomScale="70" zoomScaleNormal="70" workbookViewId="0">
      <pane ySplit="1" topLeftCell="A2" activePane="bottomLeft" state="frozen"/>
      <selection activeCell="F8" sqref="F8"/>
      <selection pane="bottomLeft" activeCell="G19" sqref="G19"/>
    </sheetView>
  </sheetViews>
  <sheetFormatPr defaultColWidth="9.28515625" defaultRowHeight="15" x14ac:dyDescent="0.2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x14ac:dyDescent="0.2">
      <c r="A1" s="33" t="s">
        <v>47</v>
      </c>
      <c r="B1" s="33"/>
      <c r="C1" s="121"/>
      <c r="D1" s="121"/>
      <c r="E1" s="122"/>
      <c r="F1" s="1"/>
    </row>
    <row r="2" spans="1:18" s="2" customFormat="1" ht="76.150000000000006" customHeight="1" x14ac:dyDescent="0.2">
      <c r="A2" s="287" t="s">
        <v>48</v>
      </c>
      <c r="B2" s="288"/>
      <c r="C2" s="289"/>
      <c r="D2" s="216"/>
      <c r="E2" s="217"/>
      <c r="F2" s="40"/>
    </row>
    <row r="3" spans="1:18" s="2" customFormat="1" ht="16.899999999999999" customHeight="1" x14ac:dyDescent="0.25">
      <c r="A3" s="290" t="s">
        <v>49</v>
      </c>
      <c r="B3" s="291"/>
      <c r="C3" s="259"/>
      <c r="D3" s="258"/>
      <c r="E3" s="220"/>
    </row>
    <row r="4" spans="1:18" ht="40.15" customHeight="1" x14ac:dyDescent="0.3">
      <c r="A4" s="24" t="s">
        <v>50</v>
      </c>
      <c r="C4" s="124"/>
      <c r="D4" s="124"/>
      <c r="E4" s="257"/>
      <c r="F4" s="2"/>
      <c r="G4" s="2"/>
      <c r="H4" s="2"/>
      <c r="I4" s="2"/>
      <c r="J4" s="2"/>
      <c r="K4" s="2"/>
      <c r="L4" s="2"/>
      <c r="M4" s="2"/>
      <c r="N4" s="2"/>
      <c r="O4" s="2"/>
      <c r="P4" s="2"/>
      <c r="Q4" s="2"/>
      <c r="R4" s="2"/>
    </row>
    <row r="5" spans="1:18" ht="40.15" customHeight="1" x14ac:dyDescent="0.25">
      <c r="A5" s="292"/>
      <c r="B5" s="293"/>
      <c r="C5" s="294"/>
      <c r="D5" s="218"/>
      <c r="E5" s="125"/>
      <c r="F5" s="2"/>
      <c r="G5" s="2"/>
      <c r="H5" s="2"/>
      <c r="I5" s="2"/>
      <c r="J5" s="2"/>
      <c r="K5" s="2"/>
      <c r="L5" s="2"/>
      <c r="M5" s="2"/>
      <c r="N5" s="2"/>
      <c r="O5" s="2"/>
      <c r="P5" s="2"/>
      <c r="Q5" s="2"/>
      <c r="R5" s="2"/>
    </row>
    <row r="6" spans="1:18" ht="30" customHeight="1" x14ac:dyDescent="0.25">
      <c r="A6" s="235" t="s">
        <v>51</v>
      </c>
      <c r="B6" s="126" t="s">
        <v>52</v>
      </c>
      <c r="C6" s="46" t="s">
        <v>53</v>
      </c>
      <c r="D6" s="46" t="s">
        <v>54</v>
      </c>
      <c r="E6" s="127"/>
      <c r="F6" s="2"/>
      <c r="G6" s="2"/>
      <c r="H6" s="2"/>
      <c r="I6" s="2"/>
      <c r="J6" s="2"/>
      <c r="K6" s="2"/>
      <c r="L6" s="2"/>
      <c r="M6" s="2"/>
      <c r="N6" s="2"/>
      <c r="O6" s="2"/>
      <c r="P6" s="2"/>
      <c r="Q6" s="2"/>
      <c r="R6" s="2"/>
    </row>
    <row r="7" spans="1:18" ht="15" customHeight="1" x14ac:dyDescent="0.25">
      <c r="A7" s="16" t="s">
        <v>55</v>
      </c>
      <c r="B7" s="232" t="s">
        <v>56</v>
      </c>
      <c r="C7" s="15" t="s">
        <v>57</v>
      </c>
      <c r="D7" s="128" t="s">
        <v>58</v>
      </c>
      <c r="E7" s="49" t="s">
        <v>59</v>
      </c>
      <c r="F7" s="2"/>
      <c r="G7" s="2"/>
      <c r="H7" s="2"/>
      <c r="I7" s="2"/>
      <c r="J7" s="2"/>
      <c r="K7" s="2"/>
      <c r="L7" s="2"/>
      <c r="M7" s="2"/>
      <c r="N7" s="2"/>
      <c r="O7" s="2"/>
      <c r="P7" s="2"/>
      <c r="Q7" s="2"/>
      <c r="R7" s="2"/>
    </row>
    <row r="8" spans="1:18" ht="74.45" customHeight="1" x14ac:dyDescent="0.25">
      <c r="A8" s="236" t="s">
        <v>55</v>
      </c>
      <c r="B8" s="285" t="s">
        <v>60</v>
      </c>
      <c r="C8" s="286"/>
      <c r="D8" s="129" t="s">
        <v>61</v>
      </c>
      <c r="E8" s="130"/>
      <c r="F8" s="2"/>
      <c r="G8" s="2"/>
      <c r="H8" s="2"/>
      <c r="I8" s="2"/>
      <c r="J8" s="2"/>
      <c r="K8" s="2"/>
      <c r="L8" s="2"/>
      <c r="M8" s="2"/>
      <c r="N8" s="2"/>
      <c r="O8" s="2"/>
      <c r="P8" s="2"/>
      <c r="Q8" s="2"/>
      <c r="R8" s="2"/>
    </row>
    <row r="9" spans="1:18" ht="15" customHeight="1" x14ac:dyDescent="0.25">
      <c r="A9" s="16" t="s">
        <v>55</v>
      </c>
      <c r="B9" s="233" t="s">
        <v>62</v>
      </c>
      <c r="C9" s="23" t="s">
        <v>63</v>
      </c>
      <c r="D9" s="131" t="s">
        <v>64</v>
      </c>
      <c r="E9" s="50">
        <v>45292</v>
      </c>
      <c r="F9" s="2"/>
      <c r="G9" s="2"/>
      <c r="H9" s="2"/>
      <c r="I9" s="2"/>
      <c r="J9" s="2"/>
      <c r="K9" s="2"/>
      <c r="L9" s="2"/>
      <c r="M9" s="2"/>
      <c r="N9" s="2"/>
      <c r="O9" s="2"/>
      <c r="P9" s="2"/>
      <c r="Q9" s="2"/>
      <c r="R9" s="2"/>
    </row>
    <row r="10" spans="1:18" ht="15" customHeight="1" x14ac:dyDescent="0.25">
      <c r="A10" s="16" t="s">
        <v>55</v>
      </c>
      <c r="B10" s="233" t="s">
        <v>65</v>
      </c>
      <c r="C10" s="15" t="s">
        <v>66</v>
      </c>
      <c r="D10" s="132" t="s">
        <v>64</v>
      </c>
      <c r="E10" s="50">
        <v>45657</v>
      </c>
      <c r="F10" s="2"/>
      <c r="G10" s="2"/>
      <c r="H10" s="2"/>
      <c r="I10" s="2"/>
      <c r="J10" s="2"/>
      <c r="K10" s="2"/>
      <c r="L10" s="2"/>
      <c r="M10" s="2"/>
      <c r="N10" s="2"/>
      <c r="O10" s="2"/>
      <c r="P10" s="2"/>
      <c r="Q10" s="2"/>
      <c r="R10" s="2"/>
    </row>
    <row r="11" spans="1:18" ht="28.5" x14ac:dyDescent="0.25">
      <c r="A11" s="16" t="s">
        <v>55</v>
      </c>
      <c r="B11" s="234" t="s">
        <v>67</v>
      </c>
      <c r="C11" s="15" t="s">
        <v>68</v>
      </c>
      <c r="D11" s="9" t="s">
        <v>69</v>
      </c>
      <c r="E11" s="49" t="s">
        <v>70</v>
      </c>
      <c r="F11" s="2"/>
      <c r="G11" s="2"/>
      <c r="H11" s="2"/>
      <c r="I11" s="2"/>
      <c r="J11" s="2"/>
      <c r="K11" s="2"/>
      <c r="L11" s="2"/>
      <c r="M11" s="2"/>
      <c r="N11" s="2"/>
      <c r="O11" s="2"/>
      <c r="P11" s="2"/>
      <c r="Q11" s="2"/>
      <c r="R11" s="2"/>
    </row>
    <row r="12" spans="1:18" ht="40.15" customHeight="1" x14ac:dyDescent="0.3">
      <c r="A12" s="224" t="s">
        <v>71</v>
      </c>
      <c r="B12" s="224"/>
      <c r="F12" s="2"/>
      <c r="G12" s="2"/>
      <c r="H12" s="2"/>
      <c r="I12" s="2"/>
      <c r="J12" s="2"/>
      <c r="K12" s="2"/>
      <c r="L12" s="2"/>
      <c r="M12" s="2"/>
      <c r="N12" s="2"/>
      <c r="O12" s="2"/>
      <c r="P12" s="2"/>
      <c r="Q12" s="2"/>
      <c r="R12" s="2"/>
    </row>
    <row r="13" spans="1:18" ht="45.6" customHeight="1" x14ac:dyDescent="0.25">
      <c r="A13" s="282" t="s">
        <v>72</v>
      </c>
      <c r="B13" s="283"/>
      <c r="C13" s="284"/>
      <c r="D13" s="135"/>
      <c r="E13" s="136"/>
      <c r="F13" s="2"/>
      <c r="G13" s="2"/>
      <c r="H13" s="2"/>
      <c r="I13" s="2"/>
      <c r="J13" s="2"/>
      <c r="K13" s="2"/>
      <c r="L13" s="2"/>
      <c r="M13" s="2"/>
      <c r="N13" s="2"/>
      <c r="O13" s="2"/>
      <c r="P13" s="2"/>
      <c r="Q13" s="2"/>
      <c r="R13" s="2"/>
    </row>
    <row r="14" spans="1:18" ht="30" customHeight="1" x14ac:dyDescent="0.25">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x14ac:dyDescent="0.25">
      <c r="A15" s="16" t="s">
        <v>73</v>
      </c>
      <c r="B15" s="133" t="s">
        <v>74</v>
      </c>
      <c r="C15" s="9" t="s">
        <v>75</v>
      </c>
      <c r="D15" s="128" t="s">
        <v>58</v>
      </c>
      <c r="E15" s="51"/>
      <c r="F15" s="2"/>
      <c r="G15" s="2"/>
      <c r="H15" s="2"/>
      <c r="I15" s="2"/>
      <c r="J15" s="2"/>
      <c r="K15" s="2"/>
      <c r="L15" s="2"/>
      <c r="M15" s="2"/>
      <c r="N15" s="2"/>
      <c r="O15" s="2"/>
      <c r="P15" s="2"/>
      <c r="Q15" s="2"/>
      <c r="R15" s="2"/>
    </row>
    <row r="16" spans="1:18" ht="15" customHeight="1" x14ac:dyDescent="0.25">
      <c r="A16" s="16" t="s">
        <v>76</v>
      </c>
      <c r="B16" s="9" t="s">
        <v>77</v>
      </c>
      <c r="C16" s="9" t="s">
        <v>78</v>
      </c>
      <c r="D16" s="128" t="s">
        <v>58</v>
      </c>
      <c r="E16" s="49"/>
      <c r="F16" s="2"/>
      <c r="G16" s="2"/>
      <c r="H16" s="2"/>
      <c r="I16" s="2"/>
      <c r="J16" s="2"/>
      <c r="K16" s="2"/>
      <c r="L16" s="2"/>
      <c r="M16" s="2"/>
      <c r="N16" s="2"/>
      <c r="O16" s="2"/>
      <c r="P16" s="2"/>
      <c r="Q16" s="2"/>
      <c r="R16" s="2"/>
    </row>
    <row r="17" spans="1:18" ht="15" customHeight="1" x14ac:dyDescent="0.25">
      <c r="A17" s="16" t="s">
        <v>79</v>
      </c>
      <c r="B17" s="133" t="s">
        <v>80</v>
      </c>
      <c r="C17" s="9" t="s">
        <v>81</v>
      </c>
      <c r="D17" s="138" t="s">
        <v>82</v>
      </c>
      <c r="E17" s="49" t="s">
        <v>83</v>
      </c>
      <c r="F17" s="2"/>
      <c r="G17" s="2"/>
      <c r="H17" s="2"/>
      <c r="I17" s="2"/>
      <c r="J17" s="2"/>
      <c r="K17" s="2"/>
      <c r="L17" s="2"/>
      <c r="M17" s="2"/>
      <c r="N17" s="2"/>
      <c r="O17" s="2"/>
      <c r="P17" s="2"/>
      <c r="Q17" s="2"/>
      <c r="R17" s="2"/>
    </row>
    <row r="18" spans="1:18" ht="15" customHeight="1" x14ac:dyDescent="0.25">
      <c r="A18" s="16" t="s">
        <v>84</v>
      </c>
      <c r="B18" s="133" t="s">
        <v>85</v>
      </c>
      <c r="C18" s="9" t="s">
        <v>86</v>
      </c>
      <c r="D18" s="128" t="s">
        <v>64</v>
      </c>
      <c r="E18" s="52">
        <v>45931</v>
      </c>
      <c r="F18" s="2"/>
      <c r="G18" s="2"/>
      <c r="H18" s="2"/>
      <c r="I18" s="2"/>
      <c r="J18" s="2"/>
      <c r="K18" s="2"/>
      <c r="L18" s="2"/>
      <c r="M18" s="2"/>
      <c r="N18" s="2"/>
      <c r="O18" s="2"/>
      <c r="P18" s="2"/>
      <c r="Q18" s="2"/>
      <c r="R18" s="2"/>
    </row>
    <row r="19" spans="1:18" ht="240" customHeight="1" x14ac:dyDescent="0.25">
      <c r="A19" s="222" t="s">
        <v>87</v>
      </c>
      <c r="B19" s="16" t="s">
        <v>88</v>
      </c>
      <c r="C19" s="15" t="s">
        <v>89</v>
      </c>
      <c r="D19" s="138" t="s">
        <v>90</v>
      </c>
      <c r="E19" s="53" t="s">
        <v>91</v>
      </c>
      <c r="F19" s="2"/>
      <c r="G19" s="2"/>
      <c r="H19" s="2"/>
      <c r="I19" s="2"/>
      <c r="J19" s="2"/>
      <c r="K19" s="2"/>
      <c r="L19" s="2"/>
      <c r="M19" s="2"/>
      <c r="N19" s="2"/>
      <c r="O19" s="2"/>
      <c r="P19" s="2"/>
      <c r="Q19" s="2"/>
      <c r="R19" s="2"/>
    </row>
    <row r="20" spans="1:18" ht="54.6" customHeight="1" x14ac:dyDescent="0.25">
      <c r="A20" s="16" t="s">
        <v>55</v>
      </c>
      <c r="B20" s="15" t="s">
        <v>92</v>
      </c>
      <c r="C20" s="15" t="s">
        <v>93</v>
      </c>
      <c r="D20" s="138" t="s">
        <v>94</v>
      </c>
      <c r="E20" s="53"/>
      <c r="F20" s="2"/>
      <c r="I20" s="2"/>
      <c r="J20" s="2"/>
      <c r="K20" s="2"/>
      <c r="L20" s="2"/>
      <c r="M20" s="2"/>
      <c r="N20" s="2"/>
      <c r="O20" s="2"/>
      <c r="P20" s="2"/>
      <c r="Q20" s="2"/>
      <c r="R20" s="2"/>
    </row>
    <row r="21" spans="1:18" ht="42.6" customHeight="1" x14ac:dyDescent="0.25">
      <c r="A21" s="16" t="s">
        <v>95</v>
      </c>
      <c r="B21" s="47" t="s">
        <v>96</v>
      </c>
      <c r="C21" s="23" t="s">
        <v>97</v>
      </c>
      <c r="D21" s="131" t="s">
        <v>58</v>
      </c>
      <c r="E21" s="51"/>
      <c r="F21" s="2"/>
      <c r="I21" s="2"/>
      <c r="J21" s="2"/>
      <c r="K21" s="2"/>
      <c r="L21" s="2"/>
      <c r="M21" s="2"/>
      <c r="N21" s="2"/>
      <c r="O21" s="2"/>
      <c r="P21" s="2"/>
      <c r="Q21" s="2"/>
      <c r="R21" s="2"/>
    </row>
    <row r="22" spans="1:18" ht="40.15" customHeight="1" x14ac:dyDescent="0.3">
      <c r="A22" s="24" t="s">
        <v>98</v>
      </c>
      <c r="C22" s="5"/>
      <c r="D22" s="5"/>
      <c r="E22" s="2"/>
      <c r="F22" s="2"/>
      <c r="I22" s="2"/>
      <c r="J22" s="2"/>
      <c r="K22" s="2"/>
      <c r="L22" s="2"/>
      <c r="M22" s="2"/>
      <c r="N22" s="2"/>
      <c r="O22" s="2"/>
      <c r="P22" s="2"/>
      <c r="Q22" s="2"/>
      <c r="R22" s="2"/>
    </row>
    <row r="23" spans="1:18" ht="61.15" customHeight="1" x14ac:dyDescent="0.25">
      <c r="A23" s="281" t="s">
        <v>99</v>
      </c>
      <c r="B23" s="281"/>
      <c r="C23" s="281"/>
      <c r="D23" s="139"/>
      <c r="E23" s="140"/>
      <c r="F23" s="2"/>
      <c r="I23" s="2"/>
      <c r="J23" s="2"/>
      <c r="K23" s="2"/>
      <c r="L23" s="2"/>
      <c r="M23" s="2"/>
      <c r="N23" s="2"/>
      <c r="O23" s="2"/>
      <c r="P23" s="2"/>
      <c r="Q23" s="2"/>
      <c r="R23" s="2"/>
    </row>
    <row r="24" spans="1:18" ht="30" customHeight="1" x14ac:dyDescent="0.25">
      <c r="A24" s="54" t="s">
        <v>51</v>
      </c>
      <c r="B24" s="55" t="s">
        <v>52</v>
      </c>
      <c r="C24" s="55" t="s">
        <v>53</v>
      </c>
      <c r="D24" s="55" t="s">
        <v>54</v>
      </c>
      <c r="E24" s="141" t="s">
        <v>100</v>
      </c>
      <c r="F24" s="2"/>
      <c r="I24" s="2"/>
      <c r="J24" s="2"/>
      <c r="K24" s="2"/>
      <c r="L24" s="2"/>
      <c r="M24" s="2"/>
      <c r="N24" s="2"/>
      <c r="O24" s="2"/>
      <c r="P24" s="2"/>
      <c r="Q24" s="2"/>
      <c r="R24" s="2"/>
    </row>
    <row r="25" spans="1:18" x14ac:dyDescent="0.25">
      <c r="A25" s="16" t="s">
        <v>55</v>
      </c>
      <c r="B25" s="9" t="s">
        <v>101</v>
      </c>
      <c r="C25" s="15" t="s">
        <v>102</v>
      </c>
      <c r="D25" s="128" t="s">
        <v>58</v>
      </c>
      <c r="E25" s="53" t="s">
        <v>103</v>
      </c>
      <c r="F25" s="2"/>
      <c r="I25" s="2"/>
      <c r="J25" s="2"/>
      <c r="K25" s="2"/>
      <c r="L25" s="2"/>
      <c r="M25" s="2"/>
      <c r="N25" s="2"/>
      <c r="O25" s="2"/>
      <c r="P25" s="2"/>
      <c r="Q25" s="2"/>
      <c r="R25" s="2"/>
    </row>
    <row r="26" spans="1:18" x14ac:dyDescent="0.25">
      <c r="A26" s="16" t="s">
        <v>55</v>
      </c>
      <c r="B26" s="9" t="s">
        <v>104</v>
      </c>
      <c r="C26" s="15" t="s">
        <v>102</v>
      </c>
      <c r="D26" s="128" t="s">
        <v>58</v>
      </c>
      <c r="E26" s="53" t="s">
        <v>105</v>
      </c>
      <c r="F26" s="2"/>
      <c r="G26" s="2"/>
      <c r="H26" s="2"/>
      <c r="I26" s="2"/>
      <c r="J26" s="2"/>
      <c r="K26" s="2"/>
      <c r="L26" s="2"/>
      <c r="M26" s="2"/>
      <c r="N26" s="2"/>
      <c r="O26" s="2"/>
      <c r="P26" s="2"/>
      <c r="Q26" s="2"/>
      <c r="R26" s="2"/>
    </row>
    <row r="27" spans="1:18" x14ac:dyDescent="0.25">
      <c r="A27" s="16" t="s">
        <v>55</v>
      </c>
      <c r="B27" s="9" t="s">
        <v>106</v>
      </c>
      <c r="C27" s="15" t="s">
        <v>102</v>
      </c>
      <c r="D27" s="128" t="s">
        <v>58</v>
      </c>
      <c r="E27" s="53" t="s">
        <v>107</v>
      </c>
      <c r="F27" s="2"/>
      <c r="G27" s="2"/>
      <c r="H27" s="2"/>
      <c r="I27" s="2"/>
      <c r="J27" s="2"/>
      <c r="K27" s="2"/>
      <c r="L27" s="2"/>
      <c r="M27" s="2"/>
      <c r="N27" s="2"/>
      <c r="O27" s="2"/>
      <c r="P27" s="2"/>
      <c r="Q27" s="2"/>
      <c r="R27" s="2"/>
    </row>
    <row r="28" spans="1:18" x14ac:dyDescent="0.25">
      <c r="A28" s="16" t="s">
        <v>55</v>
      </c>
      <c r="B28" s="9" t="s">
        <v>108</v>
      </c>
      <c r="C28" s="15" t="s">
        <v>102</v>
      </c>
      <c r="D28" s="128" t="s">
        <v>58</v>
      </c>
      <c r="E28" s="53"/>
      <c r="F28" s="2"/>
      <c r="G28" s="2"/>
      <c r="H28" s="2"/>
      <c r="I28" s="2"/>
      <c r="J28" s="2"/>
      <c r="K28" s="2"/>
      <c r="L28" s="2"/>
      <c r="M28" s="2"/>
      <c r="N28" s="2"/>
      <c r="O28" s="2"/>
      <c r="P28" s="2"/>
      <c r="Q28" s="2"/>
      <c r="R28" s="2"/>
    </row>
    <row r="29" spans="1:18" x14ac:dyDescent="0.25">
      <c r="A29" s="16" t="s">
        <v>55</v>
      </c>
      <c r="B29" s="9" t="s">
        <v>109</v>
      </c>
      <c r="C29" s="15" t="s">
        <v>102</v>
      </c>
      <c r="D29" s="128" t="s">
        <v>58</v>
      </c>
      <c r="E29" s="53"/>
      <c r="F29" s="2"/>
      <c r="G29" s="2"/>
      <c r="H29" s="2"/>
      <c r="I29" s="2"/>
      <c r="J29" s="2"/>
      <c r="K29" s="2"/>
      <c r="L29" s="2"/>
      <c r="M29" s="2"/>
      <c r="N29" s="2"/>
      <c r="O29" s="2"/>
      <c r="P29" s="2"/>
      <c r="Q29" s="2"/>
      <c r="R29" s="2"/>
    </row>
    <row r="30" spans="1:18" x14ac:dyDescent="0.25">
      <c r="A30" s="16" t="s">
        <v>55</v>
      </c>
      <c r="B30" s="9" t="s">
        <v>110</v>
      </c>
      <c r="C30" s="15" t="s">
        <v>102</v>
      </c>
      <c r="D30" s="128" t="s">
        <v>58</v>
      </c>
      <c r="E30" s="53"/>
      <c r="F30" s="2"/>
      <c r="G30" s="2"/>
      <c r="H30" s="2"/>
      <c r="I30" s="2"/>
      <c r="J30" s="2"/>
      <c r="K30" s="2"/>
      <c r="L30" s="2"/>
      <c r="M30" s="2"/>
      <c r="N30" s="2"/>
      <c r="O30" s="2"/>
      <c r="P30" s="2"/>
      <c r="Q30" s="2"/>
      <c r="R30" s="2"/>
    </row>
    <row r="31" spans="1:18" x14ac:dyDescent="0.25">
      <c r="A31" s="16" t="s">
        <v>55</v>
      </c>
      <c r="B31" s="9" t="s">
        <v>111</v>
      </c>
      <c r="C31" s="15" t="s">
        <v>102</v>
      </c>
      <c r="D31" s="128" t="s">
        <v>58</v>
      </c>
      <c r="E31" s="53"/>
      <c r="F31" s="2"/>
      <c r="G31" s="2"/>
      <c r="H31" s="2"/>
      <c r="I31" s="2"/>
      <c r="J31" s="2"/>
      <c r="K31" s="2"/>
      <c r="L31" s="2"/>
      <c r="M31" s="2"/>
      <c r="N31" s="2"/>
      <c r="O31" s="2"/>
      <c r="P31" s="2"/>
      <c r="Q31" s="2"/>
      <c r="R31" s="2"/>
    </row>
    <row r="32" spans="1:18" x14ac:dyDescent="0.25">
      <c r="A32" s="16" t="s">
        <v>55</v>
      </c>
      <c r="B32" s="9" t="s">
        <v>112</v>
      </c>
      <c r="C32" s="15" t="s">
        <v>102</v>
      </c>
      <c r="D32" s="128" t="s">
        <v>58</v>
      </c>
      <c r="E32" s="53"/>
      <c r="F32" s="2"/>
      <c r="G32" s="2"/>
      <c r="H32" s="2"/>
      <c r="I32" s="2"/>
      <c r="J32" s="2"/>
      <c r="K32" s="2"/>
      <c r="L32" s="2"/>
      <c r="M32" s="2"/>
      <c r="N32" s="2"/>
      <c r="O32" s="2"/>
      <c r="P32" s="2"/>
      <c r="Q32" s="2"/>
      <c r="R32" s="2"/>
    </row>
    <row r="33" spans="1:18" x14ac:dyDescent="0.25">
      <c r="A33" s="16" t="s">
        <v>55</v>
      </c>
      <c r="B33" s="9" t="s">
        <v>113</v>
      </c>
      <c r="C33" s="15" t="s">
        <v>102</v>
      </c>
      <c r="D33" s="128" t="s">
        <v>58</v>
      </c>
      <c r="E33" s="53"/>
      <c r="F33" s="2"/>
      <c r="G33" s="2"/>
      <c r="H33" s="2"/>
      <c r="I33" s="2"/>
      <c r="J33" s="2"/>
      <c r="K33" s="2"/>
      <c r="L33" s="2"/>
      <c r="M33" s="2"/>
      <c r="N33" s="2"/>
      <c r="O33" s="2"/>
      <c r="P33" s="2"/>
      <c r="Q33" s="2"/>
      <c r="R33" s="2"/>
    </row>
    <row r="34" spans="1:18" x14ac:dyDescent="0.25">
      <c r="A34" s="16" t="s">
        <v>55</v>
      </c>
      <c r="B34" s="9" t="s">
        <v>114</v>
      </c>
      <c r="C34" s="15" t="s">
        <v>102</v>
      </c>
      <c r="D34" s="128" t="s">
        <v>58</v>
      </c>
      <c r="E34" s="53"/>
      <c r="F34" s="2"/>
      <c r="G34" s="2"/>
      <c r="H34" s="2"/>
      <c r="I34" s="2"/>
      <c r="J34" s="2"/>
      <c r="K34" s="2"/>
      <c r="L34" s="2"/>
      <c r="M34" s="2"/>
      <c r="N34" s="2"/>
      <c r="O34" s="2"/>
      <c r="P34" s="2"/>
      <c r="Q34" s="2"/>
      <c r="R34" s="2"/>
    </row>
    <row r="35" spans="1:18" ht="40.15" customHeight="1" x14ac:dyDescent="0.3">
      <c r="A35" s="24" t="s">
        <v>115</v>
      </c>
      <c r="C35" s="5"/>
      <c r="D35" s="5"/>
      <c r="E35" s="2"/>
      <c r="F35" s="2"/>
      <c r="G35" s="2"/>
      <c r="H35" s="2"/>
      <c r="I35" s="2"/>
      <c r="J35" s="2"/>
      <c r="K35" s="2"/>
      <c r="L35" s="2"/>
      <c r="M35" s="2"/>
      <c r="N35" s="2"/>
      <c r="O35" s="2"/>
      <c r="P35" s="2"/>
      <c r="Q35" s="2"/>
      <c r="R35" s="2"/>
    </row>
    <row r="36" spans="1:18" s="145" customFormat="1" ht="34.9" customHeight="1" x14ac:dyDescent="0.25">
      <c r="A36" s="282" t="s">
        <v>116</v>
      </c>
      <c r="B36" s="283"/>
      <c r="C36" s="284"/>
      <c r="D36" s="142"/>
      <c r="E36" s="143"/>
      <c r="F36" s="144"/>
      <c r="G36" s="144"/>
      <c r="H36" s="144"/>
      <c r="I36" s="144"/>
      <c r="J36" s="144"/>
      <c r="K36" s="144"/>
      <c r="L36" s="144"/>
      <c r="M36" s="144"/>
      <c r="N36" s="144"/>
      <c r="O36" s="144"/>
      <c r="P36" s="144"/>
      <c r="Q36" s="144"/>
      <c r="R36" s="144"/>
    </row>
    <row r="37" spans="1:18" ht="30" customHeight="1" x14ac:dyDescent="0.25">
      <c r="A37" s="48" t="s">
        <v>51</v>
      </c>
      <c r="B37" s="126" t="s">
        <v>52</v>
      </c>
      <c r="C37" s="46" t="s">
        <v>53</v>
      </c>
      <c r="D37" s="46" t="s">
        <v>54</v>
      </c>
      <c r="E37" s="137" t="s">
        <v>117</v>
      </c>
      <c r="F37" s="146"/>
      <c r="G37" s="146"/>
      <c r="H37" s="146"/>
      <c r="I37" s="146"/>
      <c r="J37" s="146"/>
      <c r="K37" s="146"/>
      <c r="L37" s="146"/>
      <c r="M37" s="146"/>
      <c r="N37" s="146"/>
      <c r="O37" s="146"/>
      <c r="P37" s="146"/>
      <c r="Q37" s="146"/>
      <c r="R37" s="146"/>
    </row>
    <row r="38" spans="1:18" ht="15" customHeight="1" x14ac:dyDescent="0.25">
      <c r="A38" s="16" t="s">
        <v>55</v>
      </c>
      <c r="B38" s="147" t="s">
        <v>118</v>
      </c>
      <c r="C38" s="15" t="s">
        <v>119</v>
      </c>
      <c r="D38" s="15" t="s">
        <v>82</v>
      </c>
      <c r="E38" s="49" t="s">
        <v>120</v>
      </c>
      <c r="F38" s="5"/>
      <c r="G38" s="5"/>
      <c r="H38" s="5"/>
      <c r="I38" s="5"/>
      <c r="J38" s="5"/>
      <c r="K38" s="5"/>
      <c r="L38" s="5"/>
      <c r="M38" s="5"/>
      <c r="N38" s="5"/>
      <c r="O38" s="5"/>
      <c r="P38" s="5"/>
      <c r="Q38" s="5"/>
      <c r="R38" s="5"/>
    </row>
    <row r="39" spans="1:18" ht="15" customHeight="1" x14ac:dyDescent="0.25">
      <c r="A39" s="16" t="s">
        <v>55</v>
      </c>
      <c r="B39" s="147" t="s">
        <v>121</v>
      </c>
      <c r="C39" s="15" t="s">
        <v>122</v>
      </c>
      <c r="D39" s="15" t="s">
        <v>82</v>
      </c>
      <c r="E39" s="49" t="s">
        <v>120</v>
      </c>
      <c r="F39" s="5"/>
      <c r="G39" s="5"/>
      <c r="H39" s="5"/>
      <c r="I39" s="5"/>
      <c r="J39" s="5"/>
      <c r="K39" s="5"/>
      <c r="L39" s="5"/>
      <c r="M39" s="5"/>
      <c r="N39" s="5"/>
      <c r="O39" s="5"/>
      <c r="P39" s="5"/>
      <c r="Q39" s="5"/>
      <c r="R39" s="5"/>
    </row>
    <row r="40" spans="1:18" ht="15" customHeight="1" x14ac:dyDescent="0.25">
      <c r="A40" s="16" t="s">
        <v>55</v>
      </c>
      <c r="B40" s="147" t="s">
        <v>123</v>
      </c>
      <c r="C40" s="15" t="s">
        <v>124</v>
      </c>
      <c r="D40" s="15" t="s">
        <v>82</v>
      </c>
      <c r="E40" s="49" t="s">
        <v>120</v>
      </c>
      <c r="F40" s="5"/>
      <c r="G40" s="5"/>
      <c r="H40" s="5"/>
      <c r="I40" s="5"/>
      <c r="J40" s="5"/>
      <c r="K40" s="5"/>
      <c r="L40" s="5"/>
      <c r="M40" s="5"/>
      <c r="N40" s="5"/>
      <c r="O40" s="5"/>
      <c r="P40" s="5"/>
      <c r="Q40" s="5"/>
      <c r="R40" s="5"/>
    </row>
    <row r="41" spans="1:18" ht="15" customHeight="1" x14ac:dyDescent="0.25">
      <c r="A41" s="16" t="s">
        <v>55</v>
      </c>
      <c r="B41" s="147" t="s">
        <v>125</v>
      </c>
      <c r="C41" s="15" t="s">
        <v>126</v>
      </c>
      <c r="D41" s="15" t="s">
        <v>82</v>
      </c>
      <c r="E41" s="49" t="s">
        <v>120</v>
      </c>
      <c r="F41" s="5"/>
      <c r="G41" s="5"/>
      <c r="H41" s="5"/>
      <c r="I41" s="5"/>
      <c r="J41" s="5"/>
      <c r="K41" s="5"/>
      <c r="L41" s="5"/>
      <c r="M41" s="5"/>
      <c r="N41" s="5"/>
      <c r="O41" s="5"/>
      <c r="P41" s="5"/>
      <c r="Q41" s="5"/>
      <c r="R41" s="5"/>
    </row>
    <row r="42" spans="1:18" ht="15" customHeight="1" x14ac:dyDescent="0.25">
      <c r="A42" s="16" t="s">
        <v>55</v>
      </c>
      <c r="B42" s="147" t="s">
        <v>127</v>
      </c>
      <c r="C42" s="15" t="s">
        <v>128</v>
      </c>
      <c r="D42" s="15" t="s">
        <v>82</v>
      </c>
      <c r="E42" s="49" t="s">
        <v>120</v>
      </c>
      <c r="F42" s="5"/>
      <c r="G42" s="5"/>
      <c r="H42" s="5"/>
      <c r="I42" s="5"/>
      <c r="J42" s="5"/>
      <c r="K42" s="5"/>
      <c r="L42" s="5"/>
      <c r="M42" s="5"/>
      <c r="N42" s="5"/>
      <c r="O42" s="5"/>
      <c r="P42" s="5"/>
      <c r="Q42" s="5"/>
      <c r="R42" s="5"/>
    </row>
    <row r="43" spans="1:18" ht="15" customHeight="1" x14ac:dyDescent="0.25">
      <c r="A43" s="16" t="s">
        <v>55</v>
      </c>
      <c r="B43" s="147" t="s">
        <v>129</v>
      </c>
      <c r="C43" s="15" t="s">
        <v>130</v>
      </c>
      <c r="D43" s="15" t="s">
        <v>82</v>
      </c>
      <c r="E43" s="49" t="s">
        <v>120</v>
      </c>
      <c r="F43" s="5"/>
      <c r="G43" s="5"/>
      <c r="H43" s="5"/>
      <c r="I43" s="5"/>
      <c r="J43" s="5"/>
      <c r="K43" s="5"/>
      <c r="L43" s="5"/>
      <c r="M43" s="5"/>
      <c r="N43" s="5"/>
      <c r="O43" s="5"/>
      <c r="P43" s="5"/>
      <c r="Q43" s="5"/>
      <c r="R43" s="5"/>
    </row>
    <row r="44" spans="1:18" ht="15" customHeight="1" x14ac:dyDescent="0.25">
      <c r="A44" s="16" t="s">
        <v>55</v>
      </c>
      <c r="B44" s="147" t="s">
        <v>131</v>
      </c>
      <c r="C44" s="15" t="s">
        <v>132</v>
      </c>
      <c r="D44" s="15" t="s">
        <v>82</v>
      </c>
      <c r="E44" s="49" t="s">
        <v>120</v>
      </c>
      <c r="F44" s="5"/>
      <c r="G44" s="5"/>
      <c r="H44" s="5"/>
      <c r="I44" s="5"/>
      <c r="J44" s="5"/>
      <c r="K44" s="5"/>
      <c r="L44" s="5"/>
      <c r="M44" s="5"/>
      <c r="N44" s="5"/>
      <c r="O44" s="5"/>
      <c r="P44" s="5"/>
      <c r="Q44" s="5"/>
      <c r="R44" s="5"/>
    </row>
    <row r="45" spans="1:18" ht="15" customHeight="1" x14ac:dyDescent="0.25">
      <c r="A45" s="16" t="s">
        <v>55</v>
      </c>
      <c r="B45" s="147" t="s">
        <v>133</v>
      </c>
      <c r="C45" s="15" t="s">
        <v>134</v>
      </c>
      <c r="D45" s="15" t="s">
        <v>82</v>
      </c>
      <c r="E45" s="49" t="s">
        <v>135</v>
      </c>
      <c r="F45" s="5"/>
      <c r="G45" s="5"/>
      <c r="H45" s="5"/>
      <c r="I45" s="5"/>
      <c r="J45" s="5"/>
      <c r="K45" s="5"/>
      <c r="L45" s="5"/>
      <c r="M45" s="5"/>
      <c r="N45" s="5"/>
      <c r="O45" s="5"/>
      <c r="P45" s="5"/>
      <c r="Q45" s="5"/>
      <c r="R45" s="5"/>
    </row>
    <row r="46" spans="1:18" ht="28.5" x14ac:dyDescent="0.25">
      <c r="A46" s="16" t="s">
        <v>55</v>
      </c>
      <c r="B46" s="147" t="s">
        <v>136</v>
      </c>
      <c r="C46" s="15" t="s">
        <v>137</v>
      </c>
      <c r="D46" s="15" t="s">
        <v>82</v>
      </c>
      <c r="E46" s="49" t="s">
        <v>120</v>
      </c>
      <c r="F46" s="5"/>
      <c r="G46" s="5"/>
      <c r="H46" s="5"/>
      <c r="I46" s="5"/>
      <c r="J46" s="5"/>
      <c r="K46" s="5"/>
      <c r="L46" s="5"/>
      <c r="M46" s="5"/>
      <c r="N46" s="5"/>
      <c r="O46" s="5"/>
      <c r="P46" s="5"/>
      <c r="Q46" s="5"/>
      <c r="R46" s="5"/>
    </row>
    <row r="47" spans="1:18" ht="40.15" customHeight="1" x14ac:dyDescent="0.3">
      <c r="A47" s="24" t="s">
        <v>138</v>
      </c>
      <c r="C47" s="5"/>
      <c r="D47" s="5"/>
      <c r="E47" s="2"/>
      <c r="F47" s="2"/>
      <c r="G47" s="2"/>
      <c r="H47" s="2"/>
      <c r="I47" s="2"/>
      <c r="J47" s="2"/>
      <c r="K47" s="2"/>
      <c r="L47" s="2"/>
      <c r="M47" s="2"/>
      <c r="N47" s="2"/>
      <c r="O47" s="2"/>
      <c r="P47" s="2"/>
      <c r="Q47" s="2"/>
      <c r="R47" s="2"/>
    </row>
    <row r="48" spans="1:18" ht="54" customHeight="1" x14ac:dyDescent="0.25">
      <c r="A48" s="282" t="s">
        <v>139</v>
      </c>
      <c r="B48" s="283"/>
      <c r="C48" s="284"/>
      <c r="D48" s="148"/>
      <c r="E48" s="149"/>
      <c r="F48" s="2"/>
      <c r="G48" s="2"/>
      <c r="H48" s="2"/>
      <c r="I48" s="2"/>
      <c r="J48" s="2"/>
      <c r="K48" s="2"/>
      <c r="L48" s="2"/>
      <c r="M48" s="2"/>
      <c r="N48" s="2"/>
      <c r="O48" s="2"/>
      <c r="P48" s="2"/>
      <c r="Q48" s="2"/>
      <c r="R48" s="2"/>
    </row>
    <row r="49" spans="1:18" ht="30" customHeight="1" x14ac:dyDescent="0.25">
      <c r="A49" s="48" t="s">
        <v>51</v>
      </c>
      <c r="B49" s="46" t="s">
        <v>52</v>
      </c>
      <c r="C49" s="46" t="s">
        <v>53</v>
      </c>
      <c r="D49" s="46" t="s">
        <v>54</v>
      </c>
      <c r="E49" s="141"/>
      <c r="F49" s="2"/>
      <c r="G49" s="2"/>
      <c r="H49" s="2"/>
      <c r="I49" s="2"/>
      <c r="J49" s="2"/>
      <c r="K49" s="2"/>
      <c r="L49" s="2"/>
      <c r="M49" s="2"/>
      <c r="N49" s="2"/>
      <c r="O49" s="2"/>
      <c r="P49" s="2"/>
      <c r="Q49" s="2"/>
      <c r="R49" s="2"/>
    </row>
    <row r="50" spans="1:18" ht="28.5" x14ac:dyDescent="0.25">
      <c r="A50" s="16" t="s">
        <v>55</v>
      </c>
      <c r="B50" s="150" t="s">
        <v>140</v>
      </c>
      <c r="C50" s="276" t="s">
        <v>141</v>
      </c>
      <c r="D50" s="151" t="s">
        <v>82</v>
      </c>
      <c r="E50" s="177" t="s">
        <v>142</v>
      </c>
      <c r="F50" s="2"/>
      <c r="G50" s="2"/>
      <c r="H50" s="2"/>
      <c r="I50" s="2"/>
      <c r="J50" s="2"/>
      <c r="K50" s="2"/>
      <c r="L50" s="2"/>
      <c r="M50" s="2"/>
      <c r="N50" s="2"/>
      <c r="O50" s="2"/>
      <c r="P50" s="2"/>
      <c r="Q50" s="2"/>
      <c r="R50" s="2"/>
    </row>
    <row r="51" spans="1:18" ht="28.5" x14ac:dyDescent="0.25">
      <c r="A51" s="16" t="s">
        <v>55</v>
      </c>
      <c r="B51" s="147" t="s">
        <v>143</v>
      </c>
      <c r="C51" s="15" t="s">
        <v>144</v>
      </c>
      <c r="D51" s="277" t="s">
        <v>69</v>
      </c>
      <c r="E51" s="49" t="s">
        <v>145</v>
      </c>
      <c r="F51" s="2"/>
      <c r="G51" s="2"/>
      <c r="H51" s="2"/>
      <c r="I51" s="2"/>
      <c r="J51" s="2"/>
      <c r="K51" s="2"/>
      <c r="L51" s="2"/>
      <c r="M51" s="2"/>
      <c r="N51" s="2"/>
      <c r="O51" s="2"/>
      <c r="P51" s="2"/>
      <c r="Q51" s="2"/>
      <c r="R51" s="2"/>
    </row>
    <row r="52" spans="1:18" ht="29.25" x14ac:dyDescent="0.25">
      <c r="A52" s="16" t="s">
        <v>55</v>
      </c>
      <c r="B52" s="147" t="s">
        <v>146</v>
      </c>
      <c r="C52" s="15" t="s">
        <v>147</v>
      </c>
      <c r="D52" s="151" t="s">
        <v>94</v>
      </c>
      <c r="E52" s="178" t="s">
        <v>148</v>
      </c>
      <c r="F52" s="2"/>
      <c r="G52" s="2"/>
      <c r="H52" s="2"/>
      <c r="I52" s="2"/>
      <c r="J52" s="2"/>
      <c r="K52" s="2"/>
      <c r="L52" s="2"/>
      <c r="M52" s="2"/>
      <c r="N52" s="2"/>
      <c r="O52" s="2"/>
      <c r="P52" s="2"/>
      <c r="Q52" s="2"/>
      <c r="R52" s="2"/>
    </row>
    <row r="53" spans="1:18" ht="27" customHeight="1" x14ac:dyDescent="0.25">
      <c r="A53" s="152"/>
      <c r="B53" s="153"/>
      <c r="C53" s="154"/>
      <c r="D53" s="155"/>
      <c r="E53" s="156"/>
      <c r="F53" s="2"/>
      <c r="G53" s="2"/>
      <c r="H53" s="2"/>
      <c r="I53" s="2"/>
      <c r="J53" s="2"/>
      <c r="K53" s="2"/>
      <c r="L53" s="2"/>
      <c r="M53" s="2"/>
      <c r="N53" s="2"/>
      <c r="O53" s="2"/>
      <c r="P53" s="2"/>
      <c r="Q53" s="2"/>
      <c r="R53" s="2"/>
    </row>
    <row r="54" spans="1:18" ht="28.5" x14ac:dyDescent="0.25">
      <c r="A54" s="16" t="s">
        <v>55</v>
      </c>
      <c r="B54" s="150" t="s">
        <v>149</v>
      </c>
      <c r="C54" s="276" t="s">
        <v>141</v>
      </c>
      <c r="D54" s="151" t="s">
        <v>82</v>
      </c>
      <c r="E54" s="177" t="s">
        <v>142</v>
      </c>
      <c r="F54" s="2"/>
      <c r="G54" s="2"/>
      <c r="H54" s="2"/>
      <c r="I54" s="2"/>
      <c r="J54" s="2"/>
      <c r="K54" s="2"/>
      <c r="L54" s="2"/>
      <c r="M54" s="2"/>
      <c r="N54" s="2"/>
      <c r="O54" s="2"/>
      <c r="P54" s="2"/>
      <c r="Q54" s="2"/>
      <c r="R54" s="2"/>
    </row>
    <row r="55" spans="1:18" ht="28.5" x14ac:dyDescent="0.25">
      <c r="A55" s="16" t="s">
        <v>55</v>
      </c>
      <c r="B55" s="147" t="s">
        <v>143</v>
      </c>
      <c r="C55" s="15" t="s">
        <v>144</v>
      </c>
      <c r="D55" s="277" t="s">
        <v>69</v>
      </c>
      <c r="E55" s="49" t="s">
        <v>150</v>
      </c>
      <c r="F55" s="2"/>
      <c r="G55" s="2"/>
      <c r="H55" s="2"/>
      <c r="I55" s="2"/>
      <c r="J55" s="2"/>
      <c r="K55" s="2"/>
      <c r="L55" s="2"/>
      <c r="M55" s="2"/>
      <c r="N55" s="2"/>
      <c r="O55" s="2"/>
      <c r="P55" s="2"/>
      <c r="Q55" s="2"/>
      <c r="R55" s="2"/>
    </row>
    <row r="56" spans="1:18" ht="29.25" x14ac:dyDescent="0.25">
      <c r="A56" s="16" t="s">
        <v>55</v>
      </c>
      <c r="B56" s="157" t="s">
        <v>146</v>
      </c>
      <c r="C56" s="158" t="s">
        <v>147</v>
      </c>
      <c r="D56" s="159" t="s">
        <v>94</v>
      </c>
      <c r="E56" s="49" t="s">
        <v>148</v>
      </c>
      <c r="F56" s="2"/>
      <c r="G56" s="2"/>
      <c r="H56" s="2"/>
      <c r="I56" s="2"/>
      <c r="J56" s="2"/>
      <c r="K56" s="2"/>
      <c r="L56" s="2"/>
      <c r="M56" s="2"/>
      <c r="N56" s="2"/>
      <c r="O56" s="2"/>
      <c r="P56" s="2"/>
      <c r="Q56" s="2"/>
      <c r="R56" s="2"/>
    </row>
    <row r="57" spans="1:18" ht="27" customHeight="1" x14ac:dyDescent="0.25">
      <c r="A57" s="152"/>
      <c r="B57" s="160"/>
      <c r="C57" s="154"/>
      <c r="D57" s="155"/>
      <c r="E57" s="156"/>
      <c r="F57" s="2"/>
      <c r="G57" s="2"/>
      <c r="H57" s="2"/>
      <c r="I57" s="2"/>
      <c r="J57" s="2"/>
      <c r="K57" s="2"/>
      <c r="L57" s="2"/>
      <c r="M57" s="2"/>
      <c r="N57" s="2"/>
      <c r="O57" s="2"/>
      <c r="P57" s="2"/>
      <c r="Q57" s="2"/>
      <c r="R57" s="2"/>
    </row>
    <row r="58" spans="1:18" ht="28.5" x14ac:dyDescent="0.25">
      <c r="A58" s="16" t="s">
        <v>55</v>
      </c>
      <c r="B58" s="161" t="s">
        <v>151</v>
      </c>
      <c r="C58" s="276" t="s">
        <v>141</v>
      </c>
      <c r="D58" s="162" t="s">
        <v>82</v>
      </c>
      <c r="E58" s="177" t="s">
        <v>142</v>
      </c>
      <c r="F58" s="2"/>
      <c r="G58" s="2"/>
      <c r="H58" s="2"/>
      <c r="I58" s="2"/>
      <c r="J58" s="2"/>
      <c r="K58" s="2"/>
      <c r="L58" s="2"/>
      <c r="M58" s="2"/>
      <c r="N58" s="2"/>
      <c r="O58" s="2"/>
      <c r="P58" s="2"/>
      <c r="Q58" s="2"/>
      <c r="R58" s="2"/>
    </row>
    <row r="59" spans="1:18" ht="28.5" x14ac:dyDescent="0.25">
      <c r="A59" s="16" t="s">
        <v>55</v>
      </c>
      <c r="B59" s="147" t="s">
        <v>143</v>
      </c>
      <c r="C59" s="15" t="s">
        <v>144</v>
      </c>
      <c r="D59" s="277" t="s">
        <v>69</v>
      </c>
      <c r="E59" s="49" t="s">
        <v>152</v>
      </c>
      <c r="F59" s="2"/>
      <c r="G59" s="2"/>
      <c r="H59" s="2"/>
      <c r="I59" s="2"/>
      <c r="J59" s="2"/>
      <c r="K59" s="2"/>
      <c r="L59" s="2"/>
      <c r="M59" s="2"/>
      <c r="N59" s="2"/>
      <c r="O59" s="2"/>
      <c r="P59" s="2"/>
      <c r="Q59" s="2"/>
      <c r="R59" s="2"/>
    </row>
    <row r="60" spans="1:18" ht="29.25" x14ac:dyDescent="0.25">
      <c r="A60" s="16" t="s">
        <v>55</v>
      </c>
      <c r="B60" s="147" t="s">
        <v>146</v>
      </c>
      <c r="C60" s="63" t="s">
        <v>147</v>
      </c>
      <c r="D60" s="151" t="s">
        <v>94</v>
      </c>
      <c r="E60" s="49" t="s">
        <v>148</v>
      </c>
      <c r="F60" s="2"/>
      <c r="G60" s="2"/>
      <c r="H60" s="2"/>
      <c r="I60" s="2"/>
      <c r="J60" s="2"/>
      <c r="K60" s="2"/>
      <c r="L60" s="2"/>
      <c r="M60" s="2"/>
      <c r="N60" s="2"/>
      <c r="O60" s="2"/>
      <c r="P60" s="2"/>
      <c r="Q60" s="2"/>
      <c r="R60" s="2"/>
    </row>
    <row r="61" spans="1:18" s="123" customFormat="1" ht="27" customHeight="1" x14ac:dyDescent="0.25">
      <c r="A61" s="163"/>
      <c r="B61" s="164"/>
      <c r="C61" s="165"/>
      <c r="D61" s="139"/>
      <c r="E61" s="156"/>
      <c r="F61" s="124"/>
    </row>
    <row r="62" spans="1:18" ht="28.5" x14ac:dyDescent="0.25">
      <c r="A62" s="16" t="s">
        <v>55</v>
      </c>
      <c r="B62" s="161" t="s">
        <v>153</v>
      </c>
      <c r="C62" s="276" t="s">
        <v>141</v>
      </c>
      <c r="D62" s="162" t="s">
        <v>82</v>
      </c>
      <c r="E62" s="177" t="s">
        <v>142</v>
      </c>
    </row>
    <row r="63" spans="1:18" ht="28.5" x14ac:dyDescent="0.25">
      <c r="A63" s="16" t="s">
        <v>55</v>
      </c>
      <c r="B63" s="147" t="s">
        <v>143</v>
      </c>
      <c r="C63" s="15" t="s">
        <v>144</v>
      </c>
      <c r="D63" s="277" t="s">
        <v>69</v>
      </c>
      <c r="E63" s="49" t="s">
        <v>152</v>
      </c>
    </row>
    <row r="64" spans="1:18" ht="29.25" x14ac:dyDescent="0.25">
      <c r="A64" s="16" t="s">
        <v>55</v>
      </c>
      <c r="B64" s="157" t="s">
        <v>146</v>
      </c>
      <c r="C64" s="63" t="s">
        <v>147</v>
      </c>
      <c r="D64" s="159" t="s">
        <v>94</v>
      </c>
      <c r="E64" s="49" t="s">
        <v>148</v>
      </c>
    </row>
    <row r="65" spans="1:5" ht="27" customHeight="1" x14ac:dyDescent="0.25">
      <c r="A65" s="163"/>
      <c r="B65" s="160"/>
      <c r="C65" s="165"/>
      <c r="D65" s="155"/>
      <c r="E65" s="156"/>
    </row>
    <row r="66" spans="1:5" ht="28.5" x14ac:dyDescent="0.25">
      <c r="A66" s="16" t="s">
        <v>55</v>
      </c>
      <c r="B66" s="161" t="s">
        <v>154</v>
      </c>
      <c r="C66" s="276" t="s">
        <v>141</v>
      </c>
      <c r="D66" s="162" t="s">
        <v>82</v>
      </c>
      <c r="E66" s="177" t="s">
        <v>155</v>
      </c>
    </row>
    <row r="67" spans="1:5" ht="28.5" x14ac:dyDescent="0.25">
      <c r="A67" s="16" t="s">
        <v>55</v>
      </c>
      <c r="B67" s="147" t="s">
        <v>143</v>
      </c>
      <c r="C67" s="15" t="s">
        <v>144</v>
      </c>
      <c r="D67" s="277" t="s">
        <v>69</v>
      </c>
      <c r="E67" s="49" t="s">
        <v>156</v>
      </c>
    </row>
    <row r="68" spans="1:5" x14ac:dyDescent="0.25">
      <c r="A68" s="16" t="s">
        <v>55</v>
      </c>
      <c r="B68" s="157" t="s">
        <v>146</v>
      </c>
      <c r="C68" s="63" t="s">
        <v>147</v>
      </c>
      <c r="D68" s="159" t="s">
        <v>94</v>
      </c>
      <c r="E68" s="49"/>
    </row>
    <row r="69" spans="1:5" ht="27" customHeight="1" x14ac:dyDescent="0.25">
      <c r="A69" s="163"/>
      <c r="B69" s="160"/>
      <c r="C69" s="165"/>
      <c r="D69" s="155"/>
      <c r="E69" s="156"/>
    </row>
    <row r="70" spans="1:5" ht="28.5" x14ac:dyDescent="0.25">
      <c r="A70" s="16" t="s">
        <v>55</v>
      </c>
      <c r="B70" s="161" t="s">
        <v>157</v>
      </c>
      <c r="C70" s="276" t="s">
        <v>141</v>
      </c>
      <c r="D70" s="162" t="s">
        <v>82</v>
      </c>
      <c r="E70" s="177" t="s">
        <v>142</v>
      </c>
    </row>
    <row r="71" spans="1:5" ht="28.5" x14ac:dyDescent="0.25">
      <c r="A71" s="16" t="s">
        <v>55</v>
      </c>
      <c r="B71" s="147" t="s">
        <v>143</v>
      </c>
      <c r="C71" s="15" t="s">
        <v>144</v>
      </c>
      <c r="D71" s="277" t="s">
        <v>69</v>
      </c>
      <c r="E71" s="49" t="s">
        <v>152</v>
      </c>
    </row>
    <row r="72" spans="1:5" ht="29.25" x14ac:dyDescent="0.25">
      <c r="A72" s="16" t="s">
        <v>55</v>
      </c>
      <c r="B72" s="157" t="s">
        <v>146</v>
      </c>
      <c r="C72" s="63" t="s">
        <v>147</v>
      </c>
      <c r="D72" s="159" t="s">
        <v>94</v>
      </c>
      <c r="E72" s="49" t="s">
        <v>148</v>
      </c>
    </row>
    <row r="73" spans="1:5" ht="27" customHeight="1" x14ac:dyDescent="0.25">
      <c r="A73" s="163"/>
      <c r="B73" s="160"/>
      <c r="C73" s="165"/>
      <c r="D73" s="155"/>
      <c r="E73" s="156"/>
    </row>
    <row r="74" spans="1:5" ht="28.5" x14ac:dyDescent="0.25">
      <c r="A74" s="16" t="s">
        <v>55</v>
      </c>
      <c r="B74" s="161" t="s">
        <v>158</v>
      </c>
      <c r="C74" s="276" t="s">
        <v>141</v>
      </c>
      <c r="D74" s="162" t="s">
        <v>82</v>
      </c>
      <c r="E74" s="177" t="s">
        <v>142</v>
      </c>
    </row>
    <row r="75" spans="1:5" ht="28.5" x14ac:dyDescent="0.25">
      <c r="A75" s="16" t="s">
        <v>55</v>
      </c>
      <c r="B75" s="166" t="s">
        <v>143</v>
      </c>
      <c r="C75" s="15" t="s">
        <v>144</v>
      </c>
      <c r="D75" s="277" t="s">
        <v>69</v>
      </c>
      <c r="E75" s="49" t="s">
        <v>150</v>
      </c>
    </row>
    <row r="76" spans="1:5" ht="29.25" x14ac:dyDescent="0.25">
      <c r="A76" s="16" t="s">
        <v>55</v>
      </c>
      <c r="B76" s="167" t="s">
        <v>146</v>
      </c>
      <c r="C76" s="63" t="s">
        <v>147</v>
      </c>
      <c r="D76" s="159" t="s">
        <v>94</v>
      </c>
      <c r="E76" s="49" t="s">
        <v>148</v>
      </c>
    </row>
    <row r="77" spans="1:5" ht="27" customHeight="1" x14ac:dyDescent="0.25">
      <c r="A77" s="163"/>
      <c r="B77" s="168"/>
      <c r="C77" s="165"/>
      <c r="D77" s="155"/>
      <c r="E77" s="156"/>
    </row>
    <row r="78" spans="1:5" ht="29.25" x14ac:dyDescent="0.25">
      <c r="A78" s="223"/>
      <c r="B78" s="215" t="s">
        <v>159</v>
      </c>
      <c r="C78" s="169" t="s">
        <v>160</v>
      </c>
      <c r="D78" s="5" t="s">
        <v>161</v>
      </c>
      <c r="E78" s="130" t="s">
        <v>162</v>
      </c>
    </row>
    <row r="79" spans="1:5" x14ac:dyDescent="0.25">
      <c r="A79" s="16" t="s">
        <v>55</v>
      </c>
      <c r="B79" s="166" t="s">
        <v>163</v>
      </c>
      <c r="C79" s="170" t="s">
        <v>164</v>
      </c>
      <c r="D79" s="151" t="s">
        <v>58</v>
      </c>
      <c r="E79" s="49"/>
    </row>
    <row r="80" spans="1:5" x14ac:dyDescent="0.25">
      <c r="A80" s="16" t="s">
        <v>55</v>
      </c>
      <c r="B80" s="166" t="s">
        <v>165</v>
      </c>
      <c r="C80" s="171" t="s">
        <v>166</v>
      </c>
      <c r="D80" s="151" t="s">
        <v>58</v>
      </c>
      <c r="E80" s="177"/>
    </row>
    <row r="81" spans="1:5" ht="28.5" x14ac:dyDescent="0.25">
      <c r="A81" s="16" t="s">
        <v>55</v>
      </c>
      <c r="B81" s="166" t="s">
        <v>143</v>
      </c>
      <c r="C81" s="15" t="s">
        <v>144</v>
      </c>
      <c r="D81" s="277" t="s">
        <v>69</v>
      </c>
      <c r="E81" s="49"/>
    </row>
    <row r="82" spans="1:5" x14ac:dyDescent="0.25">
      <c r="A82" s="16" t="s">
        <v>55</v>
      </c>
      <c r="B82" s="167" t="s">
        <v>146</v>
      </c>
      <c r="C82" s="63" t="s">
        <v>147</v>
      </c>
      <c r="D82" s="159" t="s">
        <v>94</v>
      </c>
      <c r="E82" s="49"/>
    </row>
    <row r="83" spans="1:5" ht="27" customHeight="1" x14ac:dyDescent="0.25">
      <c r="A83" s="163"/>
      <c r="B83" s="168"/>
      <c r="C83" s="165"/>
      <c r="D83" s="155"/>
      <c r="E83" s="156"/>
    </row>
    <row r="84" spans="1:5" ht="29.25" x14ac:dyDescent="0.25">
      <c r="B84" s="215" t="s">
        <v>159</v>
      </c>
      <c r="C84" s="169" t="s">
        <v>160</v>
      </c>
      <c r="D84" s="5" t="s">
        <v>161</v>
      </c>
      <c r="E84" s="130" t="s">
        <v>162</v>
      </c>
    </row>
    <row r="85" spans="1:5" x14ac:dyDescent="0.25">
      <c r="A85" s="16" t="s">
        <v>55</v>
      </c>
      <c r="B85" s="166" t="s">
        <v>163</v>
      </c>
      <c r="C85" s="170" t="s">
        <v>164</v>
      </c>
      <c r="D85" s="151" t="s">
        <v>58</v>
      </c>
      <c r="E85" s="49"/>
    </row>
    <row r="86" spans="1:5" x14ac:dyDescent="0.25">
      <c r="A86" s="16" t="s">
        <v>55</v>
      </c>
      <c r="B86" s="166" t="s">
        <v>165</v>
      </c>
      <c r="C86" s="171" t="s">
        <v>166</v>
      </c>
      <c r="D86" s="151" t="s">
        <v>58</v>
      </c>
      <c r="E86" s="177"/>
    </row>
    <row r="87" spans="1:5" ht="28.5" x14ac:dyDescent="0.25">
      <c r="A87" s="16" t="s">
        <v>55</v>
      </c>
      <c r="B87" s="166" t="s">
        <v>143</v>
      </c>
      <c r="C87" s="15" t="s">
        <v>144</v>
      </c>
      <c r="D87" s="277" t="s">
        <v>69</v>
      </c>
      <c r="E87" s="49"/>
    </row>
    <row r="88" spans="1:5" x14ac:dyDescent="0.25">
      <c r="A88" s="16" t="s">
        <v>55</v>
      </c>
      <c r="B88" s="167" t="s">
        <v>146</v>
      </c>
      <c r="C88" s="63" t="s">
        <v>147</v>
      </c>
      <c r="D88" s="159" t="s">
        <v>94</v>
      </c>
      <c r="E88" s="49"/>
    </row>
    <row r="89" spans="1:5" ht="27" customHeight="1" x14ac:dyDescent="0.25">
      <c r="A89" s="163"/>
      <c r="B89" s="168"/>
      <c r="C89" s="165"/>
      <c r="D89" s="155"/>
      <c r="E89" s="156"/>
    </row>
    <row r="90" spans="1:5" ht="29.25" x14ac:dyDescent="0.25">
      <c r="B90" s="215" t="s">
        <v>159</v>
      </c>
      <c r="C90" s="169" t="s">
        <v>160</v>
      </c>
      <c r="D90" s="5" t="s">
        <v>161</v>
      </c>
      <c r="E90" s="130" t="s">
        <v>162</v>
      </c>
    </row>
    <row r="91" spans="1:5" x14ac:dyDescent="0.25">
      <c r="A91" s="16" t="s">
        <v>55</v>
      </c>
      <c r="B91" s="166" t="s">
        <v>163</v>
      </c>
      <c r="C91" s="170" t="s">
        <v>164</v>
      </c>
      <c r="D91" s="151" t="s">
        <v>58</v>
      </c>
      <c r="E91" s="49"/>
    </row>
    <row r="92" spans="1:5" x14ac:dyDescent="0.25">
      <c r="A92" s="16" t="s">
        <v>55</v>
      </c>
      <c r="B92" s="166" t="s">
        <v>165</v>
      </c>
      <c r="C92" s="171" t="s">
        <v>166</v>
      </c>
      <c r="D92" s="151" t="s">
        <v>58</v>
      </c>
      <c r="E92" s="177"/>
    </row>
    <row r="93" spans="1:5" ht="28.5" x14ac:dyDescent="0.25">
      <c r="A93" s="16" t="s">
        <v>55</v>
      </c>
      <c r="B93" s="166" t="s">
        <v>143</v>
      </c>
      <c r="C93" s="15" t="s">
        <v>144</v>
      </c>
      <c r="D93" s="277" t="s">
        <v>69</v>
      </c>
      <c r="E93" s="49"/>
    </row>
    <row r="94" spans="1:5" x14ac:dyDescent="0.25">
      <c r="A94" s="16" t="s">
        <v>55</v>
      </c>
      <c r="B94" s="167" t="s">
        <v>146</v>
      </c>
      <c r="C94" s="63" t="s">
        <v>147</v>
      </c>
      <c r="D94" s="159" t="s">
        <v>94</v>
      </c>
      <c r="E94" s="49" t="s">
        <v>167</v>
      </c>
    </row>
    <row r="95" spans="1:5" ht="27" customHeight="1" x14ac:dyDescent="0.25">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70" zoomScaleNormal="80" workbookViewId="0">
      <pane xSplit="2" ySplit="3" topLeftCell="C4" activePane="bottomRight" state="frozen"/>
      <selection pane="topRight" activeCell="D5" sqref="D5"/>
      <selection pane="bottomLeft" activeCell="D5" sqref="D5"/>
      <selection pane="bottomRight" activeCell="F13" sqref="F13"/>
    </sheetView>
  </sheetViews>
  <sheetFormatPr defaultColWidth="9.28515625" defaultRowHeight="14.25" x14ac:dyDescent="0.2"/>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x14ac:dyDescent="0.3">
      <c r="A1" s="225" t="s">
        <v>168</v>
      </c>
      <c r="B1" s="226"/>
      <c r="C1" s="77"/>
      <c r="D1" s="179"/>
      <c r="E1" s="271" t="s">
        <v>169</v>
      </c>
      <c r="F1" s="272" t="s">
        <v>170</v>
      </c>
      <c r="G1" s="272" t="s">
        <v>171</v>
      </c>
      <c r="H1" s="272" t="s">
        <v>172</v>
      </c>
      <c r="I1" s="272" t="s">
        <v>173</v>
      </c>
      <c r="J1" s="272" t="s">
        <v>174</v>
      </c>
      <c r="K1" s="272" t="s">
        <v>175</v>
      </c>
      <c r="L1" s="272" t="s">
        <v>176</v>
      </c>
      <c r="M1" s="272" t="s">
        <v>177</v>
      </c>
      <c r="N1" s="272" t="s">
        <v>178</v>
      </c>
      <c r="O1" s="272" t="s">
        <v>179</v>
      </c>
      <c r="P1" s="272" t="s">
        <v>180</v>
      </c>
      <c r="Q1" s="272" t="s">
        <v>181</v>
      </c>
      <c r="R1" s="272" t="s">
        <v>182</v>
      </c>
      <c r="S1" s="272" t="s">
        <v>183</v>
      </c>
      <c r="T1" s="272" t="s">
        <v>184</v>
      </c>
      <c r="U1" s="272" t="s">
        <v>185</v>
      </c>
      <c r="V1" s="272" t="s">
        <v>186</v>
      </c>
      <c r="W1" s="272" t="s">
        <v>187</v>
      </c>
      <c r="X1" s="272" t="s">
        <v>188</v>
      </c>
      <c r="Y1" s="272" t="s">
        <v>189</v>
      </c>
      <c r="Z1" s="272" t="s">
        <v>190</v>
      </c>
      <c r="AA1" s="272" t="s">
        <v>191</v>
      </c>
      <c r="AB1" s="272" t="s">
        <v>192</v>
      </c>
      <c r="AC1" s="272" t="s">
        <v>193</v>
      </c>
      <c r="AD1" s="272" t="s">
        <v>194</v>
      </c>
      <c r="AE1" s="272" t="s">
        <v>195</v>
      </c>
      <c r="AF1" s="272" t="s">
        <v>196</v>
      </c>
      <c r="AG1" s="272" t="s">
        <v>197</v>
      </c>
      <c r="AH1" s="272" t="s">
        <v>198</v>
      </c>
      <c r="AI1" s="272" t="s">
        <v>199</v>
      </c>
      <c r="AJ1" s="272" t="s">
        <v>200</v>
      </c>
      <c r="AK1" s="272" t="s">
        <v>201</v>
      </c>
      <c r="AL1" s="272" t="s">
        <v>202</v>
      </c>
      <c r="AM1" s="272" t="s">
        <v>203</v>
      </c>
      <c r="AN1" s="272" t="s">
        <v>204</v>
      </c>
      <c r="AO1" s="272" t="s">
        <v>205</v>
      </c>
      <c r="AP1" s="272" t="s">
        <v>206</v>
      </c>
      <c r="AQ1" s="272" t="s">
        <v>207</v>
      </c>
      <c r="AR1" s="272" t="s">
        <v>208</v>
      </c>
      <c r="AS1" s="272" t="s">
        <v>209</v>
      </c>
      <c r="AT1" s="272" t="s">
        <v>210</v>
      </c>
      <c r="AU1" s="272" t="s">
        <v>211</v>
      </c>
      <c r="AV1" s="272" t="s">
        <v>212</v>
      </c>
      <c r="AW1" s="272" t="s">
        <v>213</v>
      </c>
      <c r="AX1" s="272" t="s">
        <v>214</v>
      </c>
      <c r="AY1" s="272" t="s">
        <v>215</v>
      </c>
      <c r="AZ1" s="272" t="s">
        <v>216</v>
      </c>
      <c r="BA1" s="272" t="s">
        <v>217</v>
      </c>
      <c r="BB1" s="272" t="s">
        <v>218</v>
      </c>
      <c r="BC1" s="272" t="s">
        <v>219</v>
      </c>
      <c r="BD1" s="272" t="s">
        <v>220</v>
      </c>
      <c r="BE1" s="272" t="s">
        <v>221</v>
      </c>
      <c r="BF1" s="272" t="s">
        <v>222</v>
      </c>
      <c r="BG1" s="272" t="s">
        <v>223</v>
      </c>
      <c r="BH1" s="272" t="s">
        <v>224</v>
      </c>
      <c r="BI1" s="272" t="s">
        <v>225</v>
      </c>
      <c r="BJ1" s="272" t="s">
        <v>226</v>
      </c>
      <c r="BK1" s="272" t="s">
        <v>227</v>
      </c>
      <c r="BL1" s="272" t="s">
        <v>228</v>
      </c>
      <c r="BM1" s="272" t="s">
        <v>229</v>
      </c>
      <c r="BN1" s="272" t="s">
        <v>230</v>
      </c>
      <c r="BO1" s="272" t="s">
        <v>231</v>
      </c>
      <c r="BP1" s="272" t="s">
        <v>232</v>
      </c>
      <c r="BQ1" s="272" t="s">
        <v>233</v>
      </c>
      <c r="BR1" s="272" t="s">
        <v>234</v>
      </c>
      <c r="BS1" s="272" t="s">
        <v>235</v>
      </c>
      <c r="BT1" s="272" t="s">
        <v>236</v>
      </c>
      <c r="BU1" s="272" t="s">
        <v>237</v>
      </c>
      <c r="BV1" s="272" t="s">
        <v>238</v>
      </c>
      <c r="BW1" s="272" t="s">
        <v>239</v>
      </c>
      <c r="BX1" s="272" t="s">
        <v>240</v>
      </c>
      <c r="BY1" s="272" t="s">
        <v>241</v>
      </c>
      <c r="BZ1" s="272" t="s">
        <v>242</v>
      </c>
      <c r="CA1" s="272" t="s">
        <v>243</v>
      </c>
      <c r="CB1" s="272" t="s">
        <v>244</v>
      </c>
      <c r="CC1" s="272" t="s">
        <v>245</v>
      </c>
      <c r="CD1" s="272" t="s">
        <v>246</v>
      </c>
      <c r="CE1" s="272" t="s">
        <v>247</v>
      </c>
      <c r="CF1" s="272" t="s">
        <v>248</v>
      </c>
      <c r="CG1" s="272" t="s">
        <v>249</v>
      </c>
      <c r="CH1" s="272" t="s">
        <v>250</v>
      </c>
      <c r="CI1" s="272" t="s">
        <v>251</v>
      </c>
      <c r="CJ1" s="272" t="s">
        <v>252</v>
      </c>
      <c r="CK1" s="272" t="s">
        <v>253</v>
      </c>
      <c r="CL1" s="272" t="s">
        <v>254</v>
      </c>
      <c r="CM1" s="272" t="s">
        <v>255</v>
      </c>
      <c r="CN1" s="272" t="s">
        <v>256</v>
      </c>
      <c r="CO1" s="272" t="s">
        <v>257</v>
      </c>
      <c r="CP1" s="272" t="s">
        <v>258</v>
      </c>
      <c r="CQ1" s="272" t="s">
        <v>259</v>
      </c>
      <c r="CR1" s="272" t="s">
        <v>260</v>
      </c>
      <c r="CS1" s="272" t="s">
        <v>261</v>
      </c>
      <c r="CT1" s="272" t="s">
        <v>262</v>
      </c>
      <c r="CU1" s="272" t="s">
        <v>263</v>
      </c>
      <c r="CV1" s="272" t="s">
        <v>264</v>
      </c>
      <c r="CW1" s="272" t="s">
        <v>265</v>
      </c>
      <c r="CX1" s="272" t="s">
        <v>266</v>
      </c>
      <c r="CY1" s="272" t="s">
        <v>267</v>
      </c>
      <c r="CZ1" s="273" t="s">
        <v>268</v>
      </c>
    </row>
    <row r="2" spans="1:104" ht="23.25" hidden="1" customHeight="1" x14ac:dyDescent="0.2">
      <c r="A2" s="297" t="s">
        <v>269</v>
      </c>
      <c r="B2" s="298"/>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x14ac:dyDescent="0.2">
      <c r="A3" s="297" t="s">
        <v>270</v>
      </c>
      <c r="B3" s="298"/>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x14ac:dyDescent="0.3">
      <c r="A4" s="24" t="s">
        <v>271</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x14ac:dyDescent="0.25">
      <c r="A5" s="282" t="s">
        <v>272</v>
      </c>
      <c r="B5" s="283"/>
      <c r="C5" s="283"/>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x14ac:dyDescent="0.2">
      <c r="A6" s="48" t="s">
        <v>51</v>
      </c>
      <c r="B6" s="46" t="s">
        <v>52</v>
      </c>
      <c r="C6" s="46" t="s">
        <v>53</v>
      </c>
      <c r="D6" s="46" t="s">
        <v>54</v>
      </c>
      <c r="E6" s="83" t="s">
        <v>169</v>
      </c>
      <c r="F6" s="274" t="s">
        <v>170</v>
      </c>
      <c r="G6" s="274" t="s">
        <v>171</v>
      </c>
      <c r="H6" s="274" t="s">
        <v>172</v>
      </c>
      <c r="I6" s="274" t="s">
        <v>173</v>
      </c>
      <c r="J6" s="274" t="s">
        <v>174</v>
      </c>
      <c r="K6" s="274" t="s">
        <v>175</v>
      </c>
      <c r="L6" s="274" t="s">
        <v>176</v>
      </c>
      <c r="M6" s="274" t="s">
        <v>177</v>
      </c>
      <c r="N6" s="274" t="s">
        <v>178</v>
      </c>
      <c r="O6" s="274" t="s">
        <v>179</v>
      </c>
      <c r="P6" s="274" t="s">
        <v>180</v>
      </c>
      <c r="Q6" s="274" t="s">
        <v>181</v>
      </c>
      <c r="R6" s="274" t="s">
        <v>182</v>
      </c>
      <c r="S6" s="274" t="s">
        <v>183</v>
      </c>
      <c r="T6" s="274" t="s">
        <v>184</v>
      </c>
      <c r="U6" s="274" t="s">
        <v>185</v>
      </c>
      <c r="V6" s="274" t="s">
        <v>186</v>
      </c>
      <c r="W6" s="274" t="s">
        <v>187</v>
      </c>
      <c r="X6" s="274" t="s">
        <v>188</v>
      </c>
      <c r="Y6" s="274" t="s">
        <v>189</v>
      </c>
      <c r="Z6" s="274" t="s">
        <v>190</v>
      </c>
      <c r="AA6" s="274" t="s">
        <v>191</v>
      </c>
      <c r="AB6" s="274" t="s">
        <v>192</v>
      </c>
      <c r="AC6" s="274" t="s">
        <v>193</v>
      </c>
      <c r="AD6" s="274" t="s">
        <v>194</v>
      </c>
      <c r="AE6" s="274" t="s">
        <v>195</v>
      </c>
      <c r="AF6" s="274" t="s">
        <v>196</v>
      </c>
      <c r="AG6" s="274" t="s">
        <v>197</v>
      </c>
      <c r="AH6" s="274" t="s">
        <v>198</v>
      </c>
      <c r="AI6" s="274" t="s">
        <v>199</v>
      </c>
      <c r="AJ6" s="274" t="s">
        <v>200</v>
      </c>
      <c r="AK6" s="274" t="s">
        <v>201</v>
      </c>
      <c r="AL6" s="274" t="s">
        <v>202</v>
      </c>
      <c r="AM6" s="274" t="s">
        <v>203</v>
      </c>
      <c r="AN6" s="274" t="s">
        <v>204</v>
      </c>
      <c r="AO6" s="274" t="s">
        <v>205</v>
      </c>
      <c r="AP6" s="274" t="s">
        <v>206</v>
      </c>
      <c r="AQ6" s="274" t="s">
        <v>207</v>
      </c>
      <c r="AR6" s="274" t="s">
        <v>208</v>
      </c>
      <c r="AS6" s="274" t="s">
        <v>209</v>
      </c>
      <c r="AT6" s="274" t="s">
        <v>210</v>
      </c>
      <c r="AU6" s="274" t="s">
        <v>211</v>
      </c>
      <c r="AV6" s="274" t="s">
        <v>212</v>
      </c>
      <c r="AW6" s="274" t="s">
        <v>213</v>
      </c>
      <c r="AX6" s="274" t="s">
        <v>214</v>
      </c>
      <c r="AY6" s="274" t="s">
        <v>215</v>
      </c>
      <c r="AZ6" s="274" t="s">
        <v>216</v>
      </c>
      <c r="BA6" s="274" t="s">
        <v>217</v>
      </c>
      <c r="BB6" s="274" t="s">
        <v>218</v>
      </c>
      <c r="BC6" s="274" t="s">
        <v>219</v>
      </c>
      <c r="BD6" s="274" t="s">
        <v>220</v>
      </c>
      <c r="BE6" s="274" t="s">
        <v>221</v>
      </c>
      <c r="BF6" s="274" t="s">
        <v>222</v>
      </c>
      <c r="BG6" s="274" t="s">
        <v>223</v>
      </c>
      <c r="BH6" s="274" t="s">
        <v>224</v>
      </c>
      <c r="BI6" s="274" t="s">
        <v>225</v>
      </c>
      <c r="BJ6" s="274" t="s">
        <v>226</v>
      </c>
      <c r="BK6" s="274" t="s">
        <v>227</v>
      </c>
      <c r="BL6" s="274" t="s">
        <v>228</v>
      </c>
      <c r="BM6" s="274" t="s">
        <v>229</v>
      </c>
      <c r="BN6" s="274" t="s">
        <v>230</v>
      </c>
      <c r="BO6" s="274" t="s">
        <v>231</v>
      </c>
      <c r="BP6" s="274" t="s">
        <v>232</v>
      </c>
      <c r="BQ6" s="274" t="s">
        <v>233</v>
      </c>
      <c r="BR6" s="274" t="s">
        <v>234</v>
      </c>
      <c r="BS6" s="274" t="s">
        <v>235</v>
      </c>
      <c r="BT6" s="274" t="s">
        <v>236</v>
      </c>
      <c r="BU6" s="274" t="s">
        <v>237</v>
      </c>
      <c r="BV6" s="274" t="s">
        <v>238</v>
      </c>
      <c r="BW6" s="274" t="s">
        <v>239</v>
      </c>
      <c r="BX6" s="274" t="s">
        <v>240</v>
      </c>
      <c r="BY6" s="274" t="s">
        <v>241</v>
      </c>
      <c r="BZ6" s="274" t="s">
        <v>242</v>
      </c>
      <c r="CA6" s="274" t="s">
        <v>243</v>
      </c>
      <c r="CB6" s="274" t="s">
        <v>244</v>
      </c>
      <c r="CC6" s="274" t="s">
        <v>245</v>
      </c>
      <c r="CD6" s="274" t="s">
        <v>246</v>
      </c>
      <c r="CE6" s="274" t="s">
        <v>247</v>
      </c>
      <c r="CF6" s="274" t="s">
        <v>248</v>
      </c>
      <c r="CG6" s="274" t="s">
        <v>249</v>
      </c>
      <c r="CH6" s="274" t="s">
        <v>250</v>
      </c>
      <c r="CI6" s="274" t="s">
        <v>251</v>
      </c>
      <c r="CJ6" s="274" t="s">
        <v>252</v>
      </c>
      <c r="CK6" s="274" t="s">
        <v>253</v>
      </c>
      <c r="CL6" s="274" t="s">
        <v>254</v>
      </c>
      <c r="CM6" s="274" t="s">
        <v>255</v>
      </c>
      <c r="CN6" s="274" t="s">
        <v>256</v>
      </c>
      <c r="CO6" s="274" t="s">
        <v>257</v>
      </c>
      <c r="CP6" s="274" t="s">
        <v>258</v>
      </c>
      <c r="CQ6" s="274" t="s">
        <v>259</v>
      </c>
      <c r="CR6" s="274" t="s">
        <v>260</v>
      </c>
      <c r="CS6" s="274" t="s">
        <v>261</v>
      </c>
      <c r="CT6" s="274" t="s">
        <v>262</v>
      </c>
      <c r="CU6" s="274" t="s">
        <v>263</v>
      </c>
      <c r="CV6" s="274" t="s">
        <v>264</v>
      </c>
      <c r="CW6" s="274" t="s">
        <v>265</v>
      </c>
      <c r="CX6" s="274" t="s">
        <v>266</v>
      </c>
      <c r="CY6" s="274" t="s">
        <v>267</v>
      </c>
      <c r="CZ6" s="275" t="s">
        <v>268</v>
      </c>
    </row>
    <row r="7" spans="1:104" ht="85.5" x14ac:dyDescent="0.2">
      <c r="A7" s="16" t="s">
        <v>273</v>
      </c>
      <c r="B7" s="15" t="s">
        <v>274</v>
      </c>
      <c r="C7" s="15" t="s">
        <v>275</v>
      </c>
      <c r="D7" s="15" t="s">
        <v>82</v>
      </c>
      <c r="E7" s="56" t="s">
        <v>133</v>
      </c>
      <c r="F7" s="60" t="s">
        <v>133</v>
      </c>
      <c r="G7" s="60" t="s">
        <v>133</v>
      </c>
      <c r="H7" s="60" t="s">
        <v>133</v>
      </c>
      <c r="I7" s="60" t="s">
        <v>133</v>
      </c>
      <c r="J7" s="60" t="s">
        <v>133</v>
      </c>
      <c r="K7" s="60" t="s">
        <v>133</v>
      </c>
      <c r="L7" s="60" t="s">
        <v>133</v>
      </c>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114" x14ac:dyDescent="0.2">
      <c r="A8" s="16" t="s">
        <v>276</v>
      </c>
      <c r="B8" s="15" t="s">
        <v>277</v>
      </c>
      <c r="C8" s="15" t="s">
        <v>278</v>
      </c>
      <c r="D8" s="15" t="s">
        <v>58</v>
      </c>
      <c r="E8" s="56" t="s">
        <v>279</v>
      </c>
      <c r="F8" s="60" t="s">
        <v>280</v>
      </c>
      <c r="G8" s="60" t="s">
        <v>280</v>
      </c>
      <c r="H8" s="60" t="s">
        <v>280</v>
      </c>
      <c r="I8" s="60" t="s">
        <v>279</v>
      </c>
      <c r="J8" s="60" t="s">
        <v>281</v>
      </c>
      <c r="K8" s="60" t="s">
        <v>281</v>
      </c>
      <c r="L8" s="60" t="s">
        <v>280</v>
      </c>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28.5" x14ac:dyDescent="0.2">
      <c r="A9" s="16" t="s">
        <v>282</v>
      </c>
      <c r="B9" s="15" t="s">
        <v>283</v>
      </c>
      <c r="C9" s="9" t="s">
        <v>284</v>
      </c>
      <c r="D9" s="15" t="s">
        <v>69</v>
      </c>
      <c r="E9" s="56" t="s">
        <v>285</v>
      </c>
      <c r="F9" s="60" t="s">
        <v>285</v>
      </c>
      <c r="G9" s="60" t="s">
        <v>286</v>
      </c>
      <c r="H9" s="60" t="s">
        <v>287</v>
      </c>
      <c r="I9" s="60" t="s">
        <v>288</v>
      </c>
      <c r="J9" s="60" t="s">
        <v>288</v>
      </c>
      <c r="K9" s="60" t="s">
        <v>288</v>
      </c>
      <c r="L9" s="60" t="s">
        <v>288</v>
      </c>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42.75" x14ac:dyDescent="0.2">
      <c r="A10" s="16" t="s">
        <v>289</v>
      </c>
      <c r="B10" s="15" t="s">
        <v>290</v>
      </c>
      <c r="C10" s="9" t="s">
        <v>291</v>
      </c>
      <c r="D10" s="15" t="s">
        <v>58</v>
      </c>
      <c r="E10" s="56" t="s">
        <v>292</v>
      </c>
      <c r="F10" s="60" t="s">
        <v>293</v>
      </c>
      <c r="G10" s="60" t="s">
        <v>294</v>
      </c>
      <c r="H10" s="60" t="s">
        <v>295</v>
      </c>
      <c r="I10" s="60" t="s">
        <v>296</v>
      </c>
      <c r="J10" s="60" t="s">
        <v>297</v>
      </c>
      <c r="K10" s="60" t="s">
        <v>298</v>
      </c>
      <c r="L10" s="60" t="s">
        <v>299</v>
      </c>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x14ac:dyDescent="0.2">
      <c r="B11" s="299" t="s">
        <v>300</v>
      </c>
      <c r="C11" s="300"/>
      <c r="D11" s="187" t="s">
        <v>162</v>
      </c>
      <c r="E11" s="188" t="s">
        <v>162</v>
      </c>
      <c r="F11" s="189" t="s">
        <v>162</v>
      </c>
      <c r="G11" s="189" t="s">
        <v>162</v>
      </c>
      <c r="H11" s="189" t="s">
        <v>162</v>
      </c>
      <c r="I11" s="189" t="s">
        <v>162</v>
      </c>
      <c r="J11" s="189" t="s">
        <v>162</v>
      </c>
      <c r="K11" s="189" t="s">
        <v>162</v>
      </c>
      <c r="L11" s="189" t="s">
        <v>162</v>
      </c>
      <c r="M11" s="189" t="s">
        <v>162</v>
      </c>
      <c r="N11" s="189" t="s">
        <v>162</v>
      </c>
      <c r="O11" s="189" t="s">
        <v>162</v>
      </c>
      <c r="P11" s="189" t="s">
        <v>162</v>
      </c>
      <c r="Q11" s="189" t="s">
        <v>162</v>
      </c>
      <c r="R11" s="189" t="s">
        <v>162</v>
      </c>
      <c r="S11" s="189" t="s">
        <v>162</v>
      </c>
      <c r="T11" s="189" t="s">
        <v>162</v>
      </c>
      <c r="U11" s="189" t="s">
        <v>162</v>
      </c>
      <c r="V11" s="189" t="s">
        <v>162</v>
      </c>
      <c r="W11" s="189" t="s">
        <v>162</v>
      </c>
      <c r="X11" s="189" t="s">
        <v>162</v>
      </c>
      <c r="Y11" s="189" t="s">
        <v>162</v>
      </c>
      <c r="Z11" s="189" t="s">
        <v>162</v>
      </c>
      <c r="AA11" s="189" t="s">
        <v>162</v>
      </c>
      <c r="AB11" s="189" t="s">
        <v>162</v>
      </c>
      <c r="AC11" s="189" t="s">
        <v>162</v>
      </c>
      <c r="AD11" s="189" t="s">
        <v>162</v>
      </c>
      <c r="AE11" s="189" t="s">
        <v>162</v>
      </c>
      <c r="AF11" s="189" t="s">
        <v>162</v>
      </c>
      <c r="AG11" s="189" t="s">
        <v>162</v>
      </c>
      <c r="AH11" s="189" t="s">
        <v>162</v>
      </c>
      <c r="AI11" s="189" t="s">
        <v>162</v>
      </c>
      <c r="AJ11" s="189" t="s">
        <v>162</v>
      </c>
      <c r="AK11" s="189" t="s">
        <v>162</v>
      </c>
      <c r="AL11" s="189" t="s">
        <v>162</v>
      </c>
      <c r="AM11" s="189" t="s">
        <v>162</v>
      </c>
      <c r="AN11" s="189" t="s">
        <v>162</v>
      </c>
      <c r="AO11" s="189" t="s">
        <v>162</v>
      </c>
      <c r="AP11" s="189" t="s">
        <v>162</v>
      </c>
      <c r="AQ11" s="189" t="s">
        <v>162</v>
      </c>
      <c r="AR11" s="189" t="s">
        <v>162</v>
      </c>
      <c r="AS11" s="189" t="s">
        <v>162</v>
      </c>
      <c r="AT11" s="189" t="s">
        <v>162</v>
      </c>
      <c r="AU11" s="189" t="s">
        <v>162</v>
      </c>
      <c r="AV11" s="189" t="s">
        <v>162</v>
      </c>
      <c r="AW11" s="189" t="s">
        <v>162</v>
      </c>
      <c r="AX11" s="189" t="s">
        <v>162</v>
      </c>
      <c r="AY11" s="189" t="s">
        <v>162</v>
      </c>
      <c r="AZ11" s="189" t="s">
        <v>162</v>
      </c>
      <c r="BA11" s="189" t="s">
        <v>162</v>
      </c>
      <c r="BB11" s="189" t="s">
        <v>162</v>
      </c>
      <c r="BC11" s="189" t="s">
        <v>162</v>
      </c>
      <c r="BD11" s="189" t="s">
        <v>162</v>
      </c>
      <c r="BE11" s="189" t="s">
        <v>162</v>
      </c>
      <c r="BF11" s="189" t="s">
        <v>162</v>
      </c>
      <c r="BG11" s="189" t="s">
        <v>162</v>
      </c>
      <c r="BH11" s="189" t="s">
        <v>162</v>
      </c>
      <c r="BI11" s="189" t="s">
        <v>162</v>
      </c>
      <c r="BJ11" s="189" t="s">
        <v>162</v>
      </c>
      <c r="BK11" s="189" t="s">
        <v>162</v>
      </c>
      <c r="BL11" s="189" t="s">
        <v>162</v>
      </c>
      <c r="BM11" s="189" t="s">
        <v>162</v>
      </c>
      <c r="BN11" s="189" t="s">
        <v>162</v>
      </c>
      <c r="BO11" s="189" t="s">
        <v>162</v>
      </c>
      <c r="BP11" s="189" t="s">
        <v>162</v>
      </c>
      <c r="BQ11" s="189" t="s">
        <v>162</v>
      </c>
      <c r="BR11" s="189" t="s">
        <v>162</v>
      </c>
      <c r="BS11" s="189" t="s">
        <v>162</v>
      </c>
      <c r="BT11" s="189" t="s">
        <v>162</v>
      </c>
      <c r="BU11" s="189" t="s">
        <v>162</v>
      </c>
      <c r="BV11" s="189" t="s">
        <v>162</v>
      </c>
      <c r="BW11" s="189" t="s">
        <v>162</v>
      </c>
      <c r="BX11" s="189" t="s">
        <v>162</v>
      </c>
      <c r="BY11" s="189" t="s">
        <v>162</v>
      </c>
      <c r="BZ11" s="189" t="s">
        <v>162</v>
      </c>
      <c r="CA11" s="189" t="s">
        <v>162</v>
      </c>
      <c r="CB11" s="189" t="s">
        <v>162</v>
      </c>
      <c r="CC11" s="189" t="s">
        <v>162</v>
      </c>
      <c r="CD11" s="189" t="s">
        <v>162</v>
      </c>
      <c r="CE11" s="189" t="s">
        <v>162</v>
      </c>
      <c r="CF11" s="189" t="s">
        <v>162</v>
      </c>
      <c r="CG11" s="189" t="s">
        <v>162</v>
      </c>
      <c r="CH11" s="189" t="s">
        <v>162</v>
      </c>
      <c r="CI11" s="189" t="s">
        <v>162</v>
      </c>
      <c r="CJ11" s="189" t="s">
        <v>162</v>
      </c>
      <c r="CK11" s="189" t="s">
        <v>162</v>
      </c>
      <c r="CL11" s="189" t="s">
        <v>162</v>
      </c>
      <c r="CM11" s="189" t="s">
        <v>162</v>
      </c>
      <c r="CN11" s="189" t="s">
        <v>162</v>
      </c>
      <c r="CO11" s="189" t="s">
        <v>162</v>
      </c>
      <c r="CP11" s="189" t="s">
        <v>162</v>
      </c>
      <c r="CQ11" s="189" t="s">
        <v>162</v>
      </c>
      <c r="CR11" s="189" t="s">
        <v>162</v>
      </c>
      <c r="CS11" s="189" t="s">
        <v>162</v>
      </c>
      <c r="CT11" s="189" t="s">
        <v>162</v>
      </c>
      <c r="CU11" s="189" t="s">
        <v>162</v>
      </c>
      <c r="CV11" s="189" t="s">
        <v>162</v>
      </c>
      <c r="CW11" s="189" t="s">
        <v>162</v>
      </c>
      <c r="CX11" s="189" t="s">
        <v>162</v>
      </c>
      <c r="CY11" s="189" t="s">
        <v>162</v>
      </c>
      <c r="CZ11" s="189" t="s">
        <v>162</v>
      </c>
    </row>
    <row r="12" spans="1:104" ht="30.6" customHeight="1" x14ac:dyDescent="0.2">
      <c r="B12" s="295" t="s">
        <v>301</v>
      </c>
      <c r="C12" s="296"/>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57" x14ac:dyDescent="0.2">
      <c r="A13" s="16" t="s">
        <v>302</v>
      </c>
      <c r="B13" s="158" t="s">
        <v>303</v>
      </c>
      <c r="C13" s="158" t="s">
        <v>304</v>
      </c>
      <c r="D13" s="15" t="s">
        <v>305</v>
      </c>
      <c r="E13" s="93"/>
      <c r="F13" s="68"/>
      <c r="G13" s="68" t="s">
        <v>306</v>
      </c>
      <c r="H13" s="68" t="s">
        <v>306</v>
      </c>
      <c r="I13" s="68" t="s">
        <v>307</v>
      </c>
      <c r="J13" s="68" t="s">
        <v>307</v>
      </c>
      <c r="K13" s="68" t="s">
        <v>307</v>
      </c>
      <c r="L13" s="68" t="s">
        <v>307</v>
      </c>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x14ac:dyDescent="0.2">
      <c r="A14" s="16" t="s">
        <v>308</v>
      </c>
      <c r="B14" s="158" t="s">
        <v>309</v>
      </c>
      <c r="C14" s="194" t="s">
        <v>310</v>
      </c>
      <c r="D14" s="15" t="s">
        <v>69</v>
      </c>
      <c r="E14" s="56" t="s">
        <v>311</v>
      </c>
      <c r="F14" s="60" t="s">
        <v>311</v>
      </c>
      <c r="G14" s="60" t="s">
        <v>311</v>
      </c>
      <c r="H14" s="60" t="s">
        <v>311</v>
      </c>
      <c r="I14" s="60" t="s">
        <v>311</v>
      </c>
      <c r="J14" s="60" t="s">
        <v>312</v>
      </c>
      <c r="K14" s="60" t="s">
        <v>313</v>
      </c>
      <c r="L14" s="60" t="s">
        <v>311</v>
      </c>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x14ac:dyDescent="0.2">
      <c r="A15" s="16" t="s">
        <v>314</v>
      </c>
      <c r="B15" s="15" t="s">
        <v>315</v>
      </c>
      <c r="C15" s="9" t="s">
        <v>316</v>
      </c>
      <c r="D15" s="15" t="s">
        <v>69</v>
      </c>
      <c r="E15" s="56" t="s">
        <v>317</v>
      </c>
      <c r="F15" s="60" t="s">
        <v>317</v>
      </c>
      <c r="G15" s="60" t="s">
        <v>317</v>
      </c>
      <c r="H15" s="60" t="s">
        <v>317</v>
      </c>
      <c r="I15" s="60" t="s">
        <v>317</v>
      </c>
      <c r="J15" s="60" t="s">
        <v>317</v>
      </c>
      <c r="K15" s="60" t="s">
        <v>317</v>
      </c>
      <c r="L15" s="60" t="s">
        <v>317</v>
      </c>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x14ac:dyDescent="0.2">
      <c r="A16" s="195" t="s">
        <v>318</v>
      </c>
      <c r="B16" s="196"/>
      <c r="C16" s="196"/>
      <c r="D16" s="196"/>
    </row>
    <row r="17" spans="1:12" x14ac:dyDescent="0.2">
      <c r="A17" s="198" t="s">
        <v>318</v>
      </c>
      <c r="C17" s="2"/>
      <c r="D17" s="2"/>
      <c r="E17" s="2"/>
      <c r="F17" s="2"/>
      <c r="G17" s="2"/>
      <c r="H17" s="2"/>
      <c r="I17" s="2"/>
      <c r="J17" s="2"/>
      <c r="K17" s="2"/>
      <c r="L17" s="2"/>
    </row>
    <row r="18" spans="1:12" ht="14.25" customHeight="1" x14ac:dyDescent="0.2"/>
    <row r="19" spans="1:12" ht="14.25" customHeight="1" x14ac:dyDescent="0.2"/>
    <row r="20" spans="1:12" ht="14.25" customHeight="1" x14ac:dyDescent="0.2"/>
    <row r="21" spans="1:12" ht="14.25" customHeight="1" x14ac:dyDescent="0.2"/>
    <row r="22" spans="1:12" ht="14.25" customHeight="1" x14ac:dyDescent="0.2"/>
    <row r="23" spans="1:12" ht="14.25" customHeight="1" x14ac:dyDescent="0.2"/>
    <row r="24" spans="1:12" ht="14.25" customHeight="1" x14ac:dyDescent="0.2"/>
    <row r="25" spans="1:12" ht="14.25" customHeight="1" x14ac:dyDescent="0.2"/>
    <row r="26" spans="1:12" ht="14.25" customHeight="1" x14ac:dyDescent="0.2"/>
    <row r="27" spans="1:12" ht="14.25" customHeight="1" x14ac:dyDescent="0.2"/>
    <row r="28" spans="1:12" ht="14.25" customHeight="1" x14ac:dyDescent="0.2"/>
    <row r="29" spans="1:12" ht="14.25" customHeight="1" x14ac:dyDescent="0.2"/>
    <row r="30" spans="1:12" ht="14.25" customHeight="1" x14ac:dyDescent="0.2"/>
    <row r="31" spans="1:12" ht="14.25" customHeight="1" x14ac:dyDescent="0.2"/>
    <row r="32" spans="1: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0:CZ10 E12:CZ12"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E10:CZ10 E12:CZ12</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E10:CZ10 E12:CZ12</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activeCell="D5" sqref="D5"/>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information'!E25="","[Plan 1]",'I_State and program information'!E25)</f>
        <v>Access Dental Plan, Inc.</v>
      </c>
    </row>
    <row r="5" spans="1:104" ht="57" x14ac:dyDescent="0.2">
      <c r="A5" s="16" t="s">
        <v>322</v>
      </c>
      <c r="B5" s="82" t="s">
        <v>323</v>
      </c>
      <c r="C5" s="15" t="s">
        <v>324</v>
      </c>
      <c r="D5" s="56" t="s">
        <v>325</v>
      </c>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149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5" priority="4">
      <formula>$D$5="Yes, the plan complies based on all analyses"</formula>
    </cfRule>
  </conditionalFormatting>
  <conditionalFormatting sqref="B25:CZ67">
    <cfRule type="expression" dxfId="64"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activeCell="D5" sqref="D5"/>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information'!E26="","[Plan 2]",'I_State and program information'!E26)</f>
        <v xml:space="preserve">Health Net of California, Inc. </v>
      </c>
    </row>
    <row r="5" spans="1:104" ht="57" x14ac:dyDescent="0.2">
      <c r="A5" s="16" t="s">
        <v>322</v>
      </c>
      <c r="B5" s="82" t="s">
        <v>323</v>
      </c>
      <c r="C5" s="15" t="s">
        <v>324</v>
      </c>
      <c r="D5" s="56" t="s">
        <v>325</v>
      </c>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149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59" priority="4">
      <formula>$D$5="Yes, the plan complies based on all analyses"</formula>
    </cfRule>
  </conditionalFormatting>
  <conditionalFormatting sqref="B25:CZ26">
    <cfRule type="expression" dxfId="58"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activeCell="D5" sqref="D5"/>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information'!E27="","[Plan 3]",'I_State and program information'!E27)</f>
        <v>LIBERTY Dental Plan, Inc.</v>
      </c>
    </row>
    <row r="5" spans="1:104" ht="57" x14ac:dyDescent="0.2">
      <c r="A5" s="16" t="s">
        <v>322</v>
      </c>
      <c r="B5" s="82" t="s">
        <v>323</v>
      </c>
      <c r="C5" s="15" t="s">
        <v>324</v>
      </c>
      <c r="D5" s="56" t="s">
        <v>325</v>
      </c>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149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3" priority="3">
      <formula>$D$5="Yes, the plan complies based on all analyses"</formula>
    </cfRule>
  </conditionalFormatting>
  <conditionalFormatting sqref="B25:CZ26">
    <cfRule type="expression" dxfId="52"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information'!E28="","[Plan 4]",'I_State and program information'!E28)</f>
        <v>[Plan 4]</v>
      </c>
    </row>
    <row r="5" spans="1:104" ht="57" x14ac:dyDescent="0.2">
      <c r="A5" s="16" t="s">
        <v>322</v>
      </c>
      <c r="B5" s="82" t="s">
        <v>323</v>
      </c>
      <c r="C5" s="15" t="s">
        <v>324</v>
      </c>
      <c r="D5" s="56"/>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149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47" priority="3">
      <formula>$D$5="Yes, the plan complies based on all analyses"</formula>
    </cfRule>
  </conditionalFormatting>
  <conditionalFormatting sqref="B25:CZ26">
    <cfRule type="expression" dxfId="46"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information'!E29="","[Plan 5]",'I_State and program information'!E29)</f>
        <v>[Plan 5]</v>
      </c>
    </row>
    <row r="5" spans="1:104" ht="57" x14ac:dyDescent="0.2">
      <c r="A5" s="16" t="s">
        <v>322</v>
      </c>
      <c r="B5" s="82" t="s">
        <v>323</v>
      </c>
      <c r="C5" s="15" t="s">
        <v>324</v>
      </c>
      <c r="D5" s="56"/>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425</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1" priority="3">
      <formula>$D$5="Yes, the plan complies based on all analyses"</formula>
    </cfRule>
  </conditionalFormatting>
  <conditionalFormatting sqref="B25:CZ26">
    <cfRule type="expression" dxfId="40"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A5078E2BA6EE4408A7A96E82B6FE10B" ma:contentTypeVersion="36" ma:contentTypeDescription="This is the Custom Document Type for use by DHCS" ma:contentTypeScope="" ma:versionID="8585eb276f3cbab62ed1c7b10792d40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12</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Dental Services</TermName>
          <TermId xmlns="http://schemas.microsoft.com/office/infopath/2007/PartnerControls">af3875a3-6e7e-4cf7-99fc-8e11a8b4112c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DHCSDOC-1752074943-2543</_dlc_DocId>
    <_dlc_DocIdUrl xmlns="69bc34b3-1921-46c7-8c7a-d18363374b4b">
      <Url>https://dhcscagovauthoring/formsandpubs/_layouts/15/DocIdRedir.aspx?ID=DHCSDOC-1752074943-2543</Url>
      <Description>DHCSDOC-1752074943-2543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DAED53F-9025-47C8-A74F-B0FF795D4B1F}"/>
</file>

<file path=customXml/itemProps2.xml><?xml version="1.0" encoding="utf-8"?>
<ds:datastoreItem xmlns:ds="http://schemas.openxmlformats.org/officeDocument/2006/customXml" ds:itemID="{D3D8E59B-BF42-402C-8054-ADAE42B327B5}">
  <ds:schemaRefs>
    <ds:schemaRef ds:uri="3cc184d0-d6d8-4b3e-81f9-14a1aa919e07"/>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terms/"/>
    <ds:schemaRef ds:uri="http://purl.org/dc/dcmitype/"/>
    <ds:schemaRef ds:uri="http://schemas.openxmlformats.org/package/2006/metadata/core-properties"/>
    <ds:schemaRef ds:uri="e45a020c-1bbc-4654-8392-c1e1f5f61492"/>
    <ds:schemaRef ds:uri="http://www.w3.org/XML/1998/namespace"/>
  </ds:schemaRefs>
</ds:datastoreItem>
</file>

<file path=customXml/itemProps3.xml><?xml version="1.0" encoding="utf-8"?>
<ds:datastoreItem xmlns:ds="http://schemas.openxmlformats.org/officeDocument/2006/customXml" ds:itemID="{5F931835-44FF-42EE-BC92-8D3B99DADF7F}">
  <ds:schemaRefs>
    <ds:schemaRef ds:uri="http://schemas.microsoft.com/sharepoint/v3/contenttype/forms"/>
  </ds:schemaRefs>
</ds:datastoreItem>
</file>

<file path=customXml/itemProps4.xml><?xml version="1.0" encoding="utf-8"?>
<ds:datastoreItem xmlns:ds="http://schemas.openxmlformats.org/officeDocument/2006/customXml" ds:itemID="{BFAE5419-58B2-436C-AC9D-E6A85932F24D}"/>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74</vt:i4>
      </vt:variant>
    </vt:vector>
  </HeadingPairs>
  <TitlesOfParts>
    <vt:vector size="90" baseType="lpstr">
      <vt:lpstr>Start here</vt:lpstr>
      <vt:lpstr>Instructions</vt:lpstr>
      <vt:lpstr>I_State and program information</vt:lpstr>
      <vt:lpstr>II_Program-level standards</vt:lpstr>
      <vt:lpstr>III_Plan comp 438.68 {Plan 1}</vt:lpstr>
      <vt:lpstr>III_Plan comp 438.68 {Plan 2}</vt:lpstr>
      <vt:lpstr>III_Plan comp 438.68 {Plan 3}</vt:lpstr>
      <vt:lpstr>III_Plan comp 438.68 {Plan 4}</vt:lpstr>
      <vt:lpstr>III_Plan comp 438.68 {Plan 5}</vt:lpstr>
      <vt:lpstr>III_Plan comp 438.68 {Plan 6}</vt:lpstr>
      <vt:lpstr>III_Plan comp 438.68 {Plan 7}</vt:lpstr>
      <vt:lpstr>III_Plan comp 438.68 {Plan 8}</vt:lpstr>
      <vt:lpstr>III_Plan comp 438.68 {Plan 9}</vt:lpstr>
      <vt:lpstr>III_Plan comp 438.68 {Plan 10}</vt:lpstr>
      <vt:lpstr>III_Plan comp 438.206 All plans</vt:lpstr>
      <vt:lpstr>Set Values</vt:lpstr>
      <vt:lpstr>analysismethod1</vt:lpstr>
      <vt:lpstr>analysismethod10</vt:lpstr>
      <vt:lpstr>analysismethod11</vt:lpstr>
      <vt:lpstr>analysismethod2</vt:lpstr>
      <vt:lpstr>analysismethod3</vt:lpstr>
      <vt:lpstr>analysismethod4</vt:lpstr>
      <vt:lpstr>analysismethod5</vt:lpstr>
      <vt:lpstr>analysismethod6</vt:lpstr>
      <vt:lpstr>analysismethod7</vt:lpstr>
      <vt:lpstr>analysismethod8</vt:lpstr>
      <vt:lpstr>analysismethod9</vt:lpstr>
      <vt:lpstr>benefits</vt:lpstr>
      <vt:lpstr>composition</vt:lpstr>
      <vt:lpstr>dsreq1</vt:lpstr>
      <vt:lpstr>dsreq2</vt:lpstr>
      <vt:lpstr>dsreq3</vt:lpstr>
      <vt:lpstr>dsreq4</vt:lpstr>
      <vt:lpstr>dsreq5</vt:lpstr>
      <vt:lpstr>dsreq6</vt:lpstr>
      <vt:lpstr>dsreq7</vt:lpstr>
      <vt:lpstr>enrollment</vt:lpstr>
      <vt:lpstr>furnish1</vt:lpstr>
      <vt:lpstr>furnish2</vt:lpstr>
      <vt:lpstr>furnish3</vt:lpstr>
      <vt:lpstr>furnish4</vt:lpstr>
      <vt:lpstr>furnish5</vt:lpstr>
      <vt:lpstr>furnish6</vt:lpstr>
      <vt:lpstr>geographic</vt:lpstr>
      <vt:lpstr>otherreq1</vt:lpstr>
      <vt:lpstr>otherreq2</vt:lpstr>
      <vt:lpstr>otherreq3</vt:lpstr>
      <vt:lpstr>otherreq4</vt:lpstr>
      <vt:lpstr>payments</vt:lpstr>
      <vt:lpstr>plan1</vt:lpstr>
      <vt:lpstr>plan10</vt:lpstr>
      <vt:lpstr>plan11</vt:lpstr>
      <vt:lpstr>plan12</vt:lpstr>
      <vt:lpstr>plan13</vt:lpstr>
      <vt:lpstr>plan14</vt:lpstr>
      <vt:lpstr>plan15</vt:lpstr>
      <vt:lpstr>plan16</vt:lpstr>
      <vt:lpstr>plan17</vt:lpstr>
      <vt:lpstr>plan18</vt:lpstr>
      <vt:lpstr>plan19</vt:lpstr>
      <vt:lpstr>plan2</vt:lpstr>
      <vt:lpstr>plan20</vt:lpstr>
      <vt:lpstr>plan21</vt:lpstr>
      <vt:lpstr>plan22</vt:lpstr>
      <vt:lpstr>plan23</vt:lpstr>
      <vt:lpstr>plan24</vt:lpstr>
      <vt:lpstr>plan25</vt:lpstr>
      <vt:lpstr>plan26</vt:lpstr>
      <vt:lpstr>plan27</vt:lpstr>
      <vt:lpstr>plan28</vt:lpstr>
      <vt:lpstr>plan29</vt:lpstr>
      <vt:lpstr>plan3</vt:lpstr>
      <vt:lpstr>plan30</vt:lpstr>
      <vt:lpstr>plan31</vt:lpstr>
      <vt:lpstr>plan32</vt:lpstr>
      <vt:lpstr>plan33</vt:lpstr>
      <vt:lpstr>plan34</vt:lpstr>
      <vt:lpstr>plan35</vt:lpstr>
      <vt:lpstr>plan4</vt:lpstr>
      <vt:lpstr>plan5</vt:lpstr>
      <vt:lpstr>plan6</vt:lpstr>
      <vt:lpstr>plan7</vt:lpstr>
      <vt:lpstr>plan8</vt:lpstr>
      <vt:lpstr>plan9</vt:lpstr>
      <vt:lpstr>PlanList</vt:lpstr>
      <vt:lpstr>SectionE_AnalysisMethods</vt:lpstr>
      <vt:lpstr>services</vt:lpstr>
      <vt:lpstr>StateSelectedAnalysisMethods</vt:lpstr>
      <vt:lpstr>TitleRegion3.A13.CZ18.3</vt:lpstr>
      <vt:lpstr>TitleRegion3.A4.E10.2</vt:lpstr>
    </vt:vector>
  </TitlesOfParts>
  <Manager/>
  <Company>Mathematica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Access and Network Adequacy Assurances Reporting Dental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Gomez, Jasmine@DHCS</cp:lastModifiedBy>
  <cp:revision/>
  <dcterms:created xsi:type="dcterms:W3CDTF">2020-07-01T16:29:44Z</dcterms:created>
  <dcterms:modified xsi:type="dcterms:W3CDTF">2025-10-27T17:41:09Z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0x010100EEE380F46F125946A8B4C4C90D9FFCDC001A5078E2BA6EE4408A7A96E82B6FE10B</vt:lpwstr>
  </property>
  <property fmtid="{D5CDD505-2E9C-101B-9397-08002B2CF9AE}" pid="3" name="_dlc_DocIdItemGuid">
    <vt:lpwstr>9feb4424-fb53-4453-9163-b12d6b8e6beb</vt:lpwstr>
  </property>
  <property fmtid="{D5CDD505-2E9C-101B-9397-08002B2CF9AE}" pid="4" name="MediaServiceImageTags">
    <vt:lpwstr/>
  </property>
  <property fmtid="{D5CDD505-2E9C-101B-9397-08002B2CF9AE}" pid="5" name="Division">
    <vt:lpwstr>12;#Medi-Cal Dental Services|af3875a3-6e7e-4cf7-99fc-8e11a8b4112c</vt:lpwstr>
  </property>
</Properties>
</file>