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A641CB4-0C49-4B85-A161-2A05F86ACD95}" xr6:coauthVersionLast="45" xr6:coauthVersionMax="45" xr10:uidLastSave="{00000000-0000-0000-0000-000000000000}"/>
  <bookViews>
    <workbookView xWindow="-120" yWindow="-120" windowWidth="20730" windowHeight="11160" tabRatio="745" firstSheet="5" activeTab="7"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G2" i="8" l="1"/>
  <c r="Q22" i="10"/>
  <c r="I40" i="10"/>
  <c r="I46" i="10" s="1"/>
  <c r="J40" i="10"/>
  <c r="J46" i="10" s="1"/>
  <c r="K40" i="10"/>
  <c r="K46" i="10" s="1"/>
  <c r="H40" i="10"/>
  <c r="H46" i="10" s="1"/>
  <c r="G40" i="10"/>
  <c r="G46" i="10" s="1"/>
  <c r="G47" i="10" s="1"/>
  <c r="O40" i="10"/>
  <c r="O46" i="10"/>
  <c r="O47" i="10" s="1"/>
  <c r="N40" i="10"/>
  <c r="N46" i="10" s="1"/>
  <c r="N47" i="10" s="1"/>
  <c r="M40" i="10"/>
  <c r="M46" i="10"/>
  <c r="M47" i="10" s="1"/>
  <c r="L40" i="10"/>
  <c r="L46" i="10" s="1"/>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23" i="10"/>
  <c r="Q63" i="10"/>
  <c r="P67" i="10"/>
  <c r="F12" i="40"/>
  <c r="F33" i="40" s="1"/>
  <c r="F36" i="40" s="1"/>
  <c r="F13" i="40"/>
  <c r="F14" i="40"/>
  <c r="F17" i="40"/>
  <c r="F20" i="40"/>
  <c r="F21" i="40"/>
  <c r="F22" i="40"/>
  <c r="F23" i="40"/>
  <c r="F24" i="40"/>
  <c r="F25" i="40"/>
  <c r="F27" i="40"/>
  <c r="F28" i="40"/>
  <c r="F29" i="40"/>
  <c r="F30" i="40"/>
  <c r="F31" i="40"/>
  <c r="F32" i="40"/>
  <c r="F40" i="38"/>
  <c r="F45" i="38"/>
  <c r="F23" i="38"/>
  <c r="D2" i="43"/>
  <c r="G2" i="40"/>
  <c r="F34" i="51"/>
  <c r="F51" i="51"/>
  <c r="B3" i="48"/>
  <c r="F52" i="51"/>
  <c r="F56" i="51" s="1"/>
  <c r="D5" i="10"/>
  <c r="G2" i="43"/>
  <c r="G2" i="41"/>
  <c r="D2" i="41"/>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Q75" i="10" s="1"/>
  <c r="H74" i="10"/>
  <c r="I74" i="10"/>
  <c r="G74" i="10"/>
  <c r="L67" i="10"/>
  <c r="H67" i="10"/>
  <c r="I67" i="10"/>
  <c r="G67" i="10"/>
  <c r="Q20" i="10"/>
  <c r="G54" i="10"/>
  <c r="G78" i="10" s="1"/>
  <c r="Q78" i="10" s="1"/>
  <c r="G53" i="10"/>
  <c r="G77" i="10" s="1"/>
  <c r="G52" i="10"/>
  <c r="G76" i="10" s="1"/>
  <c r="Q76" i="10" s="1"/>
  <c r="J70" i="10"/>
  <c r="Q70" i="10" s="1"/>
  <c r="B21" i="48"/>
  <c r="N79" i="10"/>
  <c r="N75" i="10"/>
  <c r="M79" i="10"/>
  <c r="L79" i="10"/>
  <c r="L75" i="10"/>
  <c r="J79" i="10"/>
  <c r="K73" i="10"/>
  <c r="K72" i="10"/>
  <c r="K71" i="10"/>
  <c r="J73" i="10"/>
  <c r="J72" i="10"/>
  <c r="J71" i="10"/>
  <c r="I79" i="10"/>
  <c r="H79" i="10"/>
  <c r="G79" i="10"/>
  <c r="G73" i="10"/>
  <c r="Q73" i="10" s="1"/>
  <c r="G72" i="10"/>
  <c r="N72" i="10"/>
  <c r="N73" i="10"/>
  <c r="N80" i="10" s="1"/>
  <c r="L73" i="10"/>
  <c r="L72" i="10"/>
  <c r="H73" i="10"/>
  <c r="I73" i="10"/>
  <c r="H72" i="10"/>
  <c r="I72" i="10"/>
  <c r="M23" i="10"/>
  <c r="N23" i="10"/>
  <c r="L23" i="10"/>
  <c r="H23" i="10"/>
  <c r="I23" i="10"/>
  <c r="G23" i="10"/>
  <c r="L80" i="10"/>
  <c r="Q64" i="10"/>
  <c r="P23" i="10"/>
  <c r="Q66" i="10"/>
  <c r="Q62" i="10"/>
  <c r="K67" i="10"/>
  <c r="J67" i="10"/>
  <c r="Q59" i="10"/>
  <c r="Q58" i="10"/>
  <c r="Q18" i="10"/>
  <c r="Q13" i="10"/>
  <c r="K23" i="10"/>
  <c r="J23" i="10"/>
  <c r="L28" i="10"/>
  <c r="M28" i="10"/>
  <c r="N28" i="10"/>
  <c r="K28" i="10"/>
  <c r="J28" i="10"/>
  <c r="Q14" i="10"/>
  <c r="Q15" i="10"/>
  <c r="Q19" i="10"/>
  <c r="Q17" i="10"/>
  <c r="Q16" i="10"/>
  <c r="Q27" i="10"/>
  <c r="P25" i="10"/>
  <c r="P28" i="10" s="1"/>
  <c r="I28" i="10"/>
  <c r="Q26" i="10"/>
  <c r="Q61" i="10"/>
  <c r="Q56" i="10"/>
  <c r="F13" i="8"/>
  <c r="F15" i="8"/>
  <c r="Q54" i="10"/>
  <c r="F37" i="41"/>
  <c r="F39" i="41" s="1"/>
  <c r="F20" i="41"/>
  <c r="F22" i="41"/>
  <c r="H28" i="10"/>
  <c r="G28" i="10"/>
  <c r="Q60" i="10"/>
  <c r="Q57" i="10"/>
  <c r="Q72" i="10"/>
  <c r="P69" i="10" l="1"/>
  <c r="Q69" i="10" s="1"/>
  <c r="O80" i="10"/>
  <c r="I47" i="10"/>
  <c r="Q25" i="10"/>
  <c r="Q52" i="10"/>
  <c r="H80" i="10"/>
  <c r="Q79" i="10"/>
  <c r="M80" i="10"/>
  <c r="Q28" i="10"/>
  <c r="J47" i="10"/>
  <c r="F40" i="41"/>
  <c r="K47" i="10" s="1"/>
  <c r="Q53" i="10"/>
  <c r="Q23" i="10"/>
  <c r="I80" i="10"/>
  <c r="Q71" i="10"/>
  <c r="Q67" i="10"/>
  <c r="B22" i="48" s="1"/>
  <c r="Q74" i="10"/>
  <c r="F46" i="38"/>
  <c r="F49" i="38" s="1"/>
  <c r="H47" i="10" s="1"/>
  <c r="Q77" i="10"/>
  <c r="G80" i="10"/>
  <c r="Q46" i="10"/>
  <c r="P80" i="10"/>
  <c r="J80" i="10"/>
  <c r="Q40" i="10"/>
  <c r="K80" i="10"/>
  <c r="Q47" i="10" l="1"/>
  <c r="Q80" i="10"/>
</calcChain>
</file>

<file path=xl/sharedStrings.xml><?xml version="1.0" encoding="utf-8"?>
<sst xmlns="http://schemas.openxmlformats.org/spreadsheetml/2006/main" count="274" uniqueCount="176">
  <si>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</si>
  <si>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</si>
  <si>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</si>
  <si>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</si>
  <si>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</si>
  <si>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</si>
  <si>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</si>
  <si>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</si>
  <si>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</si>
  <si>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</si>
  <si>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</si>
  <si>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</si>
  <si>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</si>
  <si>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</si>
  <si>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</si>
  <si>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</si>
  <si>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</si>
  <si>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</si>
  <si>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</si>
  <si>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</si>
  <si>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</si>
  <si>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</si>
  <si>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</si>
  <si>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</si>
  <si>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</si>
  <si>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</si>
  <si>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</si>
  <si>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</si>
  <si>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</si>
  <si>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</si>
  <si>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</si>
  <si>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</si>
  <si>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</si>
  <si>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</si>
  <si>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</si>
  <si>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</si>
  <si>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</si>
  <si>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</si>
  <si>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</si>
  <si>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</si>
  <si>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</si>
  <si>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</si>
  <si>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</si>
  <si>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</si>
  <si>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</si>
  <si>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</si>
  <si>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</si>
  <si>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</si>
  <si>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</si>
  <si>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</si>
  <si>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</si>
  <si>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</si>
  <si>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</si>
  <si>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</si>
  <si>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</si>
  <si>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</si>
  <si>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</si>
  <si>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</si>
  <si>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</si>
  <si>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</si>
  <si>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</si>
  <si>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</si>
  <si>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</si>
  <si>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</si>
  <si>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</si>
  <si>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</si>
  <si>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</si>
  <si>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</si>
  <si>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</si>
  <si>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</si>
  <si>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</si>
  <si>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</si>
  <si>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</si>
  <si>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</si>
  <si>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</si>
  <si>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</si>
  <si>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</si>
  <si>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</si>
  <si>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</si>
  <si>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</si>
  <si>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</si>
  <si>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</si>
  <si>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</si>
  <si>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</si>
  <si>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</si>
  <si>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</si>
  <si>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</si>
  <si>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</si>
  <si>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</si>
  <si>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</si>
  <si>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</si>
  <si>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</si>
  <si>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</si>
  <si>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</si>
  <si>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</si>
  <si>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</si>
  <si>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</si>
  <si>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</si>
  <si>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</si>
  <si>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</si>
  <si>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</si>
  <si>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</si>
  <si>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</si>
  <si>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</si>
  <si>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</si>
  <si>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</si>
  <si>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</si>
  <si>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</si>
  <si>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</si>
  <si>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</si>
  <si>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</si>
  <si>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</si>
  <si>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</si>
  <si>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</si>
  <si>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</si>
  <si>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</si>
  <si>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</si>
  <si>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</si>
  <si>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</si>
  <si>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</si>
  <si>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</si>
  <si>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</si>
  <si>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</si>
  <si>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</si>
  <si>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</si>
  <si>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</si>
  <si>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</si>
  <si>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</si>
  <si>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</si>
  <si>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</si>
  <si>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</si>
  <si>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</si>
  <si>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</si>
  <si>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</si>
  <si>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</si>
  <si>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</si>
  <si>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</si>
  <si>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</si>
  <si>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</si>
  <si>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</si>
  <si>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</si>
  <si>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</si>
  <si>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</si>
  <si>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</si>
  <si>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</si>
  <si>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</si>
  <si>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</si>
  <si>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</si>
  <si>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</si>
  <si>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</si>
  <si>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</si>
  <si>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</si>
  <si>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</si>
  <si>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</si>
  <si>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</si>
  <si>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</si>
  <si>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</si>
  <si>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</si>
  <si>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</si>
  <si>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</si>
  <si>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</si>
  <si>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</si>
  <si>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Calaveras County</t>
  </si>
  <si>
    <t>CSOC</t>
  </si>
  <si>
    <t>ASOC</t>
  </si>
  <si>
    <t>Suicide Preveniton and Stigma Reduction</t>
  </si>
  <si>
    <t>Grandparent Project</t>
  </si>
  <si>
    <t>Parenting Program</t>
  </si>
  <si>
    <t>Practice Management</t>
  </si>
  <si>
    <t>Community Groups</t>
  </si>
  <si>
    <t>Integrated Dual Diagnosis (IDDT)</t>
  </si>
  <si>
    <t>Marcos Munoz</t>
  </si>
  <si>
    <t>Account Technician II</t>
  </si>
  <si>
    <t>209 754-6577</t>
  </si>
  <si>
    <t>Mmunoz@co.calaveras.ca.us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</si>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</sst>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5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1" fillId="0" borderId="4" xfId="0" applyFont="1" applyBorder="1"/>
    <xf numFmtId="0" fontId="4" fillId="0" borderId="0" xfId="0" applyFont="1" applyBorder="1"/>
    <xf numFmtId="14" fontId="4" fillId="0" borderId="4" xfId="0" applyNumberFormat="1" applyFont="1" applyBorder="1" applyAlignment="1" applyProtection="1">
      <alignment horizontal="right"/>
      <protection locked="0"/>
    </xf>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5" xfId="0" applyNumberFormat="1" applyFont="1" applyFill="1" applyBorder="1" applyProtection="1">
      <protection hidden="1"/>
    </xf>
    <xf numFmtId="0" fontId="9" fillId="0" borderId="0" xfId="0" applyFont="1" applyFill="1" applyProtection="1">
      <protection locked="0"/>
    </xf>
    <xf numFmtId="0" fontId="9" fillId="0" borderId="6"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locked="0" hidden="1"/>
    </xf>
    <xf numFmtId="164" fontId="9" fillId="0" borderId="8" xfId="0" applyNumberFormat="1" applyFont="1" applyFill="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2" borderId="8" xfId="0" applyNumberFormat="1" applyFont="1" applyFill="1" applyBorder="1" applyProtection="1">
      <protection hidden="1"/>
    </xf>
    <xf numFmtId="0" fontId="9" fillId="0" borderId="6" xfId="0" applyFont="1" applyFill="1" applyBorder="1" applyProtection="1">
      <protection hidden="1"/>
    </xf>
    <xf numFmtId="0" fontId="9" fillId="0" borderId="3" xfId="0" applyFont="1" applyFill="1" applyBorder="1" applyProtection="1">
      <protection hidden="1"/>
    </xf>
    <xf numFmtId="0" fontId="9" fillId="0" borderId="0" xfId="0" applyFont="1" applyFill="1" applyProtection="1"/>
    <xf numFmtId="164" fontId="9" fillId="2" borderId="6" xfId="0" applyNumberFormat="1" applyFont="1" applyFill="1" applyBorder="1" applyProtection="1">
      <protection hidden="1"/>
    </xf>
    <xf numFmtId="164" fontId="9" fillId="0" borderId="9" xfId="40" applyNumberFormat="1" applyFont="1" applyFill="1" applyBorder="1" applyProtection="1">
      <protection locked="0" hidden="1"/>
    </xf>
    <xf numFmtId="164" fontId="9" fillId="0" borderId="9" xfId="0" applyNumberFormat="1" applyFont="1" applyFill="1" applyBorder="1" applyProtection="1">
      <protection locked="0"/>
    </xf>
    <xf numFmtId="0" fontId="9" fillId="0" borderId="10" xfId="0" applyFont="1" applyBorder="1" applyProtection="1">
      <protection hidden="1"/>
    </xf>
    <xf numFmtId="0" fontId="9" fillId="0" borderId="11" xfId="0" applyFont="1" applyBorder="1" applyProtection="1">
      <protection hidden="1"/>
    </xf>
    <xf numFmtId="164" fontId="9" fillId="0" borderId="0" xfId="0" applyNumberFormat="1" applyFont="1" applyProtection="1">
      <protection locked="0"/>
    </xf>
    <xf numFmtId="164" fontId="9" fillId="2" borderId="12" xfId="0" applyNumberFormat="1" applyFont="1" applyFill="1" applyBorder="1" applyProtection="1">
      <protection hidden="1"/>
    </xf>
    <xf numFmtId="164" fontId="9" fillId="2" borderId="13" xfId="0" applyNumberFormat="1" applyFont="1" applyFill="1" applyBorder="1" applyProtection="1">
      <protection hidden="1"/>
    </xf>
    <xf numFmtId="164" fontId="9" fillId="3"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2" borderId="9" xfId="0" applyNumberFormat="1" applyFont="1" applyFill="1" applyBorder="1" applyProtection="1">
      <protection hidden="1"/>
    </xf>
    <xf numFmtId="0" fontId="9" fillId="0" borderId="0" xfId="0" applyFont="1" applyBorder="1" applyProtection="1">
      <protection locked="0"/>
    </xf>
    <xf numFmtId="164" fontId="9" fillId="2" borderId="14" xfId="0" applyNumberFormat="1" applyFont="1" applyFill="1" applyBorder="1" applyProtection="1">
      <protection hidden="1"/>
    </xf>
    <xf numFmtId="164" fontId="9" fillId="0" borderId="14" xfId="0" applyNumberFormat="1" applyFont="1" applyFill="1" applyBorder="1" applyProtection="1">
      <protection locked="0" hidden="1"/>
    </xf>
    <xf numFmtId="164" fontId="9" fillId="2" borderId="15" xfId="0" applyNumberFormat="1" applyFont="1" applyFill="1" applyBorder="1" applyProtection="1">
      <protection hidden="1"/>
    </xf>
    <xf numFmtId="164" fontId="9" fillId="0" borderId="8" xfId="0" applyNumberFormat="1" applyFont="1" applyFill="1" applyBorder="1" applyProtection="1">
      <protection locked="0"/>
    </xf>
    <xf numFmtId="0" fontId="9" fillId="0" borderId="0" xfId="0" applyFont="1" applyBorder="1" applyProtection="1"/>
    <xf numFmtId="0" fontId="9" fillId="0" borderId="4" xfId="0" applyFont="1" applyBorder="1" applyProtection="1">
      <protection hidden="1"/>
    </xf>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6"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3" borderId="8" xfId="0" applyNumberFormat="1" applyFont="1" applyFill="1" applyBorder="1" applyProtection="1">
      <protection locked="0"/>
    </xf>
    <xf numFmtId="164" fontId="9" fillId="2" borderId="13" xfId="40" applyNumberFormat="1" applyFont="1" applyFill="1" applyBorder="1" applyProtection="1">
      <protection hidden="1"/>
    </xf>
    <xf numFmtId="164" fontId="9" fillId="2" borderId="8" xfId="40" applyNumberFormat="1" applyFont="1" applyFill="1" applyBorder="1" applyProtection="1">
      <protection hidden="1"/>
    </xf>
    <xf numFmtId="164" fontId="9" fillId="0" borderId="17" xfId="0" applyNumberFormat="1" applyFont="1" applyFill="1" applyBorder="1" applyProtection="1">
      <protection locked="0" hidden="1"/>
    </xf>
    <xf numFmtId="0" fontId="8" fillId="0" borderId="6" xfId="0" applyFont="1" applyBorder="1" applyProtection="1">
      <protection hidden="1"/>
    </xf>
    <xf numFmtId="0" fontId="9" fillId="0" borderId="3"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8"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9" xfId="0" applyNumberFormat="1" applyFont="1" applyFill="1" applyBorder="1" applyProtection="1">
      <protection hidden="1"/>
    </xf>
    <xf numFmtId="0" fontId="4" fillId="0" borderId="0" xfId="0" applyFont="1"/>
    <xf numFmtId="164" fontId="9" fillId="3" borderId="9" xfId="0" applyNumberFormat="1" applyFont="1" applyFill="1" applyBorder="1" applyProtection="1">
      <protection locked="0" hidden="1"/>
    </xf>
    <xf numFmtId="164" fontId="9" fillId="3" borderId="20" xfId="0" applyNumberFormat="1" applyFont="1" applyFill="1" applyBorder="1" applyProtection="1">
      <protection locked="0" hidden="1"/>
    </xf>
    <xf numFmtId="164" fontId="9" fillId="2" borderId="20" xfId="0" applyNumberFormat="1" applyFont="1" applyFill="1" applyBorder="1" applyProtection="1">
      <protection hidden="1"/>
    </xf>
    <xf numFmtId="164" fontId="9" fillId="0" borderId="21" xfId="0" applyNumberFormat="1" applyFont="1" applyFill="1" applyBorder="1" applyAlignment="1" applyProtection="1">
      <alignment horizontal="center" vertical="center"/>
      <protection locked="0"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2" borderId="22" xfId="0" applyNumberFormat="1" applyFont="1" applyFill="1" applyBorder="1" applyProtection="1">
      <protection hidden="1"/>
    </xf>
    <xf numFmtId="164" fontId="9" fillId="0" borderId="22" xfId="0"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3" borderId="22" xfId="0" applyNumberFormat="1" applyFont="1" applyFill="1" applyBorder="1" applyProtection="1">
      <protection locked="0" hidden="1"/>
    </xf>
    <xf numFmtId="164" fontId="9" fillId="0" borderId="17"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1" fillId="0" borderId="0" xfId="0" applyFont="1" applyBorder="1" applyAlignment="1">
      <alignment horizontal="center"/>
    </xf>
    <xf numFmtId="0" fontId="1" fillId="0" borderId="4" xfId="0" applyFont="1" applyBorder="1" applyAlignment="1">
      <alignment horizontal="center"/>
    </xf>
    <xf numFmtId="0" fontId="1" fillId="0" borderId="24" xfId="0" applyFont="1" applyBorder="1"/>
    <xf numFmtId="0" fontId="8" fillId="0" borderId="0" xfId="0" applyFont="1" applyBorder="1" applyAlignment="1" applyProtection="1">
      <alignment horizontal="left"/>
      <protection hidden="1"/>
    </xf>
    <xf numFmtId="0" fontId="0" fillId="0" borderId="3" xfId="0" applyBorder="1" applyProtection="1">
      <protection locked="0"/>
    </xf>
    <xf numFmtId="0" fontId="4" fillId="0" borderId="3" xfId="0" applyFont="1" applyBorder="1" applyProtection="1">
      <protection locked="0"/>
    </xf>
    <xf numFmtId="0" fontId="4" fillId="0" borderId="25" xfId="0" applyFont="1" applyBorder="1" applyAlignment="1" applyProtection="1">
      <alignment horizontal="right"/>
      <protection locked="0"/>
    </xf>
    <xf numFmtId="14" fontId="0" fillId="0" borderId="4" xfId="0" applyNumberFormat="1" applyBorder="1" applyProtection="1">
      <protection locked="0"/>
    </xf>
    <xf numFmtId="0" fontId="1" fillId="0" borderId="24" xfId="0" applyFont="1" applyBorder="1" applyProtection="1"/>
    <xf numFmtId="0" fontId="1" fillId="0" borderId="0" xfId="0" applyFont="1" applyBorder="1" applyAlignment="1" applyProtection="1">
      <alignment horizontal="center"/>
    </xf>
    <xf numFmtId="0" fontId="0" fillId="0" borderId="26" xfId="0" applyBorder="1" applyProtection="1"/>
    <xf numFmtId="0" fontId="0" fillId="0" borderId="0" xfId="0" applyProtection="1"/>
    <xf numFmtId="0" fontId="0" fillId="0" borderId="27" xfId="0" applyBorder="1" applyProtection="1"/>
    <xf numFmtId="0" fontId="1" fillId="0" borderId="4" xfId="0" applyFont="1" applyBorder="1" applyAlignment="1" applyProtection="1">
      <alignment horizontal="center"/>
    </xf>
    <xf numFmtId="0" fontId="8" fillId="0" borderId="16" xfId="0" applyFont="1" applyBorder="1" applyAlignment="1" applyProtection="1">
      <alignment horizontal="center" vertical="center"/>
      <protection locked="0" hidden="1"/>
    </xf>
    <xf numFmtId="0" fontId="8" fillId="0" borderId="28" xfId="0" applyFont="1" applyBorder="1" applyProtection="1">
      <protection locked="0" hidden="1"/>
    </xf>
    <xf numFmtId="164" fontId="9" fillId="0" borderId="9" xfId="0" applyNumberFormat="1" applyFont="1" applyFill="1" applyBorder="1" applyProtection="1">
      <protection locked="0" hidden="1"/>
    </xf>
    <xf numFmtId="164" fontId="9" fillId="0" borderId="18" xfId="0" applyNumberFormat="1" applyFont="1" applyFill="1" applyBorder="1" applyProtection="1">
      <protection locked="0" hidden="1"/>
    </xf>
    <xf numFmtId="0" fontId="9" fillId="0" borderId="3"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0" borderId="29" xfId="0" applyNumberFormat="1" applyFont="1" applyFill="1" applyBorder="1" applyProtection="1">
      <protection locked="0" hidden="1"/>
    </xf>
    <xf numFmtId="164" fontId="9" fillId="0" borderId="30" xfId="0" applyNumberFormat="1" applyFont="1" applyFill="1" applyBorder="1" applyProtection="1">
      <protection locked="0" hidden="1"/>
    </xf>
    <xf numFmtId="164" fontId="9" fillId="0" borderId="31" xfId="0" applyNumberFormat="1" applyFont="1" applyFill="1" applyBorder="1" applyProtection="1">
      <protection locked="0" hidden="1"/>
    </xf>
    <xf numFmtId="0" fontId="9" fillId="0" borderId="32" xfId="0" applyFont="1" applyBorder="1" applyProtection="1">
      <protection hidden="1"/>
    </xf>
    <xf numFmtId="0" fontId="9" fillId="0" borderId="0" xfId="0" applyFont="1" applyProtection="1">
      <protection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3" xfId="0" applyFont="1" applyBorder="1" applyProtection="1">
      <protection locked="0" hidden="1"/>
    </xf>
    <xf numFmtId="164" fontId="9" fillId="0" borderId="16" xfId="0" applyNumberFormat="1" applyFont="1" applyFill="1" applyBorder="1" applyProtection="1">
      <protection locked="0" hidden="1"/>
    </xf>
    <xf numFmtId="0" fontId="8"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14" fontId="8" fillId="0" borderId="4" xfId="0" applyNumberFormat="1" applyFont="1" applyBorder="1" applyAlignment="1" applyProtection="1">
      <alignment horizontal="center"/>
      <protection hidden="1"/>
    </xf>
    <xf numFmtId="14" fontId="8" fillId="0" borderId="4" xfId="0" applyNumberFormat="1" applyFont="1" applyBorder="1" applyAlignment="1" applyProtection="1">
      <alignment horizontal="center"/>
      <protection locked="0" hidden="1"/>
    </xf>
    <xf numFmtId="0" fontId="9" fillId="0" borderId="19" xfId="0" applyFont="1" applyBorder="1" applyAlignment="1" applyProtection="1">
      <alignment horizontal="left"/>
      <protection locked="0" hidden="1"/>
    </xf>
    <xf numFmtId="0" fontId="9" fillId="0" borderId="11" xfId="0" applyFont="1" applyBorder="1" applyProtection="1">
      <protection locked="0" hidden="1"/>
    </xf>
    <xf numFmtId="0" fontId="9" fillId="0" borderId="0" xfId="0" applyFont="1" applyFill="1" applyBorder="1" applyAlignment="1" applyProtection="1">
      <protection hidden="1"/>
    </xf>
    <xf numFmtId="165" fontId="9" fillId="0" borderId="0" xfId="0" applyNumberFormat="1" applyFont="1" applyProtection="1">
      <protection hidden="1"/>
    </xf>
    <xf numFmtId="0" fontId="9" fillId="0" borderId="16" xfId="0" applyFont="1" applyFill="1" applyBorder="1" applyAlignment="1" applyProtection="1">
      <alignment horizontal="center"/>
      <protection locked="0" hidden="1"/>
    </xf>
    <xf numFmtId="0" fontId="8" fillId="0" borderId="4" xfId="0" applyFont="1" applyBorder="1" applyAlignment="1" applyProtection="1">
      <alignment horizontal="left"/>
      <protection hidden="1"/>
    </xf>
    <xf numFmtId="0" fontId="0" fillId="0" borderId="3" xfId="0" applyBorder="1" applyProtection="1">
      <protection hidden="1"/>
    </xf>
    <xf numFmtId="0" fontId="1" fillId="0" borderId="4"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0" fillId="0" borderId="3" xfId="0" applyBorder="1" applyProtection="1">
      <protection locked="0" hidden="1"/>
    </xf>
    <xf numFmtId="0" fontId="4" fillId="0" borderId="3" xfId="0" applyFont="1" applyBorder="1" applyProtection="1">
      <protection locked="0" hidden="1"/>
    </xf>
    <xf numFmtId="0" fontId="1" fillId="0" borderId="24" xfId="0" applyFont="1" applyBorder="1" applyProtection="1">
      <protection hidden="1"/>
    </xf>
    <xf numFmtId="0" fontId="9" fillId="0" borderId="0" xfId="0" applyFont="1" applyFill="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0" fontId="9" fillId="0" borderId="0" xfId="0" applyFont="1" applyBorder="1" applyAlignment="1" applyProtection="1">
      <protection locked="0" hidden="1"/>
    </xf>
    <xf numFmtId="0" fontId="8" fillId="0" borderId="33" xfId="0" applyFont="1" applyBorder="1" applyProtection="1">
      <protection locked="0" hidden="1"/>
    </xf>
    <xf numFmtId="0" fontId="0" fillId="0" borderId="3" xfId="0" applyBorder="1" applyProtection="1"/>
    <xf numFmtId="0" fontId="1" fillId="0" borderId="4" xfId="0" applyFont="1" applyBorder="1" applyProtection="1">
      <protection hidden="1"/>
    </xf>
    <xf numFmtId="14" fontId="0" fillId="0" borderId="4" xfId="0" applyNumberFormat="1" applyBorder="1" applyAlignment="1" applyProtection="1">
      <alignment horizontal="right"/>
      <protection locked="0" hidden="1"/>
    </xf>
    <xf numFmtId="0" fontId="1" fillId="0" borderId="0" xfId="0" applyFont="1" applyBorder="1" applyAlignment="1" applyProtection="1">
      <alignment horizontal="center"/>
      <protection hidden="1"/>
    </xf>
    <xf numFmtId="0" fontId="0" fillId="0" borderId="0" xfId="0" applyProtection="1">
      <protection hidden="1"/>
    </xf>
    <xf numFmtId="0" fontId="4" fillId="0" borderId="4" xfId="0" applyFont="1" applyBorder="1" applyAlignment="1" applyProtection="1">
      <protection locked="0" hidden="1"/>
    </xf>
    <xf numFmtId="0" fontId="4" fillId="0" borderId="0" xfId="0" applyFont="1" applyBorder="1" applyAlignment="1" applyProtection="1">
      <protection hidden="1"/>
    </xf>
    <xf numFmtId="14" fontId="9" fillId="0" borderId="4" xfId="0" applyNumberFormat="1" applyFont="1" applyBorder="1" applyAlignment="1" applyProtection="1">
      <alignment horizontal="right"/>
      <protection locked="0" hidden="1"/>
    </xf>
    <xf numFmtId="0" fontId="8" fillId="0" borderId="0" xfId="0" applyFont="1" applyBorder="1" applyAlignment="1" applyProtection="1">
      <alignment horizontal="center"/>
      <protection hidden="1"/>
    </xf>
    <xf numFmtId="0" fontId="8" fillId="0" borderId="24" xfId="0" applyFont="1" applyBorder="1" applyProtection="1">
      <protection hidden="1"/>
    </xf>
    <xf numFmtId="0" fontId="8" fillId="0" borderId="16" xfId="0" applyFont="1" applyBorder="1" applyAlignment="1" applyProtection="1">
      <alignment horizontal="center"/>
      <protection locked="0" hidden="1"/>
    </xf>
    <xf numFmtId="0" fontId="8" fillId="0" borderId="34" xfId="0" applyFont="1" applyBorder="1" applyAlignment="1" applyProtection="1">
      <alignment horizontal="center"/>
      <protection locked="0" hidden="1"/>
    </xf>
    <xf numFmtId="0" fontId="9" fillId="0" borderId="28" xfId="0" applyFont="1" applyBorder="1" applyProtection="1">
      <protection locked="0" hidden="1"/>
    </xf>
    <xf numFmtId="164" fontId="9" fillId="0" borderId="28" xfId="0" applyNumberFormat="1" applyFont="1" applyBorder="1" applyProtection="1">
      <protection locked="0" hidden="1"/>
    </xf>
    <xf numFmtId="0" fontId="9" fillId="0" borderId="6" xfId="0" applyFont="1" applyBorder="1" applyProtection="1">
      <protection locked="0" hidden="1"/>
    </xf>
    <xf numFmtId="164" fontId="9" fillId="0" borderId="6" xfId="0" applyNumberFormat="1" applyFont="1" applyBorder="1" applyProtection="1">
      <protection locked="0" hidden="1"/>
    </xf>
    <xf numFmtId="0" fontId="9" fillId="0" borderId="10" xfId="0" applyFont="1" applyBorder="1" applyProtection="1">
      <protection locked="0" hidden="1"/>
    </xf>
    <xf numFmtId="0" fontId="9" fillId="0" borderId="25" xfId="0" applyFont="1" applyBorder="1" applyAlignment="1" applyProtection="1">
      <protection locked="0" hidden="1"/>
    </xf>
    <xf numFmtId="164" fontId="8" fillId="0" borderId="18" xfId="7" applyNumberFormat="1" applyFont="1" applyBorder="1" applyAlignment="1" applyProtection="1">
      <protection locked="0" hidden="1"/>
    </xf>
    <xf numFmtId="0" fontId="9" fillId="0" borderId="0" xfId="0" applyFont="1" applyAlignment="1" applyProtection="1">
      <alignment wrapText="1"/>
      <protection hidden="1"/>
    </xf>
    <xf numFmtId="164" fontId="8" fillId="0" borderId="35" xfId="0" applyNumberFormat="1" applyFont="1" applyFill="1" applyBorder="1" applyProtection="1">
      <protection locked="0" hidden="1"/>
    </xf>
    <xf numFmtId="0" fontId="9" fillId="0" borderId="28" xfId="0" applyFont="1" applyBorder="1" applyAlignment="1" applyProtection="1">
      <alignment wrapText="1"/>
      <protection locked="0" hidden="1"/>
    </xf>
    <xf numFmtId="0" fontId="9" fillId="0" borderId="6" xfId="0" applyFont="1" applyBorder="1" applyAlignment="1" applyProtection="1">
      <alignment wrapText="1"/>
      <protection locked="0" hidden="1"/>
    </xf>
    <xf numFmtId="164" fontId="9" fillId="0" borderId="27" xfId="0" applyNumberFormat="1" applyFont="1" applyBorder="1" applyAlignment="1" applyProtection="1">
      <alignment horizontal="center"/>
      <protection hidden="1"/>
    </xf>
    <xf numFmtId="164" fontId="8" fillId="0" borderId="16" xfId="0" applyNumberFormat="1" applyFont="1" applyFill="1" applyBorder="1" applyAlignment="1" applyProtection="1">
      <alignment horizontal="center" vertical="center" wrapText="1"/>
      <protection locked="0" hidden="1"/>
    </xf>
    <xf numFmtId="0" fontId="4" fillId="0" borderId="0" xfId="0" applyFont="1" applyProtection="1">
      <protection hidden="1"/>
    </xf>
    <xf numFmtId="0" fontId="1" fillId="0" borderId="33" xfId="0" applyFont="1" applyBorder="1" applyProtection="1">
      <protection hidden="1"/>
    </xf>
    <xf numFmtId="0" fontId="0" fillId="0" borderId="0" xfId="0" applyBorder="1" applyProtection="1">
      <protection hidden="1"/>
    </xf>
    <xf numFmtId="164" fontId="9" fillId="3" borderId="29" xfId="0" applyNumberFormat="1" applyFont="1" applyFill="1" applyBorder="1" applyProtection="1">
      <protection locked="0" hidden="1"/>
    </xf>
    <xf numFmtId="0" fontId="8" fillId="0" borderId="3" xfId="0" applyFont="1" applyBorder="1" applyAlignment="1" applyProtection="1">
      <alignment horizontal="left"/>
      <protection hidden="1"/>
    </xf>
    <xf numFmtId="0" fontId="8" fillId="0" borderId="3" xfId="0" applyFont="1" applyBorder="1" applyAlignment="1" applyProtection="1">
      <protection hidden="1"/>
    </xf>
    <xf numFmtId="0" fontId="8" fillId="0" borderId="11" xfId="0" applyFont="1" applyBorder="1" applyAlignment="1" applyProtection="1">
      <protection hidden="1"/>
    </xf>
    <xf numFmtId="0" fontId="8" fillId="0" borderId="0" xfId="0" applyFont="1" applyBorder="1" applyAlignment="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164" fontId="4" fillId="0" borderId="3" xfId="8" applyNumberFormat="1" applyFont="1" applyBorder="1" applyAlignment="1" applyProtection="1">
      <alignment horizontal="center"/>
      <protection locked="0"/>
    </xf>
    <xf numFmtId="164" fontId="4" fillId="0" borderId="19" xfId="8" applyNumberFormat="1" applyFont="1" applyBorder="1" applyAlignment="1" applyProtection="1">
      <alignment horizontal="center"/>
      <protection locked="0"/>
    </xf>
    <xf numFmtId="0" fontId="4" fillId="0" borderId="0" xfId="40" applyFont="1" applyBorder="1" applyAlignment="1" applyProtection="1">
      <alignment horizontal="center"/>
      <protection locked="0"/>
    </xf>
    <xf numFmtId="0" fontId="4" fillId="0" borderId="19" xfId="40" applyFont="1" applyBorder="1" applyAlignment="1" applyProtection="1">
      <alignment horizontal="center"/>
      <protection locked="0"/>
    </xf>
    <xf numFmtId="0" fontId="4" fillId="0" borderId="0" xfId="0" applyFont="1" applyBorder="1" applyAlignment="1" applyProtection="1">
      <alignment horizontal="left"/>
      <protection locked="0"/>
    </xf>
    <xf numFmtId="0" fontId="4" fillId="0" borderId="19" xfId="0" applyFont="1" applyBorder="1" applyAlignment="1" applyProtection="1">
      <alignment horizontal="left"/>
      <protection locked="0"/>
    </xf>
    <xf numFmtId="164" fontId="0" fillId="0" borderId="3" xfId="8" applyNumberFormat="1" applyFont="1" applyBorder="1" applyAlignment="1" applyProtection="1">
      <alignment horizontal="right"/>
      <protection locked="0"/>
    </xf>
    <xf numFmtId="164" fontId="0" fillId="0" borderId="19" xfId="8" applyNumberFormat="1" applyFont="1" applyBorder="1" applyAlignment="1" applyProtection="1">
      <alignment horizontal="right"/>
      <protection locked="0"/>
    </xf>
    <xf numFmtId="0" fontId="4" fillId="0" borderId="0" xfId="40" applyFont="1" applyBorder="1" applyAlignment="1" applyProtection="1">
      <alignment horizontal="left"/>
      <protection locked="0"/>
    </xf>
    <xf numFmtId="0" fontId="4" fillId="0" borderId="19" xfId="40" applyFont="1"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19" xfId="8" applyNumberFormat="1" applyFont="1" applyBorder="1" applyAlignment="1" applyProtection="1">
      <alignment horizontal="right"/>
      <protection locked="0"/>
    </xf>
    <xf numFmtId="0" fontId="1" fillId="0" borderId="3"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9" xfId="0" applyFont="1" applyBorder="1" applyAlignment="1" applyProtection="1">
      <alignment horizontal="left"/>
      <protection locked="0"/>
    </xf>
    <xf numFmtId="164" fontId="0" fillId="0" borderId="25" xfId="8" applyNumberFormat="1" applyFont="1" applyBorder="1" applyAlignment="1" applyProtection="1">
      <alignment horizontal="right"/>
      <protection locked="0"/>
    </xf>
    <xf numFmtId="164" fontId="0" fillId="0" borderId="34" xfId="8" applyNumberFormat="1" applyFont="1" applyBorder="1" applyAlignment="1" applyProtection="1">
      <alignment horizontal="right"/>
      <protection locked="0"/>
    </xf>
    <xf numFmtId="164" fontId="0" fillId="0" borderId="36" xfId="8" applyNumberFormat="1" applyFont="1" applyBorder="1" applyAlignment="1" applyProtection="1">
      <alignment horizontal="right"/>
      <protection locked="0"/>
    </xf>
    <xf numFmtId="164" fontId="0" fillId="0" borderId="37" xfId="8" applyNumberFormat="1" applyFont="1" applyBorder="1" applyAlignment="1" applyProtection="1">
      <alignment horizontal="right"/>
      <protection locked="0"/>
    </xf>
    <xf numFmtId="0" fontId="1" fillId="0" borderId="33"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26" xfId="0" applyFont="1" applyBorder="1" applyAlignment="1" applyProtection="1">
      <alignment horizontal="left"/>
      <protection locked="0"/>
    </xf>
    <xf numFmtId="164" fontId="0" fillId="0" borderId="33" xfId="8" applyNumberFormat="1" applyFont="1" applyBorder="1" applyAlignment="1" applyProtection="1">
      <alignment horizontal="right"/>
      <protection locked="0"/>
    </xf>
    <xf numFmtId="164" fontId="0" fillId="0" borderId="26" xfId="8" applyNumberFormat="1" applyFont="1" applyBorder="1" applyAlignment="1" applyProtection="1">
      <alignment horizontal="right"/>
      <protection locked="0"/>
    </xf>
    <xf numFmtId="0" fontId="1" fillId="0" borderId="36" xfId="0" applyFont="1" applyBorder="1" applyAlignment="1" applyProtection="1">
      <protection locked="0"/>
    </xf>
    <xf numFmtId="0" fontId="0" fillId="0" borderId="1" xfId="0" applyBorder="1" applyAlignment="1" applyProtection="1">
      <protection locked="0"/>
    </xf>
    <xf numFmtId="0" fontId="0" fillId="0" borderId="37" xfId="0" applyBorder="1" applyAlignment="1" applyProtection="1">
      <protection locked="0"/>
    </xf>
    <xf numFmtId="0" fontId="4" fillId="0" borderId="25" xfId="0" applyFont="1" applyBorder="1" applyAlignment="1" applyProtection="1">
      <protection locked="0"/>
    </xf>
    <xf numFmtId="0" fontId="0" fillId="0" borderId="2" xfId="0" applyBorder="1" applyAlignment="1" applyProtection="1">
      <protection locked="0"/>
    </xf>
    <xf numFmtId="0" fontId="0" fillId="0" borderId="34" xfId="0" applyBorder="1" applyAlignment="1" applyProtection="1">
      <protection locked="0"/>
    </xf>
    <xf numFmtId="0" fontId="4" fillId="0" borderId="2"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0" fillId="0" borderId="0" xfId="0" applyBorder="1" applyProtection="1">
      <protection locked="0"/>
    </xf>
    <xf numFmtId="0" fontId="0" fillId="0" borderId="19" xfId="0" applyBorder="1" applyProtection="1">
      <protection locked="0"/>
    </xf>
    <xf numFmtId="0" fontId="4" fillId="0" borderId="0" xfId="0" applyFont="1" applyBorder="1" applyProtection="1">
      <protection locked="0"/>
    </xf>
    <xf numFmtId="0" fontId="4" fillId="0" borderId="19" xfId="0" applyFont="1" applyBorder="1" applyProtection="1">
      <protection locked="0"/>
    </xf>
    <xf numFmtId="0" fontId="4" fillId="0" borderId="0" xfId="0" quotePrefix="1" applyFont="1" applyBorder="1" applyAlignment="1" applyProtection="1">
      <alignment horizontal="left"/>
      <protection locked="0"/>
    </xf>
    <xf numFmtId="0" fontId="4" fillId="0" borderId="0" xfId="40" applyBorder="1" applyProtection="1">
      <protection locked="0"/>
    </xf>
    <xf numFmtId="0" fontId="4" fillId="0" borderId="19" xfId="40" applyBorder="1" applyProtection="1">
      <protection locked="0"/>
    </xf>
    <xf numFmtId="0" fontId="3" fillId="0" borderId="0" xfId="0" applyFont="1" applyAlignment="1" applyProtection="1">
      <alignment horizontal="center" wrapText="1"/>
      <protection locked="0"/>
    </xf>
    <xf numFmtId="0" fontId="1" fillId="0" borderId="4" xfId="0" applyFont="1" applyBorder="1" applyAlignment="1">
      <alignment horizontal="center"/>
    </xf>
    <xf numFmtId="0" fontId="1" fillId="0" borderId="4" xfId="0" applyFont="1" applyBorder="1" applyAlignment="1" applyProtection="1">
      <alignment horizontal="left"/>
      <protection locked="0"/>
    </xf>
    <xf numFmtId="0" fontId="1" fillId="0" borderId="24" xfId="0" applyFont="1" applyBorder="1" applyAlignment="1"/>
    <xf numFmtId="0" fontId="0" fillId="0" borderId="24" xfId="0" applyBorder="1" applyAlignment="1"/>
    <xf numFmtId="0" fontId="0" fillId="0" borderId="4" xfId="0" applyBorder="1" applyAlignment="1"/>
    <xf numFmtId="0" fontId="1" fillId="0" borderId="33"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33" xfId="0" applyFont="1" applyBorder="1" applyAlignment="1" applyProtection="1">
      <alignment horizontal="center" wrapText="1"/>
      <protection locked="0"/>
    </xf>
    <xf numFmtId="0" fontId="1" fillId="0" borderId="26"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19"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4" xfId="0" applyFont="1" applyBorder="1" applyProtection="1">
      <protection locked="0"/>
    </xf>
    <xf numFmtId="0" fontId="1" fillId="0" borderId="26" xfId="0" applyFont="1" applyBorder="1" applyProtection="1">
      <protection locked="0"/>
    </xf>
    <xf numFmtId="165" fontId="0" fillId="0" borderId="33" xfId="8" applyNumberFormat="1" applyFont="1" applyBorder="1" applyAlignment="1" applyProtection="1">
      <alignment horizontal="right"/>
      <protection locked="0"/>
    </xf>
    <xf numFmtId="165" fontId="0" fillId="0" borderId="26" xfId="8" applyNumberFormat="1" applyFont="1" applyBorder="1" applyAlignment="1" applyProtection="1">
      <alignment horizontal="right"/>
      <protection locked="0"/>
    </xf>
    <xf numFmtId="0" fontId="3" fillId="0" borderId="0" xfId="0" applyFont="1" applyBorder="1" applyAlignment="1" applyProtection="1">
      <alignment horizontal="center" wrapText="1"/>
      <protection locked="0"/>
    </xf>
    <xf numFmtId="164" fontId="4" fillId="0" borderId="3"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0" fontId="4" fillId="0" borderId="0" xfId="40" applyBorder="1" applyAlignment="1" applyProtection="1">
      <alignment horizontal="left"/>
      <protection locked="0"/>
    </xf>
    <xf numFmtId="0" fontId="4" fillId="0" borderId="19" xfId="40" applyBorder="1" applyAlignment="1" applyProtection="1">
      <alignment horizontal="left"/>
      <protection locked="0"/>
    </xf>
    <xf numFmtId="0" fontId="0" fillId="0" borderId="0" xfId="0" applyBorder="1" applyAlignment="1" applyProtection="1">
      <alignment horizontal="left"/>
      <protection locked="0"/>
    </xf>
    <xf numFmtId="0" fontId="0" fillId="0" borderId="19" xfId="0" applyBorder="1" applyAlignment="1" applyProtection="1">
      <alignment horizontal="left"/>
      <protection locked="0"/>
    </xf>
    <xf numFmtId="0" fontId="4" fillId="0" borderId="4" xfId="0" applyFont="1" applyBorder="1" applyAlignment="1" applyProtection="1">
      <alignment horizontal="left"/>
      <protection locked="0"/>
    </xf>
    <xf numFmtId="0" fontId="1" fillId="0" borderId="24"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25"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1" fillId="0" borderId="36" xfId="0" applyFont="1" applyBorder="1" applyProtection="1">
      <protection locked="0"/>
    </xf>
    <xf numFmtId="0" fontId="1" fillId="0" borderId="1" xfId="0" applyFont="1" applyBorder="1" applyProtection="1">
      <protection locked="0"/>
    </xf>
    <xf numFmtId="0" fontId="1" fillId="0" borderId="37" xfId="0" applyFont="1" applyBorder="1" applyProtection="1">
      <protection locked="0"/>
    </xf>
    <xf numFmtId="164" fontId="0" fillId="0" borderId="36" xfId="7" applyNumberFormat="1" applyFont="1" applyBorder="1" applyAlignment="1" applyProtection="1">
      <alignment horizontal="right"/>
      <protection locked="0"/>
    </xf>
    <xf numFmtId="164" fontId="0" fillId="0" borderId="37" xfId="7" applyNumberFormat="1" applyFont="1" applyBorder="1" applyAlignment="1" applyProtection="1">
      <alignment horizontal="right"/>
      <protection locked="0"/>
    </xf>
    <xf numFmtId="164" fontId="0" fillId="0" borderId="25" xfId="7" applyNumberFormat="1" applyFont="1" applyBorder="1" applyAlignment="1" applyProtection="1">
      <alignment horizontal="right"/>
      <protection locked="0"/>
    </xf>
    <xf numFmtId="164" fontId="0" fillId="0" borderId="34" xfId="7" applyNumberFormat="1" applyFont="1" applyBorder="1" applyAlignment="1" applyProtection="1">
      <alignment horizontal="right"/>
      <protection locked="0"/>
    </xf>
    <xf numFmtId="0" fontId="1" fillId="0" borderId="33" xfId="0" applyFont="1" applyBorder="1" applyAlignment="1" applyProtection="1">
      <alignment horizontal="right"/>
      <protection hidden="1"/>
    </xf>
    <xf numFmtId="0" fontId="1" fillId="0" borderId="26" xfId="0"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164" fontId="4" fillId="0" borderId="3"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164" fontId="4" fillId="0" borderId="25" xfId="0" applyNumberFormat="1" applyFont="1" applyBorder="1" applyAlignment="1" applyProtection="1">
      <alignment horizontal="right"/>
      <protection locked="0" hidden="1"/>
    </xf>
    <xf numFmtId="164" fontId="4" fillId="0" borderId="34" xfId="0" applyNumberFormat="1" applyFont="1" applyBorder="1" applyAlignment="1" applyProtection="1">
      <alignment horizontal="right"/>
      <protection locked="0" hidden="1"/>
    </xf>
    <xf numFmtId="164" fontId="4" fillId="0" borderId="3"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1" fillId="0" borderId="3" xfId="0" applyFont="1" applyBorder="1" applyProtection="1">
      <protection locked="0" hidden="1"/>
    </xf>
    <xf numFmtId="0" fontId="1" fillId="0" borderId="0" xfId="0" applyFont="1" applyBorder="1" applyProtection="1">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0" applyFont="1" applyBorder="1" applyProtection="1">
      <protection locked="0" hidden="1"/>
    </xf>
    <xf numFmtId="0" fontId="0" fillId="0" borderId="0" xfId="0" applyBorder="1" applyAlignment="1" applyProtection="1">
      <alignment horizontal="left"/>
      <protection locked="0" hidden="1"/>
    </xf>
    <xf numFmtId="0" fontId="1" fillId="0" borderId="25" xfId="0" applyFont="1" applyBorder="1" applyProtection="1">
      <protection locked="0" hidden="1"/>
    </xf>
    <xf numFmtId="0" fontId="1" fillId="0" borderId="2" xfId="0" applyFont="1" applyBorder="1" applyProtection="1">
      <protection locked="0" hidden="1"/>
    </xf>
    <xf numFmtId="0" fontId="1" fillId="0" borderId="34" xfId="0" applyFont="1" applyBorder="1" applyProtection="1">
      <protection locked="0" hidden="1"/>
    </xf>
    <xf numFmtId="0" fontId="1" fillId="0" borderId="3"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24" xfId="0" applyFont="1" applyBorder="1" applyAlignment="1" applyProtection="1">
      <alignment horizontal="center"/>
    </xf>
    <xf numFmtId="0" fontId="1" fillId="0" borderId="33"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6" xfId="0" applyFont="1" applyBorder="1" applyAlignment="1" applyProtection="1">
      <alignment horizontal="center"/>
      <protection locked="0" hidden="1"/>
    </xf>
    <xf numFmtId="0" fontId="1" fillId="0" borderId="11" xfId="0" applyFont="1" applyBorder="1" applyAlignment="1" applyProtection="1">
      <alignment horizontal="center"/>
      <protection locked="0" hidden="1"/>
    </xf>
    <xf numFmtId="0" fontId="1" fillId="0" borderId="4"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25" xfId="0" applyFont="1" applyBorder="1" applyAlignment="1" applyProtection="1">
      <alignment horizontal="left"/>
      <protection locked="0" hidden="1"/>
    </xf>
    <xf numFmtId="0" fontId="14" fillId="0" borderId="0" xfId="0" applyFont="1" applyAlignment="1">
      <alignment wrapText="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1" xfId="0" applyNumberFormat="1" applyFont="1" applyBorder="1" applyAlignment="1" applyProtection="1">
      <alignment horizontal="right"/>
      <protection locked="0" hidden="1"/>
    </xf>
    <xf numFmtId="164" fontId="4" fillId="0" borderId="27"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0" fontId="1" fillId="0" borderId="33" xfId="0" applyFont="1" applyBorder="1" applyAlignment="1" applyProtection="1">
      <protection locked="0" hidden="1"/>
    </xf>
    <xf numFmtId="0" fontId="0" fillId="0" borderId="24" xfId="0" applyBorder="1" applyAlignment="1" applyProtection="1">
      <protection locked="0" hidden="1"/>
    </xf>
    <xf numFmtId="0" fontId="0" fillId="0" borderId="26" xfId="0" applyBorder="1" applyAlignment="1" applyProtection="1">
      <protection locked="0" hidden="1"/>
    </xf>
    <xf numFmtId="164" fontId="0" fillId="0" borderId="3" xfId="0" applyNumberFormat="1" applyBorder="1" applyAlignment="1" applyProtection="1">
      <protection locked="0" hidden="1"/>
    </xf>
    <xf numFmtId="164" fontId="0" fillId="0" borderId="19" xfId="0" applyNumberForma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9"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3"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164" fontId="4" fillId="0" borderId="3" xfId="0" applyNumberFormat="1" applyFont="1" applyBorder="1" applyProtection="1">
      <protection locked="0" hidden="1"/>
    </xf>
    <xf numFmtId="164" fontId="4" fillId="0" borderId="19" xfId="0" applyNumberFormat="1" applyFont="1" applyBorder="1" applyProtection="1">
      <protection locked="0" hidden="1"/>
    </xf>
    <xf numFmtId="0" fontId="1" fillId="0" borderId="33" xfId="0" applyFont="1" applyBorder="1" applyProtection="1">
      <protection locked="0" hidden="1"/>
    </xf>
    <xf numFmtId="0" fontId="1" fillId="0" borderId="24" xfId="0" applyFont="1" applyBorder="1" applyProtection="1">
      <protection locked="0" hidden="1"/>
    </xf>
    <xf numFmtId="164" fontId="0" fillId="0" borderId="33" xfId="0" applyNumberFormat="1" applyBorder="1" applyAlignment="1" applyProtection="1">
      <protection locked="0" hidden="1"/>
    </xf>
    <xf numFmtId="164" fontId="0" fillId="0" borderId="26" xfId="0" applyNumberFormat="1" applyBorder="1" applyAlignment="1" applyProtection="1">
      <protection locked="0" hidden="1"/>
    </xf>
    <xf numFmtId="0" fontId="1" fillId="0" borderId="11"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164" fontId="4" fillId="0" borderId="33" xfId="0" applyNumberFormat="1" applyFont="1" applyBorder="1" applyAlignment="1" applyProtection="1">
      <protection hidden="1"/>
    </xf>
    <xf numFmtId="164" fontId="4" fillId="0" borderId="26" xfId="0" applyNumberFormat="1" applyFont="1" applyBorder="1" applyAlignment="1" applyProtection="1">
      <protection hidden="1"/>
    </xf>
    <xf numFmtId="0" fontId="0" fillId="0" borderId="4" xfId="0" applyBorder="1" applyAlignment="1" applyProtection="1">
      <protection locked="0" hidden="1"/>
    </xf>
    <xf numFmtId="0" fontId="0" fillId="0" borderId="27" xfId="0" applyBorder="1" applyAlignment="1" applyProtection="1">
      <protection locked="0" hidden="1"/>
    </xf>
    <xf numFmtId="0" fontId="0" fillId="0" borderId="19" xfId="0" applyBorder="1" applyProtection="1">
      <protection locked="0"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9" xfId="40" applyBorder="1" applyProtection="1">
      <protection locked="0" hidden="1"/>
    </xf>
    <xf numFmtId="0" fontId="1" fillId="0" borderId="33" xfId="0" applyFont="1" applyBorder="1" applyAlignment="1" applyProtection="1">
      <protection locked="0"/>
    </xf>
    <xf numFmtId="0" fontId="0" fillId="0" borderId="24" xfId="0" applyBorder="1" applyAlignment="1" applyProtection="1">
      <protection locked="0"/>
    </xf>
    <xf numFmtId="0" fontId="0" fillId="0" borderId="26" xfId="0" applyBorder="1" applyAlignment="1" applyProtection="1">
      <protection locked="0"/>
    </xf>
    <xf numFmtId="0" fontId="1" fillId="0" borderId="11" xfId="0" applyFont="1" applyBorder="1" applyAlignment="1" applyProtection="1">
      <alignment horizontal="left"/>
      <protection locked="0"/>
    </xf>
    <xf numFmtId="0" fontId="1" fillId="0" borderId="33" xfId="0" applyFont="1" applyBorder="1" applyProtection="1">
      <protection locked="0"/>
    </xf>
    <xf numFmtId="164" fontId="4" fillId="0" borderId="3" xfId="40" applyNumberFormat="1" applyBorder="1" applyProtection="1">
      <protection locked="0" hidden="1"/>
    </xf>
    <xf numFmtId="164" fontId="4" fillId="0" borderId="19" xfId="40" applyNumberFormat="1" applyBorder="1" applyProtection="1">
      <protection locked="0" hidden="1"/>
    </xf>
    <xf numFmtId="164" fontId="0" fillId="0" borderId="3" xfId="0" applyNumberFormat="1" applyBorder="1" applyProtection="1">
      <protection locked="0" hidden="1"/>
    </xf>
    <xf numFmtId="164" fontId="0" fillId="0" borderId="19" xfId="0" applyNumberFormat="1" applyBorder="1" applyProtection="1">
      <protection locked="0" hidden="1"/>
    </xf>
    <xf numFmtId="0" fontId="1" fillId="0" borderId="24" xfId="0" applyFont="1" applyBorder="1" applyAlignment="1">
      <alignment horizontal="center"/>
    </xf>
    <xf numFmtId="164" fontId="0" fillId="0" borderId="3" xfId="0" applyNumberFormat="1" applyBorder="1" applyAlignment="1" applyProtection="1">
      <protection hidden="1"/>
    </xf>
    <xf numFmtId="164" fontId="0" fillId="0" borderId="19" xfId="0" applyNumberFormat="1" applyBorder="1" applyAlignment="1" applyProtection="1">
      <protection hidden="1"/>
    </xf>
    <xf numFmtId="164" fontId="0" fillId="0" borderId="33" xfId="0" applyNumberFormat="1" applyBorder="1" applyProtection="1">
      <protection locked="0" hidden="1"/>
    </xf>
    <xf numFmtId="164" fontId="0" fillId="0" borderId="26" xfId="0" applyNumberFormat="1" applyBorder="1" applyProtection="1">
      <protection locked="0" hidden="1"/>
    </xf>
    <xf numFmtId="0" fontId="4" fillId="0" borderId="19" xfId="0" applyFont="1" applyBorder="1" applyAlignment="1" applyProtection="1">
      <alignment horizontal="left"/>
      <protection locked="0" hidden="1"/>
    </xf>
    <xf numFmtId="164" fontId="1" fillId="0" borderId="33" xfId="0" applyNumberFormat="1" applyFont="1" applyBorder="1" applyProtection="1">
      <protection locked="0" hidden="1"/>
    </xf>
    <xf numFmtId="164" fontId="1" fillId="0" borderId="26" xfId="0" applyNumberFormat="1" applyFont="1" applyBorder="1" applyProtection="1">
      <protection locked="0" hidden="1"/>
    </xf>
    <xf numFmtId="164" fontId="0" fillId="0" borderId="11" xfId="0" applyNumberFormat="1" applyBorder="1" applyProtection="1">
      <protection locked="0" hidden="1"/>
    </xf>
    <xf numFmtId="164" fontId="0" fillId="0" borderId="27" xfId="0" applyNumberFormat="1" applyBorder="1" applyProtection="1">
      <protection locked="0" hidden="1"/>
    </xf>
    <xf numFmtId="0" fontId="1" fillId="0" borderId="19" xfId="0" applyFont="1" applyBorder="1" applyAlignment="1" applyProtection="1">
      <alignment horizontal="left"/>
      <protection locked="0" hidden="1"/>
    </xf>
    <xf numFmtId="0" fontId="4" fillId="0" borderId="19" xfId="0" applyFon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0" fontId="1" fillId="0" borderId="3" xfId="0" applyFont="1" applyBorder="1" applyProtection="1">
      <protection locked="0"/>
    </xf>
    <xf numFmtId="0" fontId="1" fillId="0" borderId="0" xfId="0" applyFont="1" applyBorder="1" applyProtection="1">
      <protection locked="0"/>
    </xf>
    <xf numFmtId="164" fontId="4" fillId="0" borderId="33" xfId="0" applyNumberFormat="1" applyFont="1" applyBorder="1" applyProtection="1">
      <protection locked="0" hidden="1"/>
    </xf>
    <xf numFmtId="164" fontId="4" fillId="0" borderId="26"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33" xfId="0" applyFont="1" applyBorder="1" applyAlignment="1">
      <alignment horizontal="center"/>
    </xf>
    <xf numFmtId="0" fontId="1" fillId="0" borderId="26" xfId="0" applyFont="1" applyBorder="1" applyAlignment="1">
      <alignment horizontal="center"/>
    </xf>
    <xf numFmtId="0" fontId="1" fillId="0" borderId="11" xfId="0" applyFont="1" applyBorder="1" applyAlignment="1">
      <alignment horizontal="center"/>
    </xf>
    <xf numFmtId="0" fontId="1" fillId="0" borderId="27" xfId="0" applyFont="1" applyBorder="1" applyAlignment="1">
      <alignment horizontal="center"/>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4" xfId="0" applyFont="1" applyBorder="1" applyAlignment="1" applyProtection="1">
      <alignment wrapText="1"/>
      <protection locked="0" hidden="1"/>
    </xf>
    <xf numFmtId="0" fontId="0" fillId="4" borderId="11" xfId="0" applyFill="1" applyBorder="1" applyAlignment="1" applyProtection="1">
      <alignment horizontal="left"/>
      <protection hidden="1"/>
    </xf>
    <xf numFmtId="0" fontId="0" fillId="4" borderId="4" xfId="0" applyFill="1" applyBorder="1" applyAlignment="1" applyProtection="1">
      <alignment horizontal="left"/>
      <protection hidden="1"/>
    </xf>
    <xf numFmtId="0" fontId="0" fillId="4" borderId="27"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34"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4" xfId="0" applyFont="1" applyBorder="1" applyAlignment="1" applyProtection="1">
      <alignment horizontal="left" wrapText="1"/>
      <protection locked="0" hidden="1"/>
    </xf>
    <xf numFmtId="0" fontId="0" fillId="4" borderId="11" xfId="0" applyFill="1" applyBorder="1" applyProtection="1">
      <protection hidden="1"/>
    </xf>
    <xf numFmtId="0" fontId="0" fillId="4" borderId="4" xfId="0" applyFill="1" applyBorder="1" applyProtection="1">
      <protection hidden="1"/>
    </xf>
    <xf numFmtId="0" fontId="0" fillId="4" borderId="27" xfId="0" applyFill="1" applyBorder="1" applyProtection="1">
      <protection hidden="1"/>
    </xf>
    <xf numFmtId="0" fontId="1" fillId="0" borderId="2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164" fontId="4" fillId="0" borderId="25" xfId="8" applyNumberFormat="1" applyFont="1" applyBorder="1" applyAlignment="1" applyProtection="1">
      <alignment horizontal="right"/>
      <protection locked="0"/>
    </xf>
    <xf numFmtId="164" fontId="4" fillId="0" borderId="34" xfId="8" applyNumberFormat="1" applyFont="1" applyBorder="1" applyAlignment="1" applyProtection="1">
      <alignment horizontal="right"/>
      <protection locked="0"/>
    </xf>
    <xf numFmtId="0" fontId="0" fillId="4" borderId="11" xfId="0" applyFill="1" applyBorder="1" applyAlignment="1">
      <alignment horizontal="left"/>
    </xf>
    <xf numFmtId="0" fontId="0" fillId="4" borderId="4" xfId="0" applyFill="1" applyBorder="1" applyAlignment="1">
      <alignment horizontal="left"/>
    </xf>
    <xf numFmtId="0" fontId="0" fillId="4" borderId="27" xfId="0" applyFill="1" applyBorder="1" applyAlignment="1">
      <alignment horizontal="left"/>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29" xfId="0" applyFont="1" applyFill="1" applyBorder="1" applyAlignment="1" applyProtection="1">
      <alignment horizontal="center" vertical="center"/>
      <protection locked="0" hidden="1"/>
    </xf>
    <xf numFmtId="0" fontId="8" fillId="3" borderId="28" xfId="0" applyFont="1" applyFill="1" applyBorder="1" applyAlignment="1" applyProtection="1">
      <alignment horizontal="center" vertical="center" wrapText="1"/>
      <protection locked="0" hidden="1"/>
    </xf>
    <xf numFmtId="0" fontId="8" fillId="3" borderId="1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19" xfId="0" applyFont="1" applyBorder="1" applyAlignment="1" applyProtection="1">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8" fillId="0" borderId="33" xfId="0" applyFont="1" applyBorder="1" applyAlignment="1" applyProtection="1">
      <alignment horizontal="left"/>
      <protection locked="0" hidden="1"/>
    </xf>
    <xf numFmtId="0" fontId="8" fillId="0" borderId="24" xfId="0" applyFont="1" applyBorder="1" applyAlignment="1" applyProtection="1">
      <alignment horizontal="left"/>
      <protection locked="0" hidden="1"/>
    </xf>
    <xf numFmtId="0" fontId="8" fillId="0" borderId="26" xfId="0" applyFont="1" applyBorder="1" applyAlignment="1" applyProtection="1">
      <alignment horizontal="left"/>
      <protection locked="0" hidden="1"/>
    </xf>
    <xf numFmtId="0" fontId="9" fillId="3" borderId="4" xfId="0" applyFont="1" applyFill="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0" fontId="9" fillId="0" borderId="45" xfId="0" applyFont="1" applyFill="1"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8" fillId="2" borderId="25" xfId="0" applyFont="1" applyFill="1" applyBorder="1" applyAlignment="1" applyProtection="1">
      <protection locked="0" hidden="1"/>
    </xf>
    <xf numFmtId="0" fontId="0" fillId="0" borderId="2" xfId="0" applyBorder="1" applyAlignment="1" applyProtection="1">
      <protection locked="0" hidden="1"/>
    </xf>
    <xf numFmtId="0" fontId="0" fillId="0" borderId="34" xfId="0" applyBorder="1" applyAlignment="1" applyProtection="1">
      <protection locked="0" hidden="1"/>
    </xf>
    <xf numFmtId="0" fontId="9" fillId="0" borderId="0" xfId="0" applyFont="1" applyFill="1" applyBorder="1" applyAlignment="1" applyProtection="1">
      <alignment horizontal="center"/>
      <protection locked="0" hidden="1"/>
    </xf>
    <xf numFmtId="0" fontId="9" fillId="0" borderId="27"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4" xfId="0" applyFont="1" applyBorder="1" applyAlignment="1" applyProtection="1">
      <alignment horizontal="left"/>
      <protection locked="0" hidden="1"/>
    </xf>
    <xf numFmtId="0" fontId="9" fillId="0" borderId="27"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33"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6"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0" fillId="0" borderId="0" xfId="0" applyAlignment="1" applyProtection="1">
      <protection hidden="1"/>
    </xf>
    <xf numFmtId="0" fontId="0" fillId="0" borderId="19" xfId="0" applyBorder="1" applyAlignment="1" applyProtection="1">
      <protection hidden="1"/>
    </xf>
    <xf numFmtId="0" fontId="8" fillId="0" borderId="33" xfId="0" applyFont="1" applyBorder="1" applyProtection="1">
      <protection locked="0" hidden="1"/>
    </xf>
    <xf numFmtId="0" fontId="8" fillId="0" borderId="24" xfId="0" applyFont="1" applyBorder="1" applyProtection="1">
      <protection locked="0" hidden="1"/>
    </xf>
    <xf numFmtId="0" fontId="8" fillId="0" borderId="26" xfId="0" applyFont="1" applyBorder="1" applyProtection="1">
      <protection locked="0" hidden="1"/>
    </xf>
    <xf numFmtId="0" fontId="3" fillId="0" borderId="0" xfId="0" applyFont="1" applyAlignment="1" applyProtection="1">
      <alignment horizontal="center"/>
      <protection locked="0" hidden="1"/>
    </xf>
    <xf numFmtId="0" fontId="8" fillId="0" borderId="28"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4"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2" borderId="25" xfId="0" applyFont="1" applyFill="1" applyBorder="1" applyAlignment="1" applyProtection="1">
      <alignment horizontal="center"/>
      <protection locked="0" hidden="1"/>
    </xf>
    <xf numFmtId="0" fontId="8" fillId="2" borderId="2" xfId="0" applyFont="1" applyFill="1" applyBorder="1" applyAlignment="1" applyProtection="1">
      <alignment horizontal="center"/>
      <protection locked="0" hidden="1"/>
    </xf>
    <xf numFmtId="0" fontId="8" fillId="2" borderId="34" xfId="0" applyFont="1" applyFill="1" applyBorder="1" applyAlignment="1" applyProtection="1">
      <alignment horizontal="center"/>
      <protection locked="0" hidden="1"/>
    </xf>
    <xf numFmtId="0" fontId="9" fillId="0" borderId="4" xfId="0" applyFont="1" applyFill="1" applyBorder="1" applyAlignment="1" applyProtection="1">
      <protection locked="0" hidden="1"/>
    </xf>
    <xf numFmtId="0" fontId="0" fillId="0" borderId="4" xfId="0" applyBorder="1" applyAlignment="1" applyProtection="1">
      <protection hidden="1"/>
    </xf>
    <xf numFmtId="0" fontId="0" fillId="0" borderId="45" xfId="0" applyBorder="1" applyAlignment="1" applyProtection="1">
      <protection hidden="1"/>
    </xf>
    <xf numFmtId="0" fontId="9" fillId="0" borderId="0" xfId="0" applyFont="1" applyBorder="1" applyProtection="1">
      <protection locked="0" hidden="1"/>
    </xf>
    <xf numFmtId="0" fontId="9" fillId="0" borderId="19" xfId="0" applyFont="1" applyBorder="1" applyProtection="1">
      <protection locked="0" hidden="1"/>
    </xf>
    <xf numFmtId="0" fontId="8" fillId="2" borderId="16" xfId="0" applyFont="1" applyFill="1" applyBorder="1" applyAlignment="1" applyProtection="1">
      <alignment horizontal="center"/>
      <protection locked="0" hidden="1"/>
    </xf>
    <xf numFmtId="0" fontId="9" fillId="0" borderId="16" xfId="0" applyFont="1" applyFill="1" applyBorder="1" applyAlignment="1" applyProtection="1">
      <alignment horizontal="left" vertical="center"/>
      <protection locked="0" hidden="1"/>
    </xf>
    <xf numFmtId="0" fontId="8" fillId="0" borderId="16"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9" fillId="0" borderId="0" xfId="0" applyFont="1" applyAlignment="1" applyProtection="1">
      <alignment horizontal="left" vertical="top" wrapText="1"/>
      <protection locked="0"/>
    </xf>
    <xf numFmtId="0" fontId="4" fillId="0" borderId="0" xfId="0" applyFont="1" applyAlignment="1" applyProtection="1">
      <protection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activeCell="A52" sqref="A52:E52"/>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214" t="s">
        <v>137</v>
      </c>
      <c r="B1" s="214"/>
      <c r="C1" s="214"/>
      <c r="D1" s="214"/>
      <c r="E1" s="214"/>
      <c r="F1" s="214"/>
      <c r="G1" s="214"/>
    </row>
    <row r="2" spans="1:10" ht="20.100000000000001" customHeight="1" x14ac:dyDescent="0.2">
      <c r="A2" s="215" t="s">
        <v>8</v>
      </c>
      <c r="B2" s="215"/>
      <c r="C2" s="215"/>
      <c r="D2" s="216" t="s">
        <v>162</v>
      </c>
      <c r="E2" s="216"/>
      <c r="F2" s="5" t="s">
        <v>9</v>
      </c>
      <c r="G2" s="7">
        <v>42356</v>
      </c>
    </row>
    <row r="3" spans="1:10" ht="15" customHeight="1" x14ac:dyDescent="0.2">
      <c r="A3" s="217"/>
      <c r="B3" s="218"/>
      <c r="C3" s="218"/>
      <c r="D3" s="218"/>
      <c r="E3" s="218"/>
      <c r="F3" s="218"/>
      <c r="G3" s="218"/>
    </row>
    <row r="4" spans="1:10" x14ac:dyDescent="0.2">
      <c r="A4" s="219"/>
      <c r="B4" s="219"/>
      <c r="C4" s="219"/>
      <c r="D4" s="219"/>
      <c r="E4" s="219"/>
      <c r="F4" s="219"/>
      <c r="G4" s="219"/>
    </row>
    <row r="5" spans="1:10" s="3" customFormat="1" ht="15" customHeight="1" x14ac:dyDescent="0.2">
      <c r="A5" s="220" t="s">
        <v>54</v>
      </c>
      <c r="B5" s="221"/>
      <c r="C5" s="221"/>
      <c r="D5" s="221"/>
      <c r="E5" s="222"/>
      <c r="F5" s="229" t="s">
        <v>59</v>
      </c>
      <c r="G5" s="230"/>
    </row>
    <row r="6" spans="1:10" s="3" customFormat="1" ht="15" customHeight="1" x14ac:dyDescent="0.2">
      <c r="A6" s="223"/>
      <c r="B6" s="224"/>
      <c r="C6" s="224"/>
      <c r="D6" s="224"/>
      <c r="E6" s="225"/>
      <c r="F6" s="231"/>
      <c r="G6" s="232"/>
    </row>
    <row r="7" spans="1:10" s="1" customFormat="1" ht="20.25" customHeight="1" x14ac:dyDescent="0.2">
      <c r="A7" s="226"/>
      <c r="B7" s="227"/>
      <c r="C7" s="227"/>
      <c r="D7" s="227"/>
      <c r="E7" s="228"/>
      <c r="F7" s="233"/>
      <c r="G7" s="234"/>
      <c r="H7" s="2"/>
      <c r="I7" s="2"/>
      <c r="J7" s="2"/>
    </row>
    <row r="8" spans="1:10" ht="15" customHeight="1" x14ac:dyDescent="0.2">
      <c r="A8" s="194" t="s">
        <v>121</v>
      </c>
      <c r="B8" s="235"/>
      <c r="C8" s="235"/>
      <c r="D8" s="235"/>
      <c r="E8" s="236"/>
      <c r="F8" s="237"/>
      <c r="G8" s="238"/>
    </row>
    <row r="9" spans="1:10" ht="15" customHeight="1" x14ac:dyDescent="0.2">
      <c r="A9" s="89">
        <v>1</v>
      </c>
      <c r="B9" s="183" t="s">
        <v>163</v>
      </c>
      <c r="C9" s="212"/>
      <c r="D9" s="212"/>
      <c r="E9" s="213"/>
      <c r="F9" s="185">
        <v>347666.97</v>
      </c>
      <c r="G9" s="186"/>
    </row>
    <row r="10" spans="1:10" ht="15" customHeight="1" x14ac:dyDescent="0.2">
      <c r="A10" s="89">
        <v>2</v>
      </c>
      <c r="B10" s="183" t="s">
        <v>164</v>
      </c>
      <c r="C10" s="212"/>
      <c r="D10" s="212"/>
      <c r="E10" s="213"/>
      <c r="F10" s="185">
        <v>463744.33</v>
      </c>
      <c r="G10" s="186"/>
    </row>
    <row r="11" spans="1:10" ht="15" customHeight="1" x14ac:dyDescent="0.2">
      <c r="A11" s="89">
        <v>3</v>
      </c>
      <c r="B11" s="183"/>
      <c r="C11" s="212"/>
      <c r="D11" s="212"/>
      <c r="E11" s="213"/>
      <c r="F11" s="185"/>
      <c r="G11" s="186"/>
    </row>
    <row r="12" spans="1:10" ht="15" customHeight="1" x14ac:dyDescent="0.2">
      <c r="A12" s="89">
        <v>4</v>
      </c>
      <c r="B12" s="183"/>
      <c r="C12" s="212"/>
      <c r="D12" s="212"/>
      <c r="E12" s="213"/>
      <c r="F12" s="185"/>
      <c r="G12" s="186"/>
    </row>
    <row r="13" spans="1:10" ht="15" customHeight="1" x14ac:dyDescent="0.2">
      <c r="A13" s="89">
        <v>5</v>
      </c>
      <c r="B13" s="183"/>
      <c r="C13" s="212"/>
      <c r="D13" s="212"/>
      <c r="E13" s="213"/>
      <c r="F13" s="185"/>
      <c r="G13" s="186"/>
    </row>
    <row r="14" spans="1:10" ht="15" customHeight="1" x14ac:dyDescent="0.2">
      <c r="A14" s="89">
        <v>6</v>
      </c>
      <c r="B14" s="179"/>
      <c r="C14" s="207"/>
      <c r="D14" s="207"/>
      <c r="E14" s="208"/>
      <c r="F14" s="181"/>
      <c r="G14" s="182"/>
    </row>
    <row r="15" spans="1:10" ht="15" customHeight="1" x14ac:dyDescent="0.2">
      <c r="A15" s="89">
        <v>7</v>
      </c>
      <c r="B15" s="179"/>
      <c r="C15" s="207"/>
      <c r="D15" s="207"/>
      <c r="E15" s="208"/>
      <c r="F15" s="181"/>
      <c r="G15" s="182"/>
    </row>
    <row r="16" spans="1:10" ht="15" customHeight="1" x14ac:dyDescent="0.2">
      <c r="A16" s="89">
        <v>8</v>
      </c>
      <c r="B16" s="179"/>
      <c r="C16" s="207"/>
      <c r="D16" s="207"/>
      <c r="E16" s="208"/>
      <c r="F16" s="181"/>
      <c r="G16" s="182"/>
    </row>
    <row r="17" spans="1:7" ht="15" customHeight="1" x14ac:dyDescent="0.2">
      <c r="A17" s="89">
        <v>9</v>
      </c>
      <c r="B17" s="179"/>
      <c r="C17" s="207"/>
      <c r="D17" s="207"/>
      <c r="E17" s="208"/>
      <c r="F17" s="181"/>
      <c r="G17" s="182"/>
    </row>
    <row r="18" spans="1:7" ht="15" customHeight="1" x14ac:dyDescent="0.2">
      <c r="A18" s="89">
        <v>10</v>
      </c>
      <c r="B18" s="179"/>
      <c r="C18" s="207"/>
      <c r="D18" s="207"/>
      <c r="E18" s="208"/>
      <c r="F18" s="181"/>
      <c r="G18" s="182"/>
    </row>
    <row r="19" spans="1:7" ht="15" customHeight="1" x14ac:dyDescent="0.2">
      <c r="A19" s="89">
        <v>11</v>
      </c>
      <c r="B19" s="179"/>
      <c r="C19" s="207"/>
      <c r="D19" s="207"/>
      <c r="E19" s="208"/>
      <c r="F19" s="181"/>
      <c r="G19" s="182"/>
    </row>
    <row r="20" spans="1:7" ht="15" customHeight="1" x14ac:dyDescent="0.2">
      <c r="A20" s="89">
        <v>12</v>
      </c>
      <c r="B20" s="179"/>
      <c r="C20" s="207"/>
      <c r="D20" s="207"/>
      <c r="E20" s="208"/>
      <c r="F20" s="181"/>
      <c r="G20" s="182"/>
    </row>
    <row r="21" spans="1:7" ht="15" customHeight="1" x14ac:dyDescent="0.2">
      <c r="A21" s="89">
        <v>13</v>
      </c>
      <c r="B21" s="179"/>
      <c r="C21" s="207"/>
      <c r="D21" s="207"/>
      <c r="E21" s="208"/>
      <c r="F21" s="181"/>
      <c r="G21" s="182"/>
    </row>
    <row r="22" spans="1:7" ht="15" customHeight="1" x14ac:dyDescent="0.2">
      <c r="A22" s="89">
        <v>14</v>
      </c>
      <c r="B22" s="179"/>
      <c r="C22" s="207"/>
      <c r="D22" s="207"/>
      <c r="E22" s="208"/>
      <c r="F22" s="181"/>
      <c r="G22" s="182"/>
    </row>
    <row r="23" spans="1:7" ht="15" customHeight="1" x14ac:dyDescent="0.2">
      <c r="A23" s="89">
        <v>15</v>
      </c>
      <c r="B23" s="179"/>
      <c r="C23" s="207"/>
      <c r="D23" s="207"/>
      <c r="E23" s="208"/>
      <c r="F23" s="181"/>
      <c r="G23" s="182"/>
    </row>
    <row r="24" spans="1:7" ht="15" customHeight="1" x14ac:dyDescent="0.2">
      <c r="A24" s="89">
        <v>16</v>
      </c>
      <c r="B24" s="179"/>
      <c r="C24" s="207"/>
      <c r="D24" s="207"/>
      <c r="E24" s="208"/>
      <c r="F24" s="181"/>
      <c r="G24" s="182"/>
    </row>
    <row r="25" spans="1:7" ht="15" customHeight="1" x14ac:dyDescent="0.2">
      <c r="A25" s="89">
        <v>17</v>
      </c>
      <c r="B25" s="179"/>
      <c r="C25" s="207"/>
      <c r="D25" s="207"/>
      <c r="E25" s="208"/>
      <c r="F25" s="181"/>
      <c r="G25" s="182"/>
    </row>
    <row r="26" spans="1:7" ht="15" customHeight="1" x14ac:dyDescent="0.2">
      <c r="A26" s="89">
        <v>18</v>
      </c>
      <c r="B26" s="179"/>
      <c r="C26" s="207"/>
      <c r="D26" s="207"/>
      <c r="E26" s="208"/>
      <c r="F26" s="181"/>
      <c r="G26" s="182"/>
    </row>
    <row r="27" spans="1:7" ht="15" customHeight="1" x14ac:dyDescent="0.2">
      <c r="A27" s="89">
        <v>19</v>
      </c>
      <c r="B27" s="179"/>
      <c r="C27" s="207"/>
      <c r="D27" s="207"/>
      <c r="E27" s="208"/>
      <c r="F27" s="181"/>
      <c r="G27" s="182"/>
    </row>
    <row r="28" spans="1:7" ht="15" customHeight="1" x14ac:dyDescent="0.2">
      <c r="A28" s="89">
        <v>20</v>
      </c>
      <c r="B28" s="211"/>
      <c r="C28" s="207"/>
      <c r="D28" s="207"/>
      <c r="E28" s="208"/>
      <c r="F28" s="181"/>
      <c r="G28" s="182"/>
    </row>
    <row r="29" spans="1:7" ht="15" customHeight="1" x14ac:dyDescent="0.2">
      <c r="A29" s="89">
        <v>21</v>
      </c>
      <c r="B29" s="179"/>
      <c r="C29" s="207"/>
      <c r="D29" s="207"/>
      <c r="E29" s="208"/>
      <c r="F29" s="181"/>
      <c r="G29" s="182"/>
    </row>
    <row r="30" spans="1:7" ht="15" customHeight="1" x14ac:dyDescent="0.2">
      <c r="A30" s="89">
        <v>22</v>
      </c>
      <c r="B30" s="179"/>
      <c r="C30" s="207"/>
      <c r="D30" s="207"/>
      <c r="E30" s="208"/>
      <c r="F30" s="181"/>
      <c r="G30" s="182"/>
    </row>
    <row r="31" spans="1:7" ht="15" customHeight="1" x14ac:dyDescent="0.2">
      <c r="A31" s="89">
        <v>23</v>
      </c>
      <c r="B31" s="179"/>
      <c r="C31" s="207"/>
      <c r="D31" s="207"/>
      <c r="E31" s="208"/>
      <c r="F31" s="181"/>
      <c r="G31" s="182"/>
    </row>
    <row r="32" spans="1:7" ht="15" customHeight="1" x14ac:dyDescent="0.2">
      <c r="A32" s="89">
        <v>24</v>
      </c>
      <c r="B32" s="179"/>
      <c r="C32" s="207"/>
      <c r="D32" s="207"/>
      <c r="E32" s="208"/>
      <c r="F32" s="181"/>
      <c r="G32" s="182"/>
    </row>
    <row r="33" spans="1:7" s="6" customFormat="1" ht="15" customHeight="1" x14ac:dyDescent="0.2">
      <c r="A33" s="90">
        <v>25</v>
      </c>
      <c r="B33" s="179"/>
      <c r="C33" s="209"/>
      <c r="D33" s="209"/>
      <c r="E33" s="210"/>
      <c r="F33" s="181"/>
      <c r="G33" s="182"/>
    </row>
    <row r="34" spans="1:7" s="6" customFormat="1" ht="15" customHeight="1" x14ac:dyDescent="0.2">
      <c r="A34" s="91"/>
      <c r="B34" s="205" t="s">
        <v>63</v>
      </c>
      <c r="C34" s="205"/>
      <c r="D34" s="205"/>
      <c r="E34" s="206"/>
      <c r="F34" s="190">
        <f>SUM(F9:G33)</f>
        <v>811411.3</v>
      </c>
      <c r="G34" s="191"/>
    </row>
    <row r="35" spans="1:7" s="6" customFormat="1" ht="15" customHeight="1" x14ac:dyDescent="0.2">
      <c r="A35" s="187" t="s">
        <v>122</v>
      </c>
      <c r="B35" s="188"/>
      <c r="C35" s="188"/>
      <c r="D35" s="188"/>
      <c r="E35" s="189"/>
      <c r="F35" s="181"/>
      <c r="G35" s="182"/>
    </row>
    <row r="36" spans="1:7" s="6" customFormat="1" ht="15" customHeight="1" x14ac:dyDescent="0.2">
      <c r="A36" s="90">
        <v>1</v>
      </c>
      <c r="B36" s="183" t="s">
        <v>163</v>
      </c>
      <c r="C36" s="183"/>
      <c r="D36" s="183"/>
      <c r="E36" s="184"/>
      <c r="F36" s="185">
        <v>459450.11</v>
      </c>
      <c r="G36" s="186"/>
    </row>
    <row r="37" spans="1:7" s="6" customFormat="1" ht="15" customHeight="1" x14ac:dyDescent="0.2">
      <c r="A37" s="90">
        <v>2</v>
      </c>
      <c r="B37" s="183" t="s">
        <v>164</v>
      </c>
      <c r="C37" s="183"/>
      <c r="D37" s="183"/>
      <c r="E37" s="184"/>
      <c r="F37" s="185">
        <v>589464.81000000006</v>
      </c>
      <c r="G37" s="186"/>
    </row>
    <row r="38" spans="1:7" s="6" customFormat="1" ht="15" customHeight="1" x14ac:dyDescent="0.2">
      <c r="A38" s="90">
        <v>3</v>
      </c>
      <c r="B38" s="183"/>
      <c r="C38" s="183"/>
      <c r="D38" s="183"/>
      <c r="E38" s="184"/>
      <c r="F38" s="185"/>
      <c r="G38" s="186"/>
    </row>
    <row r="39" spans="1:7" s="6" customFormat="1" ht="15" customHeight="1" x14ac:dyDescent="0.2">
      <c r="A39" s="90">
        <v>4</v>
      </c>
      <c r="B39" s="179"/>
      <c r="C39" s="179"/>
      <c r="D39" s="179"/>
      <c r="E39" s="180"/>
      <c r="F39" s="181"/>
      <c r="G39" s="182"/>
    </row>
    <row r="40" spans="1:7" s="6" customFormat="1" ht="15" customHeight="1" x14ac:dyDescent="0.2">
      <c r="A40" s="90">
        <v>5</v>
      </c>
      <c r="B40" s="179"/>
      <c r="C40" s="179"/>
      <c r="D40" s="179"/>
      <c r="E40" s="180"/>
      <c r="F40" s="181"/>
      <c r="G40" s="182"/>
    </row>
    <row r="41" spans="1:7" s="6" customFormat="1" ht="15" customHeight="1" x14ac:dyDescent="0.2">
      <c r="A41" s="90">
        <v>6</v>
      </c>
      <c r="B41" s="179"/>
      <c r="C41" s="179"/>
      <c r="D41" s="179"/>
      <c r="E41" s="180"/>
      <c r="F41" s="181"/>
      <c r="G41" s="182"/>
    </row>
    <row r="42" spans="1:7" s="6" customFormat="1" ht="15" customHeight="1" x14ac:dyDescent="0.2">
      <c r="A42" s="90">
        <v>7</v>
      </c>
      <c r="B42" s="183"/>
      <c r="C42" s="183"/>
      <c r="D42" s="183"/>
      <c r="E42" s="184"/>
      <c r="F42" s="185"/>
      <c r="G42" s="186"/>
    </row>
    <row r="43" spans="1:7" s="6" customFormat="1" ht="15" customHeight="1" x14ac:dyDescent="0.2">
      <c r="A43" s="90">
        <v>8</v>
      </c>
      <c r="B43" s="183"/>
      <c r="C43" s="183"/>
      <c r="D43" s="183"/>
      <c r="E43" s="184"/>
      <c r="F43" s="185"/>
      <c r="G43" s="186"/>
    </row>
    <row r="44" spans="1:7" s="6" customFormat="1" ht="15" customHeight="1" x14ac:dyDescent="0.2">
      <c r="A44" s="90">
        <v>9</v>
      </c>
      <c r="B44" s="183"/>
      <c r="C44" s="183"/>
      <c r="D44" s="183"/>
      <c r="E44" s="184"/>
      <c r="F44" s="185"/>
      <c r="G44" s="186"/>
    </row>
    <row r="45" spans="1:7" s="6" customFormat="1" ht="15" customHeight="1" x14ac:dyDescent="0.2">
      <c r="A45" s="90">
        <v>10</v>
      </c>
      <c r="B45" s="177"/>
      <c r="C45" s="177"/>
      <c r="D45" s="177"/>
      <c r="E45" s="178"/>
      <c r="F45" s="175"/>
      <c r="G45" s="176"/>
    </row>
    <row r="46" spans="1:7" s="6" customFormat="1" ht="15" customHeight="1" x14ac:dyDescent="0.2">
      <c r="A46" s="90">
        <v>11</v>
      </c>
      <c r="B46" s="177"/>
      <c r="C46" s="177"/>
      <c r="D46" s="177"/>
      <c r="E46" s="178"/>
      <c r="F46" s="175"/>
      <c r="G46" s="176"/>
    </row>
    <row r="47" spans="1:7" s="6" customFormat="1" ht="15" customHeight="1" x14ac:dyDescent="0.2">
      <c r="A47" s="90">
        <v>12</v>
      </c>
      <c r="B47" s="179"/>
      <c r="C47" s="179"/>
      <c r="D47" s="179"/>
      <c r="E47" s="180"/>
      <c r="F47" s="181"/>
      <c r="G47" s="182"/>
    </row>
    <row r="48" spans="1:7" s="6" customFormat="1" ht="15" customHeight="1" x14ac:dyDescent="0.2">
      <c r="A48" s="90">
        <v>13</v>
      </c>
      <c r="B48" s="179"/>
      <c r="C48" s="179"/>
      <c r="D48" s="179"/>
      <c r="E48" s="180"/>
      <c r="F48" s="181"/>
      <c r="G48" s="182"/>
    </row>
    <row r="49" spans="1:7" s="6" customFormat="1" ht="15" customHeight="1" x14ac:dyDescent="0.2">
      <c r="A49" s="90">
        <v>14</v>
      </c>
      <c r="B49" s="179"/>
      <c r="C49" s="179"/>
      <c r="D49" s="179"/>
      <c r="E49" s="180"/>
      <c r="F49" s="181"/>
      <c r="G49" s="182"/>
    </row>
    <row r="50" spans="1:7" s="6" customFormat="1" ht="15" customHeight="1" x14ac:dyDescent="0.2">
      <c r="A50" s="90">
        <v>15</v>
      </c>
      <c r="B50" s="179"/>
      <c r="C50" s="179"/>
      <c r="D50" s="179"/>
      <c r="E50" s="180"/>
      <c r="F50" s="181"/>
      <c r="G50" s="182"/>
    </row>
    <row r="51" spans="1:7" s="6" customFormat="1" ht="15" customHeight="1" x14ac:dyDescent="0.2">
      <c r="A51" s="202" t="s">
        <v>123</v>
      </c>
      <c r="B51" s="203"/>
      <c r="C51" s="203"/>
      <c r="D51" s="203"/>
      <c r="E51" s="204"/>
      <c r="F51" s="190">
        <f>SUM(F36:G50)</f>
        <v>1048914.92</v>
      </c>
      <c r="G51" s="191"/>
    </row>
    <row r="52" spans="1:7" s="6" customFormat="1" ht="15" customHeight="1" x14ac:dyDescent="0.2">
      <c r="A52" s="194" t="s">
        <v>124</v>
      </c>
      <c r="B52" s="195"/>
      <c r="C52" s="195"/>
      <c r="D52" s="195"/>
      <c r="E52" s="196"/>
      <c r="F52" s="197">
        <f>SUM(F34+F51)</f>
        <v>1860326.22</v>
      </c>
      <c r="G52" s="198"/>
    </row>
    <row r="53" spans="1:7" s="6" customFormat="1" ht="15" customHeight="1" x14ac:dyDescent="0.2">
      <c r="A53" s="187" t="s">
        <v>53</v>
      </c>
      <c r="B53" s="188"/>
      <c r="C53" s="188"/>
      <c r="D53" s="188"/>
      <c r="E53" s="189"/>
      <c r="F53" s="181"/>
      <c r="G53" s="182"/>
    </row>
    <row r="54" spans="1:7" s="6" customFormat="1" ht="15" customHeight="1" x14ac:dyDescent="0.2">
      <c r="A54" s="187" t="s">
        <v>20</v>
      </c>
      <c r="B54" s="188"/>
      <c r="C54" s="188"/>
      <c r="D54" s="188"/>
      <c r="E54" s="189"/>
      <c r="F54" s="185">
        <v>207971.59</v>
      </c>
      <c r="G54" s="186"/>
    </row>
    <row r="55" spans="1:7" s="6" customFormat="1" ht="15" customHeight="1" thickBot="1" x14ac:dyDescent="0.25">
      <c r="A55" s="187" t="s">
        <v>40</v>
      </c>
      <c r="B55" s="188"/>
      <c r="C55" s="188"/>
      <c r="D55" s="188"/>
      <c r="E55" s="189"/>
      <c r="F55" s="181"/>
      <c r="G55" s="182"/>
    </row>
    <row r="56" spans="1:7" ht="15" customHeight="1" thickBot="1" x14ac:dyDescent="0.25">
      <c r="A56" s="199" t="s">
        <v>23</v>
      </c>
      <c r="B56" s="200"/>
      <c r="C56" s="200"/>
      <c r="D56" s="200"/>
      <c r="E56" s="201"/>
      <c r="F56" s="192">
        <f>SUM(F52:G55)</f>
        <v>2068297.81</v>
      </c>
      <c r="G56" s="193"/>
    </row>
    <row r="57" spans="1:7" x14ac:dyDescent="0.2"/>
  </sheetData>
  <sheetProtection selectLockedCells="1"/>
  <mergeCells count="104">
    <mergeCell ref="A1:G1"/>
    <mergeCell ref="A2:C2"/>
    <mergeCell ref="D2:E2"/>
    <mergeCell ref="B10:E10"/>
    <mergeCell ref="F10:G10"/>
    <mergeCell ref="B11:E11"/>
    <mergeCell ref="F11:G11"/>
    <mergeCell ref="A3:G4"/>
    <mergeCell ref="B12:E12"/>
    <mergeCell ref="F12:G12"/>
    <mergeCell ref="A5:E7"/>
    <mergeCell ref="F5:G7"/>
    <mergeCell ref="A8:E8"/>
    <mergeCell ref="F8:G8"/>
    <mergeCell ref="B9:E9"/>
    <mergeCell ref="F9:G9"/>
    <mergeCell ref="B16:E16"/>
    <mergeCell ref="F16:G16"/>
    <mergeCell ref="B17:E17"/>
    <mergeCell ref="F17:G17"/>
    <mergeCell ref="B18:E18"/>
    <mergeCell ref="F18:G18"/>
    <mergeCell ref="B13:E13"/>
    <mergeCell ref="F13:G13"/>
    <mergeCell ref="B14:E14"/>
    <mergeCell ref="F14:G14"/>
    <mergeCell ref="B15:E15"/>
    <mergeCell ref="F15:G15"/>
    <mergeCell ref="B22:E22"/>
    <mergeCell ref="F22:G22"/>
    <mergeCell ref="B23:E23"/>
    <mergeCell ref="F23:G23"/>
    <mergeCell ref="B24:E24"/>
    <mergeCell ref="F24:G24"/>
    <mergeCell ref="B19:E19"/>
    <mergeCell ref="F19:G19"/>
    <mergeCell ref="B20:E20"/>
    <mergeCell ref="F20:G20"/>
    <mergeCell ref="B21:E21"/>
    <mergeCell ref="F21:G21"/>
    <mergeCell ref="B28:E28"/>
    <mergeCell ref="F28:G28"/>
    <mergeCell ref="B29:E29"/>
    <mergeCell ref="F29:G29"/>
    <mergeCell ref="B30:E30"/>
    <mergeCell ref="F30:G30"/>
    <mergeCell ref="B25:E25"/>
    <mergeCell ref="F25:G25"/>
    <mergeCell ref="B26:E26"/>
    <mergeCell ref="F26:G26"/>
    <mergeCell ref="B27:E27"/>
    <mergeCell ref="F27:G27"/>
    <mergeCell ref="B34:E34"/>
    <mergeCell ref="F34:G34"/>
    <mergeCell ref="A35:E35"/>
    <mergeCell ref="F35:G35"/>
    <mergeCell ref="B36:E36"/>
    <mergeCell ref="F36:G36"/>
    <mergeCell ref="B31:E31"/>
    <mergeCell ref="F31:G31"/>
    <mergeCell ref="B32:E32"/>
    <mergeCell ref="F32:G32"/>
    <mergeCell ref="B33:E33"/>
    <mergeCell ref="F33:G33"/>
    <mergeCell ref="B47:E47"/>
    <mergeCell ref="F47:G47"/>
    <mergeCell ref="B48:E48"/>
    <mergeCell ref="F48:G48"/>
    <mergeCell ref="B49:E49"/>
    <mergeCell ref="A52:E52"/>
    <mergeCell ref="F52:G52"/>
    <mergeCell ref="A56:E56"/>
    <mergeCell ref="A51:E51"/>
    <mergeCell ref="A54:E54"/>
    <mergeCell ref="F54:G54"/>
    <mergeCell ref="F49:G49"/>
    <mergeCell ref="B50:E50"/>
    <mergeCell ref="F50:G50"/>
    <mergeCell ref="F51:G51"/>
    <mergeCell ref="A55:E55"/>
    <mergeCell ref="F55:G55"/>
    <mergeCell ref="F56:G56"/>
    <mergeCell ref="A53:E53"/>
    <mergeCell ref="F53:G53"/>
    <mergeCell ref="B37:E37"/>
    <mergeCell ref="F37:G37"/>
    <mergeCell ref="B38:E38"/>
    <mergeCell ref="F38:G38"/>
    <mergeCell ref="B39:E39"/>
    <mergeCell ref="F39:G39"/>
    <mergeCell ref="B43:E43"/>
    <mergeCell ref="F43:G43"/>
    <mergeCell ref="B44:E44"/>
    <mergeCell ref="F44:G44"/>
    <mergeCell ref="F46:G46"/>
    <mergeCell ref="B46:E46"/>
    <mergeCell ref="B45:E45"/>
    <mergeCell ref="B40:E40"/>
    <mergeCell ref="F40:G40"/>
    <mergeCell ref="B41:E41"/>
    <mergeCell ref="F41:G41"/>
    <mergeCell ref="F45:G45"/>
    <mergeCell ref="B42:E42"/>
    <mergeCell ref="F42:G42"/>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topLeftCell="A28" zoomScale="90" zoomScaleNormal="90" zoomScaleSheetLayoutView="100" workbookViewId="0">
      <selection activeCell="F47" sqref="F47:G47"/>
    </sheetView>
  </sheetViews>
  <sheetFormatPr defaultColWidth="0" defaultRowHeight="12.75" zeroHeight="1" x14ac:dyDescent="0.2"/>
  <cols>
    <col min="1" max="4" width="3.5703125" customWidth="1"/>
    <col min="5" max="5" width="49.28515625" customWidth="1"/>
    <col min="6" max="6" width="10.85546875" customWidth="1"/>
    <col min="7" max="7" width="27.42578125" customWidth="1"/>
    <col min="8" max="16384" width="9.140625" hidden="1"/>
  </cols>
  <sheetData>
    <row r="1" spans="1:7" ht="46.5" customHeight="1" x14ac:dyDescent="0.25">
      <c r="A1" s="239" t="s">
        <v>138</v>
      </c>
      <c r="B1" s="239"/>
      <c r="C1" s="239"/>
      <c r="D1" s="239"/>
      <c r="E1" s="239"/>
      <c r="F1" s="239"/>
      <c r="G1" s="239"/>
    </row>
    <row r="2" spans="1:7" ht="20.100000000000001" customHeight="1" x14ac:dyDescent="0.2">
      <c r="A2" s="248" t="s">
        <v>8</v>
      </c>
      <c r="B2" s="248"/>
      <c r="C2" s="248"/>
      <c r="D2" s="246" t="str">
        <f>'CSS '!D2:E2</f>
        <v>Calaveras County</v>
      </c>
      <c r="E2" s="246"/>
      <c r="F2" s="129" t="s">
        <v>9</v>
      </c>
      <c r="G2" s="92">
        <f>'CSS '!G2</f>
        <v>42356</v>
      </c>
    </row>
    <row r="3" spans="1:7" ht="15" customHeight="1" x14ac:dyDescent="0.2">
      <c r="A3" s="164"/>
      <c r="B3" s="133"/>
      <c r="C3" s="133"/>
      <c r="D3" s="247"/>
      <c r="E3" s="247"/>
      <c r="F3" s="141"/>
      <c r="G3" s="165"/>
    </row>
    <row r="4" spans="1:7" ht="15" customHeight="1" x14ac:dyDescent="0.2">
      <c r="A4" s="128"/>
      <c r="B4" s="165"/>
      <c r="C4" s="165"/>
      <c r="D4" s="165"/>
      <c r="E4" s="165"/>
      <c r="F4" s="165"/>
      <c r="G4" s="165"/>
    </row>
    <row r="5" spans="1:7" s="3" customFormat="1" ht="15" customHeight="1" x14ac:dyDescent="0.2">
      <c r="A5" s="220" t="s">
        <v>55</v>
      </c>
      <c r="B5" s="221"/>
      <c r="C5" s="221"/>
      <c r="D5" s="221"/>
      <c r="E5" s="222"/>
      <c r="F5" s="220" t="s">
        <v>0</v>
      </c>
      <c r="G5" s="222"/>
    </row>
    <row r="6" spans="1:7" s="1" customFormat="1" ht="34.5" customHeight="1" x14ac:dyDescent="0.2">
      <c r="A6" s="226"/>
      <c r="B6" s="227"/>
      <c r="C6" s="227"/>
      <c r="D6" s="227"/>
      <c r="E6" s="228"/>
      <c r="F6" s="233" t="s">
        <v>59</v>
      </c>
      <c r="G6" s="234"/>
    </row>
    <row r="7" spans="1:7" ht="15" customHeight="1" x14ac:dyDescent="0.2">
      <c r="A7" s="194" t="s">
        <v>129</v>
      </c>
      <c r="B7" s="235"/>
      <c r="C7" s="235"/>
      <c r="D7" s="235"/>
      <c r="E7" s="236"/>
      <c r="F7" s="259"/>
      <c r="G7" s="260"/>
    </row>
    <row r="8" spans="1:7" ht="15" customHeight="1" x14ac:dyDescent="0.2">
      <c r="A8" s="89">
        <v>1</v>
      </c>
      <c r="B8" s="183" t="s">
        <v>165</v>
      </c>
      <c r="C8" s="242"/>
      <c r="D8" s="242"/>
      <c r="E8" s="243"/>
      <c r="F8" s="240">
        <v>105280.84</v>
      </c>
      <c r="G8" s="241"/>
    </row>
    <row r="9" spans="1:7" ht="15" customHeight="1" x14ac:dyDescent="0.2">
      <c r="A9" s="89">
        <v>2</v>
      </c>
      <c r="B9" s="183"/>
      <c r="C9" s="242"/>
      <c r="D9" s="242"/>
      <c r="E9" s="243"/>
      <c r="F9" s="240"/>
      <c r="G9" s="241"/>
    </row>
    <row r="10" spans="1:7" ht="15" customHeight="1" x14ac:dyDescent="0.2">
      <c r="A10" s="89">
        <v>3</v>
      </c>
      <c r="B10" s="183"/>
      <c r="C10" s="242"/>
      <c r="D10" s="242"/>
      <c r="E10" s="243"/>
      <c r="F10" s="240"/>
      <c r="G10" s="241"/>
    </row>
    <row r="11" spans="1:7" ht="15" customHeight="1" x14ac:dyDescent="0.2">
      <c r="A11" s="89">
        <v>4</v>
      </c>
      <c r="B11" s="183"/>
      <c r="C11" s="242"/>
      <c r="D11" s="242"/>
      <c r="E11" s="243"/>
      <c r="F11" s="240"/>
      <c r="G11" s="241"/>
    </row>
    <row r="12" spans="1:7" ht="15" customHeight="1" x14ac:dyDescent="0.2">
      <c r="A12" s="89">
        <v>5</v>
      </c>
      <c r="B12" s="183"/>
      <c r="C12" s="242"/>
      <c r="D12" s="242"/>
      <c r="E12" s="243"/>
      <c r="F12" s="240"/>
      <c r="G12" s="241"/>
    </row>
    <row r="13" spans="1:7" ht="15" customHeight="1" x14ac:dyDescent="0.2">
      <c r="A13" s="89">
        <v>6</v>
      </c>
      <c r="B13" s="183"/>
      <c r="C13" s="242"/>
      <c r="D13" s="242"/>
      <c r="E13" s="243"/>
      <c r="F13" s="240"/>
      <c r="G13" s="241"/>
    </row>
    <row r="14" spans="1:7" ht="15" customHeight="1" x14ac:dyDescent="0.2">
      <c r="A14" s="89">
        <v>7</v>
      </c>
      <c r="B14" s="183"/>
      <c r="C14" s="242"/>
      <c r="D14" s="242"/>
      <c r="E14" s="243"/>
      <c r="F14" s="240"/>
      <c r="G14" s="241"/>
    </row>
    <row r="15" spans="1:7" ht="15" customHeight="1" x14ac:dyDescent="0.2">
      <c r="A15" s="89">
        <v>8</v>
      </c>
      <c r="B15" s="179"/>
      <c r="C15" s="244"/>
      <c r="D15" s="244"/>
      <c r="E15" s="245"/>
      <c r="F15" s="240"/>
      <c r="G15" s="241"/>
    </row>
    <row r="16" spans="1:7" ht="15" customHeight="1" x14ac:dyDescent="0.2">
      <c r="A16" s="89">
        <v>9</v>
      </c>
      <c r="B16" s="179"/>
      <c r="C16" s="244"/>
      <c r="D16" s="244"/>
      <c r="E16" s="245"/>
      <c r="F16" s="240"/>
      <c r="G16" s="241"/>
    </row>
    <row r="17" spans="1:7" ht="15" customHeight="1" x14ac:dyDescent="0.2">
      <c r="A17" s="89">
        <v>10</v>
      </c>
      <c r="B17" s="179"/>
      <c r="C17" s="179"/>
      <c r="D17" s="179"/>
      <c r="E17" s="180"/>
      <c r="F17" s="263"/>
      <c r="G17" s="264"/>
    </row>
    <row r="18" spans="1:7" ht="15" customHeight="1" x14ac:dyDescent="0.2">
      <c r="A18" s="89">
        <v>11</v>
      </c>
      <c r="B18" s="179"/>
      <c r="C18" s="244"/>
      <c r="D18" s="244"/>
      <c r="E18" s="245"/>
      <c r="F18" s="240"/>
      <c r="G18" s="241"/>
    </row>
    <row r="19" spans="1:7" ht="15" customHeight="1" x14ac:dyDescent="0.2">
      <c r="A19" s="89">
        <v>12</v>
      </c>
      <c r="B19" s="179"/>
      <c r="C19" s="244"/>
      <c r="D19" s="244"/>
      <c r="E19" s="245"/>
      <c r="F19" s="240"/>
      <c r="G19" s="241"/>
    </row>
    <row r="20" spans="1:7" ht="15" customHeight="1" x14ac:dyDescent="0.2">
      <c r="A20" s="89">
        <v>13</v>
      </c>
      <c r="B20" s="179"/>
      <c r="C20" s="244"/>
      <c r="D20" s="244"/>
      <c r="E20" s="245"/>
      <c r="F20" s="240"/>
      <c r="G20" s="241"/>
    </row>
    <row r="21" spans="1:7" ht="15" customHeight="1" x14ac:dyDescent="0.2">
      <c r="A21" s="89">
        <v>14</v>
      </c>
      <c r="B21" s="179"/>
      <c r="C21" s="244"/>
      <c r="D21" s="244"/>
      <c r="E21" s="245"/>
      <c r="F21" s="240"/>
      <c r="G21" s="241"/>
    </row>
    <row r="22" spans="1:7" ht="15" customHeight="1" x14ac:dyDescent="0.2">
      <c r="A22" s="89">
        <v>15</v>
      </c>
      <c r="B22" s="179"/>
      <c r="C22" s="244"/>
      <c r="D22" s="244"/>
      <c r="E22" s="244"/>
      <c r="F22" s="240"/>
      <c r="G22" s="241"/>
    </row>
    <row r="23" spans="1:7" s="6" customFormat="1" ht="15" customHeight="1" x14ac:dyDescent="0.2">
      <c r="A23" s="91"/>
      <c r="B23" s="205" t="s">
        <v>130</v>
      </c>
      <c r="C23" s="205"/>
      <c r="D23" s="205"/>
      <c r="E23" s="206"/>
      <c r="F23" s="190">
        <f>SUM(F8:G22)</f>
        <v>105280.84</v>
      </c>
      <c r="G23" s="191"/>
    </row>
    <row r="24" spans="1:7" ht="15" customHeight="1" x14ac:dyDescent="0.2">
      <c r="A24" s="187" t="s">
        <v>128</v>
      </c>
      <c r="B24" s="188"/>
      <c r="C24" s="188"/>
      <c r="D24" s="188"/>
      <c r="E24" s="189"/>
      <c r="F24" s="261"/>
      <c r="G24" s="262"/>
    </row>
    <row r="25" spans="1:7" ht="15" customHeight="1" x14ac:dyDescent="0.2">
      <c r="A25" s="89">
        <v>1</v>
      </c>
      <c r="B25" s="183" t="s">
        <v>166</v>
      </c>
      <c r="C25" s="183"/>
      <c r="D25" s="183"/>
      <c r="E25" s="184"/>
      <c r="F25" s="185">
        <v>17000</v>
      </c>
      <c r="G25" s="186"/>
    </row>
    <row r="26" spans="1:7" ht="15" customHeight="1" x14ac:dyDescent="0.2">
      <c r="A26" s="89">
        <v>2</v>
      </c>
      <c r="B26" s="183" t="s">
        <v>167</v>
      </c>
      <c r="C26" s="183"/>
      <c r="D26" s="183"/>
      <c r="E26" s="184"/>
      <c r="F26" s="185">
        <v>210186.38</v>
      </c>
      <c r="G26" s="186"/>
    </row>
    <row r="27" spans="1:7" ht="15" customHeight="1" x14ac:dyDescent="0.2">
      <c r="A27" s="89">
        <v>3</v>
      </c>
      <c r="B27" s="183"/>
      <c r="C27" s="183"/>
      <c r="D27" s="183"/>
      <c r="E27" s="184"/>
      <c r="F27" s="185"/>
      <c r="G27" s="186"/>
    </row>
    <row r="28" spans="1:7" ht="15" customHeight="1" x14ac:dyDescent="0.2">
      <c r="A28" s="89">
        <v>4</v>
      </c>
      <c r="B28" s="183"/>
      <c r="C28" s="183"/>
      <c r="D28" s="183"/>
      <c r="E28" s="184"/>
      <c r="F28" s="185"/>
      <c r="G28" s="186"/>
    </row>
    <row r="29" spans="1:7" ht="15" customHeight="1" x14ac:dyDescent="0.2">
      <c r="A29" s="89">
        <v>5</v>
      </c>
      <c r="B29" s="179"/>
      <c r="C29" s="179"/>
      <c r="D29" s="179"/>
      <c r="E29" s="180"/>
      <c r="F29" s="185"/>
      <c r="G29" s="186"/>
    </row>
    <row r="30" spans="1:7" ht="15" customHeight="1" x14ac:dyDescent="0.2">
      <c r="A30" s="89">
        <v>6</v>
      </c>
      <c r="B30" s="179"/>
      <c r="C30" s="179"/>
      <c r="D30" s="179"/>
      <c r="E30" s="180"/>
      <c r="F30" s="185"/>
      <c r="G30" s="186"/>
    </row>
    <row r="31" spans="1:7" ht="15" customHeight="1" x14ac:dyDescent="0.2">
      <c r="A31" s="89">
        <v>7</v>
      </c>
      <c r="B31" s="179"/>
      <c r="C31" s="179"/>
      <c r="D31" s="179"/>
      <c r="E31" s="180"/>
      <c r="F31" s="185"/>
      <c r="G31" s="186"/>
    </row>
    <row r="32" spans="1:7" ht="15" customHeight="1" x14ac:dyDescent="0.2">
      <c r="A32" s="89">
        <v>8</v>
      </c>
      <c r="B32" s="179"/>
      <c r="C32" s="179"/>
      <c r="D32" s="179"/>
      <c r="E32" s="180"/>
      <c r="F32" s="185"/>
      <c r="G32" s="186"/>
    </row>
    <row r="33" spans="1:7" ht="15" customHeight="1" x14ac:dyDescent="0.2">
      <c r="A33" s="89">
        <v>9</v>
      </c>
      <c r="B33" s="179"/>
      <c r="C33" s="179"/>
      <c r="D33" s="179"/>
      <c r="E33" s="180"/>
      <c r="F33" s="185"/>
      <c r="G33" s="186"/>
    </row>
    <row r="34" spans="1:7" ht="15" customHeight="1" x14ac:dyDescent="0.2">
      <c r="A34" s="89">
        <v>10</v>
      </c>
      <c r="B34" s="179"/>
      <c r="C34" s="179"/>
      <c r="D34" s="179"/>
      <c r="E34" s="180"/>
      <c r="F34" s="185"/>
      <c r="G34" s="186"/>
    </row>
    <row r="35" spans="1:7" ht="15" customHeight="1" x14ac:dyDescent="0.2">
      <c r="A35" s="89">
        <v>11</v>
      </c>
      <c r="B35" s="179"/>
      <c r="C35" s="179"/>
      <c r="D35" s="179"/>
      <c r="E35" s="180"/>
      <c r="F35" s="185"/>
      <c r="G35" s="186"/>
    </row>
    <row r="36" spans="1:7" ht="15" customHeight="1" x14ac:dyDescent="0.2">
      <c r="A36" s="89">
        <v>12</v>
      </c>
      <c r="B36" s="179"/>
      <c r="C36" s="179"/>
      <c r="D36" s="179"/>
      <c r="E36" s="180"/>
      <c r="F36" s="185"/>
      <c r="G36" s="186"/>
    </row>
    <row r="37" spans="1:7" ht="15" customHeight="1" x14ac:dyDescent="0.2">
      <c r="A37" s="89">
        <v>13</v>
      </c>
      <c r="B37" s="179"/>
      <c r="C37" s="179"/>
      <c r="D37" s="179"/>
      <c r="E37" s="180"/>
      <c r="F37" s="185"/>
      <c r="G37" s="186"/>
    </row>
    <row r="38" spans="1:7" ht="15" customHeight="1" x14ac:dyDescent="0.2">
      <c r="A38" s="89">
        <v>14</v>
      </c>
      <c r="B38" s="179"/>
      <c r="C38" s="179"/>
      <c r="D38" s="179"/>
      <c r="E38" s="180"/>
      <c r="F38" s="185"/>
      <c r="G38" s="186"/>
    </row>
    <row r="39" spans="1:7" ht="15" customHeight="1" x14ac:dyDescent="0.2">
      <c r="A39" s="89">
        <v>15</v>
      </c>
      <c r="B39" s="179"/>
      <c r="C39" s="179"/>
      <c r="D39" s="179"/>
      <c r="E39" s="180"/>
      <c r="F39" s="185"/>
      <c r="G39" s="186"/>
    </row>
    <row r="40" spans="1:7" s="6" customFormat="1" ht="15" customHeight="1" x14ac:dyDescent="0.2">
      <c r="A40" s="91"/>
      <c r="B40" s="205" t="s">
        <v>130</v>
      </c>
      <c r="C40" s="205"/>
      <c r="D40" s="205"/>
      <c r="E40" s="206"/>
      <c r="F40" s="190">
        <f>SUM(F25:G39)</f>
        <v>227186.38</v>
      </c>
      <c r="G40" s="191"/>
    </row>
    <row r="41" spans="1:7" ht="15" customHeight="1" x14ac:dyDescent="0.2">
      <c r="A41" s="187" t="s">
        <v>134</v>
      </c>
      <c r="B41" s="188"/>
      <c r="C41" s="188"/>
      <c r="D41" s="188"/>
      <c r="E41" s="189"/>
      <c r="F41" s="185"/>
      <c r="G41" s="186"/>
    </row>
    <row r="42" spans="1:7" ht="15" customHeight="1" x14ac:dyDescent="0.2">
      <c r="A42" s="89">
        <v>1</v>
      </c>
      <c r="B42" s="244"/>
      <c r="C42" s="244"/>
      <c r="D42" s="244"/>
      <c r="E42" s="245"/>
      <c r="F42" s="185"/>
      <c r="G42" s="186"/>
    </row>
    <row r="43" spans="1:7" ht="15" customHeight="1" x14ac:dyDescent="0.2">
      <c r="A43" s="89">
        <v>2</v>
      </c>
      <c r="B43" s="179"/>
      <c r="C43" s="179"/>
      <c r="D43" s="179"/>
      <c r="E43" s="180"/>
      <c r="F43" s="185"/>
      <c r="G43" s="186"/>
    </row>
    <row r="44" spans="1:7" ht="15" customHeight="1" x14ac:dyDescent="0.2">
      <c r="A44" s="89">
        <v>3</v>
      </c>
      <c r="B44" s="179"/>
      <c r="C44" s="179"/>
      <c r="D44" s="179"/>
      <c r="E44" s="180"/>
      <c r="F44" s="185"/>
      <c r="G44" s="186"/>
    </row>
    <row r="45" spans="1:7" s="6" customFormat="1" ht="15" customHeight="1" x14ac:dyDescent="0.2">
      <c r="A45" s="91"/>
      <c r="B45" s="205" t="s">
        <v>131</v>
      </c>
      <c r="C45" s="205"/>
      <c r="D45" s="205"/>
      <c r="E45" s="206"/>
      <c r="F45" s="190">
        <f>SUM(F42:G44)</f>
        <v>0</v>
      </c>
      <c r="G45" s="191"/>
    </row>
    <row r="46" spans="1:7" ht="15" customHeight="1" x14ac:dyDescent="0.2">
      <c r="A46" s="249" t="s">
        <v>132</v>
      </c>
      <c r="B46" s="250"/>
      <c r="C46" s="250"/>
      <c r="D46" s="250"/>
      <c r="E46" s="251"/>
      <c r="F46" s="257">
        <f>F23+F40+F45</f>
        <v>332467.21999999997</v>
      </c>
      <c r="G46" s="258"/>
    </row>
    <row r="47" spans="1:7" s="6" customFormat="1" ht="15" customHeight="1" x14ac:dyDescent="0.2">
      <c r="A47" s="187" t="s">
        <v>56</v>
      </c>
      <c r="B47" s="188"/>
      <c r="C47" s="188"/>
      <c r="D47" s="188"/>
      <c r="E47" s="189"/>
      <c r="F47" s="185">
        <v>0</v>
      </c>
      <c r="G47" s="186"/>
    </row>
    <row r="48" spans="1:7" s="6" customFormat="1" ht="15" customHeight="1" thickBot="1" x14ac:dyDescent="0.25">
      <c r="A48" s="187" t="s">
        <v>21</v>
      </c>
      <c r="B48" s="188"/>
      <c r="C48" s="188"/>
      <c r="D48" s="188"/>
      <c r="E48" s="189"/>
      <c r="F48" s="185">
        <v>53366.34</v>
      </c>
      <c r="G48" s="186"/>
    </row>
    <row r="49" spans="1:7" ht="15" customHeight="1" thickBot="1" x14ac:dyDescent="0.25">
      <c r="A49" s="252" t="s">
        <v>22</v>
      </c>
      <c r="B49" s="253"/>
      <c r="C49" s="253"/>
      <c r="D49" s="253"/>
      <c r="E49" s="254"/>
      <c r="F49" s="255">
        <f>SUM(F46:G48)</f>
        <v>385833.55999999994</v>
      </c>
      <c r="G49" s="256"/>
    </row>
    <row r="50" spans="1:7" x14ac:dyDescent="0.2"/>
  </sheetData>
  <sheetProtection sheet="1" selectLockedCells="1"/>
  <mergeCells count="93">
    <mergeCell ref="F22:G22"/>
    <mergeCell ref="F17:G17"/>
    <mergeCell ref="F23:G23"/>
    <mergeCell ref="B45:E45"/>
    <mergeCell ref="F45:G45"/>
    <mergeCell ref="B40:E40"/>
    <mergeCell ref="F40:G40"/>
    <mergeCell ref="B34:E34"/>
    <mergeCell ref="F34:G34"/>
    <mergeCell ref="B35:E35"/>
    <mergeCell ref="F35:G35"/>
    <mergeCell ref="B36:E36"/>
    <mergeCell ref="F36:G36"/>
    <mergeCell ref="A41:E41"/>
    <mergeCell ref="F41:G41"/>
    <mergeCell ref="F42:G42"/>
    <mergeCell ref="F14:G14"/>
    <mergeCell ref="F15:G15"/>
    <mergeCell ref="F20:G20"/>
    <mergeCell ref="B21:E21"/>
    <mergeCell ref="F21:G21"/>
    <mergeCell ref="F7:G7"/>
    <mergeCell ref="F30:G30"/>
    <mergeCell ref="F31:G31"/>
    <mergeCell ref="F29:G29"/>
    <mergeCell ref="F8:G8"/>
    <mergeCell ref="F9:G9"/>
    <mergeCell ref="F24:G24"/>
    <mergeCell ref="F28:G28"/>
    <mergeCell ref="F26:G26"/>
    <mergeCell ref="F27:G27"/>
    <mergeCell ref="F11:G11"/>
    <mergeCell ref="F12:G12"/>
    <mergeCell ref="F13:G13"/>
    <mergeCell ref="F16:G16"/>
    <mergeCell ref="F18:G18"/>
    <mergeCell ref="F19:G19"/>
    <mergeCell ref="A49:E49"/>
    <mergeCell ref="B32:E32"/>
    <mergeCell ref="B33:E33"/>
    <mergeCell ref="F49:G49"/>
    <mergeCell ref="F43:G43"/>
    <mergeCell ref="F44:G44"/>
    <mergeCell ref="F48:G48"/>
    <mergeCell ref="F47:G47"/>
    <mergeCell ref="F46:G46"/>
    <mergeCell ref="F39:G39"/>
    <mergeCell ref="F38:G38"/>
    <mergeCell ref="B39:E39"/>
    <mergeCell ref="B42:E42"/>
    <mergeCell ref="B26:E26"/>
    <mergeCell ref="B10:E10"/>
    <mergeCell ref="B20:E20"/>
    <mergeCell ref="A24:E24"/>
    <mergeCell ref="A48:E48"/>
    <mergeCell ref="B43:E43"/>
    <mergeCell ref="B38:E38"/>
    <mergeCell ref="A46:E46"/>
    <mergeCell ref="B22:E22"/>
    <mergeCell ref="B27:E27"/>
    <mergeCell ref="B28:E28"/>
    <mergeCell ref="B44:E44"/>
    <mergeCell ref="B37:E37"/>
    <mergeCell ref="A47:E47"/>
    <mergeCell ref="D2:E2"/>
    <mergeCell ref="A7:E7"/>
    <mergeCell ref="D3:E3"/>
    <mergeCell ref="A2:C2"/>
    <mergeCell ref="A5:E6"/>
    <mergeCell ref="B13:E13"/>
    <mergeCell ref="B14:E14"/>
    <mergeCell ref="B15:E15"/>
    <mergeCell ref="B16:E16"/>
    <mergeCell ref="B23:E23"/>
    <mergeCell ref="B18:E18"/>
    <mergeCell ref="B19:E19"/>
    <mergeCell ref="B17:E17"/>
    <mergeCell ref="A1:G1"/>
    <mergeCell ref="F32:G32"/>
    <mergeCell ref="F33:G33"/>
    <mergeCell ref="F37:G37"/>
    <mergeCell ref="F5:G5"/>
    <mergeCell ref="F6:G6"/>
    <mergeCell ref="F10:G10"/>
    <mergeCell ref="F25:G25"/>
    <mergeCell ref="B11:E11"/>
    <mergeCell ref="B12:E12"/>
    <mergeCell ref="B30:E30"/>
    <mergeCell ref="B31:E31"/>
    <mergeCell ref="B8:E8"/>
    <mergeCell ref="B9:E9"/>
    <mergeCell ref="B29:E29"/>
    <mergeCell ref="B25:E2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activeCell="B11" sqref="B11:E11"/>
    </sheetView>
  </sheetViews>
  <sheetFormatPr defaultColWidth="0" defaultRowHeight="12.75" zeroHeight="1" x14ac:dyDescent="0.2"/>
  <cols>
    <col min="1" max="4" width="3.5703125" customWidth="1"/>
    <col min="5" max="5" width="27.85546875" customWidth="1"/>
    <col min="6" max="6" width="6.5703125" customWidth="1"/>
    <col min="7" max="7" width="27" customWidth="1"/>
    <col min="8" max="8" width="19.42578125" customWidth="1"/>
    <col min="9" max="9" width="20.28515625" customWidth="1"/>
    <col min="10" max="10" width="12.42578125" hidden="1" customWidth="1"/>
    <col min="11" max="11" width="0" hidden="1" customWidth="1"/>
    <col min="12" max="16384" width="9.140625" hidden="1"/>
  </cols>
  <sheetData>
    <row r="1" spans="1:9" ht="46.5" customHeight="1" x14ac:dyDescent="0.25">
      <c r="A1" s="214" t="s">
        <v>139</v>
      </c>
      <c r="B1" s="214"/>
      <c r="C1" s="214"/>
      <c r="D1" s="214"/>
      <c r="E1" s="214"/>
      <c r="F1" s="214"/>
      <c r="G1" s="214"/>
      <c r="H1" s="214"/>
      <c r="I1" s="214"/>
    </row>
    <row r="2" spans="1:9" ht="20.100000000000001" customHeight="1" x14ac:dyDescent="0.2">
      <c r="A2" s="130" t="s">
        <v>8</v>
      </c>
      <c r="B2" s="130"/>
      <c r="C2" s="130"/>
      <c r="D2" s="246" t="str">
        <f>'CSS '!D2:E2</f>
        <v>Calaveras County</v>
      </c>
      <c r="E2" s="246"/>
      <c r="F2" s="129" t="s">
        <v>9</v>
      </c>
      <c r="G2" s="92">
        <f>'CSS '!G2</f>
        <v>42356</v>
      </c>
      <c r="H2" s="142"/>
      <c r="I2" s="142"/>
    </row>
    <row r="3" spans="1:9" ht="15" customHeight="1" x14ac:dyDescent="0.2">
      <c r="A3" s="93"/>
      <c r="B3" s="93"/>
      <c r="C3" s="93"/>
      <c r="D3" s="283"/>
      <c r="E3" s="283"/>
      <c r="F3" s="94"/>
      <c r="G3" s="95"/>
      <c r="H3" s="142"/>
      <c r="I3" s="142"/>
    </row>
    <row r="4" spans="1:9" ht="15" customHeight="1" x14ac:dyDescent="0.2">
      <c r="A4" s="96"/>
      <c r="B4" s="96"/>
      <c r="C4" s="96"/>
      <c r="D4" s="96"/>
      <c r="E4" s="96"/>
      <c r="F4" s="96"/>
      <c r="G4" s="97"/>
      <c r="H4" s="142"/>
      <c r="I4" s="142"/>
    </row>
    <row r="5" spans="1:9" s="3" customFormat="1" ht="15" customHeight="1" x14ac:dyDescent="0.2">
      <c r="A5" s="284" t="s">
        <v>57</v>
      </c>
      <c r="B5" s="285"/>
      <c r="C5" s="285"/>
      <c r="D5" s="285"/>
      <c r="E5" s="286"/>
      <c r="F5" s="284" t="s">
        <v>0</v>
      </c>
      <c r="G5" s="286"/>
      <c r="H5" s="141"/>
      <c r="I5" s="141"/>
    </row>
    <row r="6" spans="1:9" s="1" customFormat="1" ht="42" customHeight="1" x14ac:dyDescent="0.2">
      <c r="A6" s="287"/>
      <c r="B6" s="288"/>
      <c r="C6" s="288"/>
      <c r="D6" s="288"/>
      <c r="E6" s="289"/>
      <c r="F6" s="281" t="s">
        <v>59</v>
      </c>
      <c r="G6" s="282"/>
      <c r="H6" s="171"/>
      <c r="I6" s="171"/>
    </row>
    <row r="7" spans="1:9" ht="15" customHeight="1" x14ac:dyDescent="0.2">
      <c r="A7" s="290" t="s">
        <v>34</v>
      </c>
      <c r="B7" s="279"/>
      <c r="C7" s="279"/>
      <c r="D7" s="279"/>
      <c r="E7" s="279"/>
      <c r="F7" s="265"/>
      <c r="G7" s="266"/>
      <c r="H7" s="172"/>
      <c r="I7" s="172"/>
    </row>
    <row r="8" spans="1:9" ht="15" customHeight="1" x14ac:dyDescent="0.2">
      <c r="A8" s="131">
        <v>1</v>
      </c>
      <c r="B8" s="269" t="s">
        <v>169</v>
      </c>
      <c r="C8" s="270"/>
      <c r="D8" s="270"/>
      <c r="E8" s="270"/>
      <c r="F8" s="267">
        <v>1600</v>
      </c>
      <c r="G8" s="268"/>
      <c r="H8" s="172"/>
      <c r="I8" s="172"/>
    </row>
    <row r="9" spans="1:9" ht="15" customHeight="1" x14ac:dyDescent="0.2">
      <c r="A9" s="131">
        <v>2</v>
      </c>
      <c r="B9" s="269" t="s">
        <v>170</v>
      </c>
      <c r="C9" s="270"/>
      <c r="D9" s="270"/>
      <c r="E9" s="270"/>
      <c r="F9" s="267">
        <v>68549.86</v>
      </c>
      <c r="G9" s="268"/>
      <c r="H9" s="172"/>
      <c r="I9" s="172"/>
    </row>
    <row r="10" spans="1:9" ht="15" customHeight="1" x14ac:dyDescent="0.2">
      <c r="A10" s="131">
        <v>3</v>
      </c>
      <c r="B10" s="269"/>
      <c r="C10" s="270"/>
      <c r="D10" s="270"/>
      <c r="E10" s="270"/>
      <c r="F10" s="267">
        <v>0</v>
      </c>
      <c r="G10" s="268"/>
      <c r="H10" s="172"/>
      <c r="I10" s="172"/>
    </row>
    <row r="11" spans="1:9" ht="15" customHeight="1" x14ac:dyDescent="0.2">
      <c r="A11" s="131">
        <v>4</v>
      </c>
      <c r="B11" s="269"/>
      <c r="C11" s="270"/>
      <c r="D11" s="270"/>
      <c r="E11" s="270"/>
      <c r="F11" s="267">
        <v>0</v>
      </c>
      <c r="G11" s="268"/>
      <c r="H11" s="172"/>
      <c r="I11" s="172"/>
    </row>
    <row r="12" spans="1:9" ht="15" customHeight="1" x14ac:dyDescent="0.2">
      <c r="A12" s="131">
        <v>5</v>
      </c>
      <c r="B12" s="269"/>
      <c r="C12" s="270"/>
      <c r="D12" s="270"/>
      <c r="E12" s="270"/>
      <c r="F12" s="267">
        <f t="shared" ref="F12:F32" si="0">H12+I12</f>
        <v>0</v>
      </c>
      <c r="G12" s="268"/>
      <c r="H12" s="172"/>
      <c r="I12" s="172"/>
    </row>
    <row r="13" spans="1:9" ht="15" customHeight="1" x14ac:dyDescent="0.2">
      <c r="A13" s="131">
        <v>6</v>
      </c>
      <c r="B13" s="269"/>
      <c r="C13" s="270"/>
      <c r="D13" s="270"/>
      <c r="E13" s="270"/>
      <c r="F13" s="267">
        <f t="shared" si="0"/>
        <v>0</v>
      </c>
      <c r="G13" s="268"/>
      <c r="H13" s="172"/>
      <c r="I13" s="172"/>
    </row>
    <row r="14" spans="1:9" ht="15" customHeight="1" x14ac:dyDescent="0.2">
      <c r="A14" s="131">
        <v>7</v>
      </c>
      <c r="B14" s="269"/>
      <c r="C14" s="270"/>
      <c r="D14" s="270"/>
      <c r="E14" s="270"/>
      <c r="F14" s="267">
        <f t="shared" si="0"/>
        <v>0</v>
      </c>
      <c r="G14" s="268"/>
      <c r="H14" s="172"/>
      <c r="I14" s="172"/>
    </row>
    <row r="15" spans="1:9" ht="15" customHeight="1" x14ac:dyDescent="0.2">
      <c r="A15" s="131">
        <v>8</v>
      </c>
      <c r="B15" s="269"/>
      <c r="C15" s="270"/>
      <c r="D15" s="270"/>
      <c r="E15" s="270"/>
      <c r="F15" s="267">
        <v>0</v>
      </c>
      <c r="G15" s="268"/>
      <c r="H15" s="172"/>
      <c r="I15" s="172"/>
    </row>
    <row r="16" spans="1:9" ht="15" customHeight="1" x14ac:dyDescent="0.2">
      <c r="A16" s="131">
        <v>9</v>
      </c>
      <c r="B16" s="269"/>
      <c r="C16" s="270"/>
      <c r="D16" s="270"/>
      <c r="E16" s="270"/>
      <c r="F16" s="267">
        <v>0</v>
      </c>
      <c r="G16" s="268"/>
      <c r="H16" s="172"/>
      <c r="I16" s="172"/>
    </row>
    <row r="17" spans="1:9" ht="15" customHeight="1" x14ac:dyDescent="0.2">
      <c r="A17" s="131">
        <v>10</v>
      </c>
      <c r="B17" s="269"/>
      <c r="C17" s="270"/>
      <c r="D17" s="270"/>
      <c r="E17" s="270"/>
      <c r="F17" s="267">
        <f t="shared" si="0"/>
        <v>0</v>
      </c>
      <c r="G17" s="268"/>
      <c r="H17" s="172"/>
      <c r="I17" s="172"/>
    </row>
    <row r="18" spans="1:9" ht="15" customHeight="1" x14ac:dyDescent="0.2">
      <c r="A18" s="131">
        <v>11</v>
      </c>
      <c r="B18" s="269"/>
      <c r="C18" s="270"/>
      <c r="D18" s="270"/>
      <c r="E18" s="270"/>
      <c r="F18" s="267">
        <v>0</v>
      </c>
      <c r="G18" s="268"/>
      <c r="H18" s="172"/>
      <c r="I18" s="172"/>
    </row>
    <row r="19" spans="1:9" ht="15" customHeight="1" x14ac:dyDescent="0.2">
      <c r="A19" s="131">
        <v>12</v>
      </c>
      <c r="B19" s="269"/>
      <c r="C19" s="270"/>
      <c r="D19" s="270"/>
      <c r="E19" s="270"/>
      <c r="F19" s="267">
        <v>0</v>
      </c>
      <c r="G19" s="268"/>
      <c r="H19" s="172"/>
      <c r="I19" s="172"/>
    </row>
    <row r="20" spans="1:9" ht="15" customHeight="1" x14ac:dyDescent="0.2">
      <c r="A20" s="131">
        <v>13</v>
      </c>
      <c r="B20" s="269"/>
      <c r="C20" s="270"/>
      <c r="D20" s="270"/>
      <c r="E20" s="270"/>
      <c r="F20" s="267">
        <f t="shared" si="0"/>
        <v>0</v>
      </c>
      <c r="G20" s="268"/>
      <c r="H20" s="172"/>
      <c r="I20" s="172"/>
    </row>
    <row r="21" spans="1:9" ht="15" customHeight="1" x14ac:dyDescent="0.2">
      <c r="A21" s="131">
        <v>14</v>
      </c>
      <c r="B21" s="269"/>
      <c r="C21" s="270"/>
      <c r="D21" s="270"/>
      <c r="E21" s="270"/>
      <c r="F21" s="267">
        <f t="shared" si="0"/>
        <v>0</v>
      </c>
      <c r="G21" s="268"/>
      <c r="H21" s="172"/>
      <c r="I21" s="172"/>
    </row>
    <row r="22" spans="1:9" ht="15" customHeight="1" x14ac:dyDescent="0.2">
      <c r="A22" s="131">
        <v>15</v>
      </c>
      <c r="B22" s="269"/>
      <c r="C22" s="270"/>
      <c r="D22" s="270"/>
      <c r="E22" s="270"/>
      <c r="F22" s="267">
        <f t="shared" si="0"/>
        <v>0</v>
      </c>
      <c r="G22" s="268"/>
      <c r="H22" s="172"/>
      <c r="I22" s="172"/>
    </row>
    <row r="23" spans="1:9" ht="15" customHeight="1" x14ac:dyDescent="0.2">
      <c r="A23" s="131">
        <v>16</v>
      </c>
      <c r="B23" s="269"/>
      <c r="C23" s="270"/>
      <c r="D23" s="270"/>
      <c r="E23" s="270"/>
      <c r="F23" s="267">
        <f t="shared" si="0"/>
        <v>0</v>
      </c>
      <c r="G23" s="268"/>
      <c r="H23" s="172"/>
      <c r="I23" s="172"/>
    </row>
    <row r="24" spans="1:9" ht="15" customHeight="1" x14ac:dyDescent="0.2">
      <c r="A24" s="131">
        <v>17</v>
      </c>
      <c r="B24" s="269"/>
      <c r="C24" s="270"/>
      <c r="D24" s="270"/>
      <c r="E24" s="270"/>
      <c r="F24" s="267">
        <f t="shared" si="0"/>
        <v>0</v>
      </c>
      <c r="G24" s="268"/>
      <c r="H24" s="172"/>
      <c r="I24" s="172"/>
    </row>
    <row r="25" spans="1:9" ht="15" customHeight="1" x14ac:dyDescent="0.2">
      <c r="A25" s="131">
        <v>18</v>
      </c>
      <c r="B25" s="269"/>
      <c r="C25" s="270"/>
      <c r="D25" s="270"/>
      <c r="E25" s="270"/>
      <c r="F25" s="267">
        <f t="shared" si="0"/>
        <v>0</v>
      </c>
      <c r="G25" s="268"/>
      <c r="H25" s="172"/>
      <c r="I25" s="172"/>
    </row>
    <row r="26" spans="1:9" ht="15" customHeight="1" x14ac:dyDescent="0.2">
      <c r="A26" s="131">
        <v>19</v>
      </c>
      <c r="B26" s="277"/>
      <c r="C26" s="270"/>
      <c r="D26" s="270"/>
      <c r="E26" s="270"/>
      <c r="F26" s="267">
        <v>0</v>
      </c>
      <c r="G26" s="268"/>
      <c r="H26" s="172"/>
      <c r="I26" s="172"/>
    </row>
    <row r="27" spans="1:9" ht="15" customHeight="1" x14ac:dyDescent="0.2">
      <c r="A27" s="131">
        <v>20</v>
      </c>
      <c r="B27" s="269"/>
      <c r="C27" s="270"/>
      <c r="D27" s="270"/>
      <c r="E27" s="270"/>
      <c r="F27" s="267">
        <f t="shared" si="0"/>
        <v>0</v>
      </c>
      <c r="G27" s="268"/>
      <c r="H27" s="172"/>
      <c r="I27" s="172"/>
    </row>
    <row r="28" spans="1:9" ht="15" customHeight="1" x14ac:dyDescent="0.2">
      <c r="A28" s="131">
        <v>21</v>
      </c>
      <c r="B28" s="269"/>
      <c r="C28" s="270"/>
      <c r="D28" s="270"/>
      <c r="E28" s="270"/>
      <c r="F28" s="267">
        <f t="shared" si="0"/>
        <v>0</v>
      </c>
      <c r="G28" s="268"/>
      <c r="H28" s="172"/>
      <c r="I28" s="172"/>
    </row>
    <row r="29" spans="1:9" ht="15" customHeight="1" x14ac:dyDescent="0.2">
      <c r="A29" s="131">
        <v>22</v>
      </c>
      <c r="B29" s="269"/>
      <c r="C29" s="270"/>
      <c r="D29" s="270"/>
      <c r="E29" s="270"/>
      <c r="F29" s="267">
        <f t="shared" si="0"/>
        <v>0</v>
      </c>
      <c r="G29" s="268"/>
      <c r="H29" s="172"/>
      <c r="I29" s="172"/>
    </row>
    <row r="30" spans="1:9" ht="15" customHeight="1" x14ac:dyDescent="0.2">
      <c r="A30" s="131">
        <v>23</v>
      </c>
      <c r="B30" s="269"/>
      <c r="C30" s="270"/>
      <c r="D30" s="270"/>
      <c r="E30" s="270"/>
      <c r="F30" s="267">
        <f t="shared" si="0"/>
        <v>0</v>
      </c>
      <c r="G30" s="268"/>
      <c r="H30" s="172"/>
      <c r="I30" s="172"/>
    </row>
    <row r="31" spans="1:9" ht="15" customHeight="1" x14ac:dyDescent="0.2">
      <c r="A31" s="131">
        <v>24</v>
      </c>
      <c r="B31" s="269"/>
      <c r="C31" s="270"/>
      <c r="D31" s="270"/>
      <c r="E31" s="270"/>
      <c r="F31" s="267">
        <f t="shared" si="0"/>
        <v>0</v>
      </c>
      <c r="G31" s="268"/>
      <c r="H31" s="172"/>
      <c r="I31" s="172"/>
    </row>
    <row r="32" spans="1:9" s="6" customFormat="1" ht="15" customHeight="1" x14ac:dyDescent="0.2">
      <c r="A32" s="132">
        <v>25</v>
      </c>
      <c r="B32" s="269"/>
      <c r="C32" s="276"/>
      <c r="D32" s="276"/>
      <c r="E32" s="276"/>
      <c r="F32" s="294">
        <f t="shared" si="0"/>
        <v>0</v>
      </c>
      <c r="G32" s="295"/>
      <c r="H32" s="173"/>
      <c r="I32" s="173"/>
    </row>
    <row r="33" spans="1:11" s="6" customFormat="1" ht="15" customHeight="1" x14ac:dyDescent="0.2">
      <c r="A33" s="278" t="s">
        <v>133</v>
      </c>
      <c r="B33" s="279"/>
      <c r="C33" s="279"/>
      <c r="D33" s="279"/>
      <c r="E33" s="280"/>
      <c r="F33" s="265">
        <f>SUM(F8:G32)</f>
        <v>70149.86</v>
      </c>
      <c r="G33" s="266"/>
      <c r="H33" s="173"/>
      <c r="I33" s="173"/>
    </row>
    <row r="34" spans="1:11" s="6" customFormat="1" ht="15" customHeight="1" x14ac:dyDescent="0.2">
      <c r="A34" s="278" t="s">
        <v>155</v>
      </c>
      <c r="B34" s="279"/>
      <c r="C34" s="279"/>
      <c r="D34" s="279"/>
      <c r="E34" s="280"/>
      <c r="F34" s="265">
        <v>0</v>
      </c>
      <c r="G34" s="266"/>
      <c r="H34" s="173"/>
      <c r="I34" s="173"/>
    </row>
    <row r="35" spans="1:11" s="6" customFormat="1" ht="15" customHeight="1" thickBot="1" x14ac:dyDescent="0.25">
      <c r="A35" s="271" t="s">
        <v>26</v>
      </c>
      <c r="B35" s="272"/>
      <c r="C35" s="272"/>
      <c r="D35" s="272"/>
      <c r="E35" s="272"/>
      <c r="F35" s="296">
        <v>43446.94</v>
      </c>
      <c r="G35" s="297"/>
      <c r="H35" s="174"/>
      <c r="I35" s="174"/>
    </row>
    <row r="36" spans="1:11" ht="15" customHeight="1" thickBot="1" x14ac:dyDescent="0.25">
      <c r="A36" s="273" t="s">
        <v>27</v>
      </c>
      <c r="B36" s="274"/>
      <c r="C36" s="274"/>
      <c r="D36" s="274"/>
      <c r="E36" s="275"/>
      <c r="F36" s="292">
        <f>SUM(F33:G35)</f>
        <v>113596.8</v>
      </c>
      <c r="G36" s="293"/>
      <c r="H36" s="165"/>
      <c r="I36" s="165"/>
      <c r="J36" s="70"/>
      <c r="K36" s="70"/>
    </row>
    <row r="37" spans="1:11" s="142" customFormat="1" x14ac:dyDescent="0.2">
      <c r="H37" s="165"/>
      <c r="I37" s="165"/>
      <c r="J37" s="165"/>
      <c r="K37" s="165"/>
    </row>
    <row r="38" spans="1:11" hidden="1" x14ac:dyDescent="0.2">
      <c r="H38" s="165"/>
      <c r="I38" s="165"/>
      <c r="J38" s="70"/>
      <c r="K38" s="70"/>
    </row>
    <row r="39" spans="1:11" hidden="1" x14ac:dyDescent="0.2">
      <c r="A39" s="72"/>
      <c r="H39" s="142"/>
      <c r="I39" s="142"/>
    </row>
    <row r="40" spans="1:11" ht="30" hidden="1" customHeight="1" x14ac:dyDescent="0.25">
      <c r="A40" s="291"/>
      <c r="B40" s="291"/>
      <c r="C40" s="291"/>
      <c r="D40" s="291"/>
      <c r="E40" s="291"/>
      <c r="F40" s="291"/>
      <c r="G40" s="291"/>
      <c r="H40" s="291"/>
      <c r="I40" s="291"/>
    </row>
  </sheetData>
  <sheetProtection sheet="1" selectLockedCells="1"/>
  <protectedRanges>
    <protectedRange sqref="F35:G35" name="Range3"/>
    <protectedRange sqref="F8:G32" name="Range1"/>
    <protectedRange sqref="F34:G34" name="Range2"/>
  </protectedRanges>
  <mergeCells count="67">
    <mergeCell ref="F20:G20"/>
    <mergeCell ref="F19:G19"/>
    <mergeCell ref="A40:I40"/>
    <mergeCell ref="F11:G11"/>
    <mergeCell ref="F17:G17"/>
    <mergeCell ref="F5:G5"/>
    <mergeCell ref="F8:G8"/>
    <mergeCell ref="F9:G9"/>
    <mergeCell ref="F18:G18"/>
    <mergeCell ref="F12:G12"/>
    <mergeCell ref="F13:G13"/>
    <mergeCell ref="F14:G14"/>
    <mergeCell ref="F15:G15"/>
    <mergeCell ref="F16:G16"/>
    <mergeCell ref="F36:G36"/>
    <mergeCell ref="F32:G32"/>
    <mergeCell ref="F35:G35"/>
    <mergeCell ref="F22:G22"/>
    <mergeCell ref="B10:E10"/>
    <mergeCell ref="F10:G10"/>
    <mergeCell ref="A7:E7"/>
    <mergeCell ref="B8:E8"/>
    <mergeCell ref="B9:E9"/>
    <mergeCell ref="F7:G7"/>
    <mergeCell ref="F6:G6"/>
    <mergeCell ref="D2:E2"/>
    <mergeCell ref="D3:E3"/>
    <mergeCell ref="A5:E6"/>
    <mergeCell ref="A1:I1"/>
    <mergeCell ref="F34:G34"/>
    <mergeCell ref="B24:E24"/>
    <mergeCell ref="A33:E33"/>
    <mergeCell ref="B11:E11"/>
    <mergeCell ref="B13:E13"/>
    <mergeCell ref="B14:E14"/>
    <mergeCell ref="B15:E15"/>
    <mergeCell ref="B18:E18"/>
    <mergeCell ref="B22:E22"/>
    <mergeCell ref="B21:E21"/>
    <mergeCell ref="B12:E12"/>
    <mergeCell ref="B16:E16"/>
    <mergeCell ref="B17:E17"/>
    <mergeCell ref="B20:E20"/>
    <mergeCell ref="B19:E19"/>
    <mergeCell ref="F21:G21"/>
    <mergeCell ref="A35:E35"/>
    <mergeCell ref="A36:E36"/>
    <mergeCell ref="B32:E32"/>
    <mergeCell ref="B25:E25"/>
    <mergeCell ref="B26:E26"/>
    <mergeCell ref="B27:E27"/>
    <mergeCell ref="B28:E28"/>
    <mergeCell ref="A34:E34"/>
    <mergeCell ref="B31:E31"/>
    <mergeCell ref="B29:E29"/>
    <mergeCell ref="B30:E30"/>
    <mergeCell ref="B23:E23"/>
    <mergeCell ref="F23:G23"/>
    <mergeCell ref="F24:G24"/>
    <mergeCell ref="F25:G25"/>
    <mergeCell ref="F26:G26"/>
    <mergeCell ref="F27:G27"/>
    <mergeCell ref="F33:G33"/>
    <mergeCell ref="F31:G31"/>
    <mergeCell ref="F30:G30"/>
    <mergeCell ref="F29:G29"/>
    <mergeCell ref="F28:G28"/>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214" t="s">
        <v>140</v>
      </c>
      <c r="B1" s="214"/>
      <c r="C1" s="214"/>
      <c r="D1" s="214"/>
      <c r="E1" s="214"/>
      <c r="F1" s="214"/>
      <c r="G1" s="214"/>
    </row>
    <row r="2" spans="1:7" ht="20.100000000000001" customHeight="1" x14ac:dyDescent="0.2">
      <c r="A2" s="248" t="s">
        <v>8</v>
      </c>
      <c r="B2" s="248"/>
      <c r="C2" s="139"/>
      <c r="D2" s="246" t="str">
        <f>'CSS '!D2:E2</f>
        <v>Calaveras County</v>
      </c>
      <c r="E2" s="246"/>
      <c r="F2" s="129" t="s">
        <v>9</v>
      </c>
      <c r="G2" s="140">
        <f>'CSS '!G2</f>
        <v>42356</v>
      </c>
    </row>
    <row r="3" spans="1:7" ht="15" customHeight="1" x14ac:dyDescent="0.2">
      <c r="A3" s="133"/>
      <c r="B3" s="133"/>
      <c r="C3" s="133"/>
      <c r="D3" s="247"/>
      <c r="E3" s="247"/>
      <c r="F3" s="141"/>
      <c r="G3" s="142"/>
    </row>
    <row r="4" spans="1:7" ht="15" customHeight="1" x14ac:dyDescent="0.2">
      <c r="A4" s="142"/>
      <c r="B4" s="142"/>
      <c r="C4" s="142"/>
      <c r="D4" s="142"/>
      <c r="E4" s="142"/>
      <c r="F4" s="142"/>
      <c r="G4" s="142"/>
    </row>
    <row r="5" spans="1:7" s="3" customFormat="1" ht="15" customHeight="1" x14ac:dyDescent="0.2">
      <c r="A5" s="284" t="s">
        <v>58</v>
      </c>
      <c r="B5" s="285"/>
      <c r="C5" s="285"/>
      <c r="D5" s="285"/>
      <c r="E5" s="286"/>
      <c r="F5" s="284" t="s">
        <v>0</v>
      </c>
      <c r="G5" s="286"/>
    </row>
    <row r="6" spans="1:7" s="1" customFormat="1" ht="42" customHeight="1" x14ac:dyDescent="0.2">
      <c r="A6" s="287"/>
      <c r="B6" s="288"/>
      <c r="C6" s="288"/>
      <c r="D6" s="288"/>
      <c r="E6" s="289"/>
      <c r="F6" s="319" t="s">
        <v>59</v>
      </c>
      <c r="G6" s="320"/>
    </row>
    <row r="7" spans="1:7" ht="15" customHeight="1" x14ac:dyDescent="0.2">
      <c r="A7" s="301" t="s">
        <v>39</v>
      </c>
      <c r="B7" s="302"/>
      <c r="C7" s="302"/>
      <c r="D7" s="302"/>
      <c r="E7" s="303"/>
      <c r="F7" s="321"/>
      <c r="G7" s="322"/>
    </row>
    <row r="8" spans="1:7" ht="15" customHeight="1" x14ac:dyDescent="0.2">
      <c r="A8" s="128"/>
      <c r="B8" s="306" t="s">
        <v>10</v>
      </c>
      <c r="C8" s="307"/>
      <c r="D8" s="307"/>
      <c r="E8" s="308"/>
      <c r="F8" s="304">
        <v>15024.94</v>
      </c>
      <c r="G8" s="305"/>
    </row>
    <row r="9" spans="1:7" ht="15" customHeight="1" x14ac:dyDescent="0.2">
      <c r="A9" s="128"/>
      <c r="B9" s="306" t="s">
        <v>11</v>
      </c>
      <c r="C9" s="307"/>
      <c r="D9" s="307"/>
      <c r="E9" s="308"/>
      <c r="F9" s="304">
        <v>13652.54</v>
      </c>
      <c r="G9" s="305"/>
    </row>
    <row r="10" spans="1:7" ht="15" customHeight="1" x14ac:dyDescent="0.2">
      <c r="A10" s="128"/>
      <c r="B10" s="306" t="s">
        <v>12</v>
      </c>
      <c r="C10" s="307"/>
      <c r="D10" s="307"/>
      <c r="E10" s="308"/>
      <c r="F10" s="304">
        <v>1462.48</v>
      </c>
      <c r="G10" s="305"/>
    </row>
    <row r="11" spans="1:7" ht="15" customHeight="1" x14ac:dyDescent="0.2">
      <c r="A11" s="128"/>
      <c r="B11" s="306" t="s">
        <v>13</v>
      </c>
      <c r="C11" s="307"/>
      <c r="D11" s="307"/>
      <c r="E11" s="308"/>
      <c r="F11" s="304"/>
      <c r="G11" s="305"/>
    </row>
    <row r="12" spans="1:7" ht="15" customHeight="1" x14ac:dyDescent="0.2">
      <c r="A12" s="128"/>
      <c r="B12" s="323" t="s">
        <v>14</v>
      </c>
      <c r="C12" s="323"/>
      <c r="D12" s="323"/>
      <c r="E12" s="324"/>
      <c r="F12" s="304">
        <v>13645.59</v>
      </c>
      <c r="G12" s="305"/>
    </row>
    <row r="13" spans="1:7" ht="15" customHeight="1" x14ac:dyDescent="0.2">
      <c r="A13" s="315" t="s">
        <v>64</v>
      </c>
      <c r="B13" s="316"/>
      <c r="C13" s="316"/>
      <c r="D13" s="316"/>
      <c r="E13" s="316"/>
      <c r="F13" s="317">
        <f>SUM(F8:G12)</f>
        <v>43785.55</v>
      </c>
      <c r="G13" s="318"/>
    </row>
    <row r="14" spans="1:7" s="6" customFormat="1" ht="15" customHeight="1" thickBot="1" x14ac:dyDescent="0.25">
      <c r="A14" s="311" t="s">
        <v>24</v>
      </c>
      <c r="B14" s="312"/>
      <c r="C14" s="312"/>
      <c r="D14" s="312"/>
      <c r="E14" s="312"/>
      <c r="F14" s="313"/>
      <c r="G14" s="314"/>
    </row>
    <row r="15" spans="1:7" ht="15" customHeight="1" x14ac:dyDescent="0.2">
      <c r="A15" s="298" t="s">
        <v>25</v>
      </c>
      <c r="B15" s="299"/>
      <c r="C15" s="299"/>
      <c r="D15" s="299"/>
      <c r="E15" s="300"/>
      <c r="F15" s="309">
        <f>SUM(F13:G14)</f>
        <v>43785.55</v>
      </c>
      <c r="G15" s="310"/>
    </row>
    <row r="16" spans="1:7" x14ac:dyDescent="0.2"/>
  </sheetData>
  <sheetProtection sheet="1" selectLockedCells="1"/>
  <mergeCells count="25">
    <mergeCell ref="D3:E3"/>
    <mergeCell ref="A5:E6"/>
    <mergeCell ref="A13:E13"/>
    <mergeCell ref="F13:G13"/>
    <mergeCell ref="F6:G6"/>
    <mergeCell ref="F7:G7"/>
    <mergeCell ref="F9:G9"/>
    <mergeCell ref="F10:G10"/>
    <mergeCell ref="B12:E12"/>
    <mergeCell ref="A15:E15"/>
    <mergeCell ref="A7:E7"/>
    <mergeCell ref="A1:G1"/>
    <mergeCell ref="F11:G11"/>
    <mergeCell ref="A2:B2"/>
    <mergeCell ref="B8:E8"/>
    <mergeCell ref="B9:E9"/>
    <mergeCell ref="B10:E10"/>
    <mergeCell ref="B11:E11"/>
    <mergeCell ref="F15:G15"/>
    <mergeCell ref="D2:E2"/>
    <mergeCell ref="F5:G5"/>
    <mergeCell ref="F8:G8"/>
    <mergeCell ref="A14:E14"/>
    <mergeCell ref="F12:G12"/>
    <mergeCell ref="F14:G14"/>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activeCell="A5" sqref="A5:E6"/>
    </sheetView>
  </sheetViews>
  <sheetFormatPr defaultColWidth="0" defaultRowHeight="12.75" zeroHeight="1" x14ac:dyDescent="0.2"/>
  <cols>
    <col min="1" max="4" width="3.5703125" customWidth="1"/>
    <col min="5" max="5" width="27.85546875" customWidth="1"/>
    <col min="6" max="6" width="8.42578125" customWidth="1"/>
    <col min="7" max="7" width="23" customWidth="1"/>
    <col min="8" max="16384" width="9.140625" hidden="1"/>
  </cols>
  <sheetData>
    <row r="1" spans="1:7" ht="46.5" customHeight="1" x14ac:dyDescent="0.25">
      <c r="A1" s="214" t="s">
        <v>141</v>
      </c>
      <c r="B1" s="214"/>
      <c r="C1" s="214"/>
      <c r="D1" s="214"/>
      <c r="E1" s="214"/>
      <c r="F1" s="214"/>
      <c r="G1" s="214"/>
    </row>
    <row r="2" spans="1:7" ht="20.100000000000001" customHeight="1" x14ac:dyDescent="0.2">
      <c r="A2" s="215" t="s">
        <v>8</v>
      </c>
      <c r="B2" s="215"/>
      <c r="C2" s="5"/>
      <c r="D2" s="246" t="str">
        <f>'CSS '!D2:E2</f>
        <v>Calaveras County</v>
      </c>
      <c r="E2" s="246"/>
      <c r="F2" s="98" t="s">
        <v>9</v>
      </c>
      <c r="G2" s="92">
        <f>'CSS '!G2</f>
        <v>42356</v>
      </c>
    </row>
    <row r="3" spans="1:7" ht="15" customHeight="1" x14ac:dyDescent="0.2">
      <c r="A3" s="87"/>
      <c r="B3" s="87"/>
      <c r="C3" s="87"/>
      <c r="D3" s="338"/>
      <c r="E3" s="338"/>
      <c r="F3" s="85"/>
    </row>
    <row r="4" spans="1:7" ht="15" customHeight="1" x14ac:dyDescent="0.2"/>
    <row r="5" spans="1:7" s="3" customFormat="1" ht="15" customHeight="1" x14ac:dyDescent="0.2">
      <c r="A5" s="220" t="s">
        <v>72</v>
      </c>
      <c r="B5" s="221"/>
      <c r="C5" s="221"/>
      <c r="D5" s="221"/>
      <c r="E5" s="222"/>
      <c r="F5" s="220" t="s">
        <v>0</v>
      </c>
      <c r="G5" s="222"/>
    </row>
    <row r="6" spans="1:7" s="1" customFormat="1" ht="42" customHeight="1" x14ac:dyDescent="0.2">
      <c r="A6" s="226"/>
      <c r="B6" s="227"/>
      <c r="C6" s="227"/>
      <c r="D6" s="227"/>
      <c r="E6" s="228"/>
      <c r="F6" s="233" t="s">
        <v>60</v>
      </c>
      <c r="G6" s="234"/>
    </row>
    <row r="7" spans="1:7" ht="15" customHeight="1" x14ac:dyDescent="0.2">
      <c r="A7" s="194" t="s">
        <v>35</v>
      </c>
      <c r="B7" s="235"/>
      <c r="C7" s="235"/>
      <c r="D7" s="235"/>
      <c r="E7" s="236"/>
      <c r="F7" s="344"/>
      <c r="G7" s="345"/>
    </row>
    <row r="8" spans="1:7" ht="15" customHeight="1" x14ac:dyDescent="0.2">
      <c r="A8" s="138">
        <v>1</v>
      </c>
      <c r="B8" s="269"/>
      <c r="C8" s="270"/>
      <c r="D8" s="270"/>
      <c r="E8" s="325"/>
      <c r="F8" s="336"/>
      <c r="G8" s="337"/>
    </row>
    <row r="9" spans="1:7" ht="15" customHeight="1" x14ac:dyDescent="0.2">
      <c r="A9" s="138">
        <v>2</v>
      </c>
      <c r="B9" s="269"/>
      <c r="C9" s="270"/>
      <c r="D9" s="270"/>
      <c r="E9" s="325"/>
      <c r="F9" s="336"/>
      <c r="G9" s="337"/>
    </row>
    <row r="10" spans="1:7" ht="15" customHeight="1" x14ac:dyDescent="0.2">
      <c r="A10" s="138">
        <v>3</v>
      </c>
      <c r="B10" s="269"/>
      <c r="C10" s="270"/>
      <c r="D10" s="270"/>
      <c r="E10" s="325"/>
      <c r="F10" s="336"/>
      <c r="G10" s="337"/>
    </row>
    <row r="11" spans="1:7" ht="15" customHeight="1" x14ac:dyDescent="0.2">
      <c r="A11" s="138">
        <v>4</v>
      </c>
      <c r="B11" s="269"/>
      <c r="C11" s="270"/>
      <c r="D11" s="270"/>
      <c r="E11" s="325"/>
      <c r="F11" s="336"/>
      <c r="G11" s="337"/>
    </row>
    <row r="12" spans="1:7" ht="15" customHeight="1" x14ac:dyDescent="0.2">
      <c r="A12" s="138">
        <v>5</v>
      </c>
      <c r="B12" s="269"/>
      <c r="C12" s="270"/>
      <c r="D12" s="270"/>
      <c r="E12" s="325"/>
      <c r="F12" s="336"/>
      <c r="G12" s="337"/>
    </row>
    <row r="13" spans="1:7" ht="15" customHeight="1" x14ac:dyDescent="0.2">
      <c r="A13" s="138">
        <v>6</v>
      </c>
      <c r="B13" s="269"/>
      <c r="C13" s="270"/>
      <c r="D13" s="270"/>
      <c r="E13" s="325"/>
      <c r="F13" s="336"/>
      <c r="G13" s="337"/>
    </row>
    <row r="14" spans="1:7" ht="15" customHeight="1" x14ac:dyDescent="0.2">
      <c r="A14" s="138">
        <v>7</v>
      </c>
      <c r="B14" s="269"/>
      <c r="C14" s="270"/>
      <c r="D14" s="270"/>
      <c r="E14" s="325"/>
      <c r="F14" s="336"/>
      <c r="G14" s="337"/>
    </row>
    <row r="15" spans="1:7" ht="15" customHeight="1" x14ac:dyDescent="0.2">
      <c r="A15" s="138">
        <v>8</v>
      </c>
      <c r="B15" s="269"/>
      <c r="C15" s="270"/>
      <c r="D15" s="270"/>
      <c r="E15" s="325"/>
      <c r="F15" s="336"/>
      <c r="G15" s="337"/>
    </row>
    <row r="16" spans="1:7" ht="15" customHeight="1" x14ac:dyDescent="0.2">
      <c r="A16" s="138">
        <v>9</v>
      </c>
      <c r="B16" s="269"/>
      <c r="C16" s="270"/>
      <c r="D16" s="270"/>
      <c r="E16" s="325"/>
      <c r="F16" s="336"/>
      <c r="G16" s="337"/>
    </row>
    <row r="17" spans="1:7" ht="15" customHeight="1" x14ac:dyDescent="0.2">
      <c r="A17" s="138">
        <v>10</v>
      </c>
      <c r="B17" s="269"/>
      <c r="C17" s="270"/>
      <c r="D17" s="270"/>
      <c r="E17" s="325"/>
      <c r="F17" s="336"/>
      <c r="G17" s="337"/>
    </row>
    <row r="18" spans="1:7" ht="15" customHeight="1" x14ac:dyDescent="0.2">
      <c r="A18" s="138">
        <v>11</v>
      </c>
      <c r="B18" s="269"/>
      <c r="C18" s="270"/>
      <c r="D18" s="270"/>
      <c r="E18" s="325"/>
      <c r="F18" s="336"/>
      <c r="G18" s="337"/>
    </row>
    <row r="19" spans="1:7" ht="15" customHeight="1" x14ac:dyDescent="0.2">
      <c r="A19" s="138">
        <v>12</v>
      </c>
      <c r="B19" s="269"/>
      <c r="C19" s="270"/>
      <c r="D19" s="270"/>
      <c r="E19" s="325"/>
      <c r="F19" s="336"/>
      <c r="G19" s="337"/>
    </row>
    <row r="20" spans="1:7" ht="15" customHeight="1" x14ac:dyDescent="0.2">
      <c r="A20" s="333" t="s">
        <v>65</v>
      </c>
      <c r="B20" s="235"/>
      <c r="C20" s="235"/>
      <c r="D20" s="235"/>
      <c r="E20" s="235"/>
      <c r="F20" s="341">
        <f>SUM(F8:G19)</f>
        <v>0</v>
      </c>
      <c r="G20" s="342"/>
    </row>
    <row r="21" spans="1:7" ht="15" customHeight="1" x14ac:dyDescent="0.2">
      <c r="A21" s="355" t="s">
        <v>32</v>
      </c>
      <c r="B21" s="356"/>
      <c r="C21" s="356"/>
      <c r="D21" s="356"/>
      <c r="E21" s="356"/>
      <c r="F21" s="336"/>
      <c r="G21" s="337"/>
    </row>
    <row r="22" spans="1:7" ht="15" customHeight="1" x14ac:dyDescent="0.2">
      <c r="A22" s="332" t="s">
        <v>33</v>
      </c>
      <c r="B22" s="216"/>
      <c r="C22" s="216"/>
      <c r="D22" s="216"/>
      <c r="E22" s="216"/>
      <c r="F22" s="346">
        <f>SUM(F20:G21)</f>
        <v>0</v>
      </c>
      <c r="G22" s="347"/>
    </row>
    <row r="23" spans="1:7" ht="15" customHeight="1" x14ac:dyDescent="0.2">
      <c r="A23" s="329" t="s">
        <v>29</v>
      </c>
      <c r="B23" s="330"/>
      <c r="C23" s="330"/>
      <c r="D23" s="330"/>
      <c r="E23" s="331"/>
      <c r="F23" s="339"/>
      <c r="G23" s="340"/>
    </row>
    <row r="24" spans="1:7" ht="15" customHeight="1" x14ac:dyDescent="0.2">
      <c r="A24" s="4">
        <v>1</v>
      </c>
      <c r="B24" s="326" t="s">
        <v>168</v>
      </c>
      <c r="C24" s="327"/>
      <c r="D24" s="327"/>
      <c r="E24" s="328"/>
      <c r="F24" s="334">
        <v>23110.62</v>
      </c>
      <c r="G24" s="335"/>
    </row>
    <row r="25" spans="1:7" ht="15" customHeight="1" x14ac:dyDescent="0.2">
      <c r="A25" s="4">
        <v>2</v>
      </c>
      <c r="B25" s="326"/>
      <c r="C25" s="327"/>
      <c r="D25" s="327"/>
      <c r="E25" s="328"/>
      <c r="F25" s="334"/>
      <c r="G25" s="335"/>
    </row>
    <row r="26" spans="1:7" ht="15" customHeight="1" x14ac:dyDescent="0.2">
      <c r="A26" s="4">
        <v>3</v>
      </c>
      <c r="B26" s="326"/>
      <c r="C26" s="327"/>
      <c r="D26" s="327"/>
      <c r="E26" s="328"/>
      <c r="F26" s="334"/>
      <c r="G26" s="335"/>
    </row>
    <row r="27" spans="1:7" ht="15" customHeight="1" x14ac:dyDescent="0.2">
      <c r="A27" s="4">
        <v>4</v>
      </c>
      <c r="B27" s="326"/>
      <c r="C27" s="327"/>
      <c r="D27" s="327"/>
      <c r="E27" s="328"/>
      <c r="F27" s="334"/>
      <c r="G27" s="335"/>
    </row>
    <row r="28" spans="1:7" ht="15" customHeight="1" x14ac:dyDescent="0.2">
      <c r="A28" s="4">
        <v>5</v>
      </c>
      <c r="B28" s="326"/>
      <c r="C28" s="327"/>
      <c r="D28" s="327"/>
      <c r="E28" s="328"/>
      <c r="F28" s="334"/>
      <c r="G28" s="335"/>
    </row>
    <row r="29" spans="1:7" ht="15" customHeight="1" x14ac:dyDescent="0.2">
      <c r="A29" s="4">
        <v>6</v>
      </c>
      <c r="B29" s="326"/>
      <c r="C29" s="327"/>
      <c r="D29" s="327"/>
      <c r="E29" s="328"/>
      <c r="F29" s="334"/>
      <c r="G29" s="335"/>
    </row>
    <row r="30" spans="1:7" ht="15" customHeight="1" x14ac:dyDescent="0.2">
      <c r="A30" s="4">
        <v>7</v>
      </c>
      <c r="B30" s="269"/>
      <c r="C30" s="270"/>
      <c r="D30" s="270"/>
      <c r="E30" s="325"/>
      <c r="F30" s="334"/>
      <c r="G30" s="335"/>
    </row>
    <row r="31" spans="1:7" ht="15" customHeight="1" x14ac:dyDescent="0.2">
      <c r="A31" s="4">
        <v>8</v>
      </c>
      <c r="B31" s="269"/>
      <c r="C31" s="270"/>
      <c r="D31" s="270"/>
      <c r="E31" s="325"/>
      <c r="F31" s="334"/>
      <c r="G31" s="335"/>
    </row>
    <row r="32" spans="1:7" ht="15" customHeight="1" x14ac:dyDescent="0.2">
      <c r="A32" s="4">
        <v>9</v>
      </c>
      <c r="B32" s="269"/>
      <c r="C32" s="270"/>
      <c r="D32" s="270"/>
      <c r="E32" s="325"/>
      <c r="F32" s="334"/>
      <c r="G32" s="335"/>
    </row>
    <row r="33" spans="1:7" ht="15" customHeight="1" x14ac:dyDescent="0.2">
      <c r="A33" s="4">
        <v>10</v>
      </c>
      <c r="B33" s="269"/>
      <c r="C33" s="270"/>
      <c r="D33" s="270"/>
      <c r="E33" s="325"/>
      <c r="F33" s="334"/>
      <c r="G33" s="335"/>
    </row>
    <row r="34" spans="1:7" ht="15" customHeight="1" x14ac:dyDescent="0.2">
      <c r="A34" s="4">
        <v>11</v>
      </c>
      <c r="B34" s="269"/>
      <c r="C34" s="270"/>
      <c r="D34" s="270"/>
      <c r="E34" s="325"/>
      <c r="F34" s="334"/>
      <c r="G34" s="335"/>
    </row>
    <row r="35" spans="1:7" s="6" customFormat="1" ht="15" customHeight="1" x14ac:dyDescent="0.2">
      <c r="A35" s="4">
        <v>12</v>
      </c>
      <c r="B35" s="269"/>
      <c r="C35" s="276"/>
      <c r="D35" s="276"/>
      <c r="E35" s="349"/>
      <c r="F35" s="334"/>
      <c r="G35" s="335"/>
    </row>
    <row r="36" spans="1:7" s="6" customFormat="1" ht="15" customHeight="1" x14ac:dyDescent="0.2">
      <c r="A36" s="4">
        <v>13</v>
      </c>
      <c r="B36" s="269"/>
      <c r="C36" s="269"/>
      <c r="D36" s="269"/>
      <c r="E36" s="343"/>
      <c r="F36" s="334"/>
      <c r="G36" s="335"/>
    </row>
    <row r="37" spans="1:7" s="6" customFormat="1" ht="15" customHeight="1" x14ac:dyDescent="0.2">
      <c r="A37" s="194" t="s">
        <v>66</v>
      </c>
      <c r="B37" s="195"/>
      <c r="C37" s="195"/>
      <c r="D37" s="195"/>
      <c r="E37" s="196"/>
      <c r="F37" s="357">
        <f>SUM(F24:G36)</f>
        <v>23110.62</v>
      </c>
      <c r="G37" s="358"/>
    </row>
    <row r="38" spans="1:7" ht="15" customHeight="1" x14ac:dyDescent="0.2">
      <c r="A38" s="311" t="s">
        <v>36</v>
      </c>
      <c r="B38" s="312"/>
      <c r="C38" s="312"/>
      <c r="D38" s="312"/>
      <c r="E38" s="348"/>
      <c r="F38" s="336"/>
      <c r="G38" s="337"/>
    </row>
    <row r="39" spans="1:7" ht="15" customHeight="1" thickBot="1" x14ac:dyDescent="0.25">
      <c r="A39" s="311" t="s">
        <v>37</v>
      </c>
      <c r="B39" s="312"/>
      <c r="C39" s="312"/>
      <c r="D39" s="312"/>
      <c r="E39" s="348"/>
      <c r="F39" s="336">
        <f>F37+F38</f>
        <v>23110.62</v>
      </c>
      <c r="G39" s="337"/>
    </row>
    <row r="40" spans="1:7" ht="13.5" thickBot="1" x14ac:dyDescent="0.25">
      <c r="A40" s="350" t="s">
        <v>28</v>
      </c>
      <c r="B40" s="351"/>
      <c r="C40" s="351"/>
      <c r="D40" s="351"/>
      <c r="E40" s="352"/>
      <c r="F40" s="353">
        <f>F22+F39</f>
        <v>23110.62</v>
      </c>
      <c r="G40" s="354"/>
    </row>
    <row r="41" spans="1:7" x14ac:dyDescent="0.2"/>
  </sheetData>
  <sheetProtection sheet="1" selectLockedCells="1"/>
  <mergeCells count="75">
    <mergeCell ref="A40:E40"/>
    <mergeCell ref="F40:G40"/>
    <mergeCell ref="F39:G39"/>
    <mergeCell ref="A21:E21"/>
    <mergeCell ref="F34:G34"/>
    <mergeCell ref="F35:G35"/>
    <mergeCell ref="F37:G37"/>
    <mergeCell ref="F38:G38"/>
    <mergeCell ref="A1:G1"/>
    <mergeCell ref="A39:E39"/>
    <mergeCell ref="B34:E34"/>
    <mergeCell ref="B35:E35"/>
    <mergeCell ref="A38:E38"/>
    <mergeCell ref="B32:E32"/>
    <mergeCell ref="B33:E33"/>
    <mergeCell ref="F29:G29"/>
    <mergeCell ref="F30:G30"/>
    <mergeCell ref="F25:G25"/>
    <mergeCell ref="F32:G32"/>
    <mergeCell ref="F26:G26"/>
    <mergeCell ref="F33:G33"/>
    <mergeCell ref="F36:G36"/>
    <mergeCell ref="F31:G31"/>
    <mergeCell ref="F28:G28"/>
    <mergeCell ref="F20:G20"/>
    <mergeCell ref="A37:E37"/>
    <mergeCell ref="B36:E36"/>
    <mergeCell ref="F8:G8"/>
    <mergeCell ref="B18:E18"/>
    <mergeCell ref="B17:E17"/>
    <mergeCell ref="F12:G12"/>
    <mergeCell ref="B8:E8"/>
    <mergeCell ref="B9:E9"/>
    <mergeCell ref="B10:E10"/>
    <mergeCell ref="F21:G21"/>
    <mergeCell ref="F22:G22"/>
    <mergeCell ref="F27:G27"/>
    <mergeCell ref="F9:G9"/>
    <mergeCell ref="F10:G10"/>
    <mergeCell ref="F11:G11"/>
    <mergeCell ref="F19:G19"/>
    <mergeCell ref="F23:G23"/>
    <mergeCell ref="A7:E7"/>
    <mergeCell ref="D2:E2"/>
    <mergeCell ref="D3:E3"/>
    <mergeCell ref="A5:E6"/>
    <mergeCell ref="F5:G5"/>
    <mergeCell ref="A2:B2"/>
    <mergeCell ref="F6:G6"/>
    <mergeCell ref="F7:G7"/>
    <mergeCell ref="F24:G24"/>
    <mergeCell ref="F13:G13"/>
    <mergeCell ref="F14:G14"/>
    <mergeCell ref="F15:G15"/>
    <mergeCell ref="F16:G16"/>
    <mergeCell ref="F17:G17"/>
    <mergeCell ref="F18:G18"/>
    <mergeCell ref="B31:E31"/>
    <mergeCell ref="A22:E22"/>
    <mergeCell ref="B12:E12"/>
    <mergeCell ref="A20:E20"/>
    <mergeCell ref="B26:E26"/>
    <mergeCell ref="B19:E19"/>
    <mergeCell ref="B13:E13"/>
    <mergeCell ref="B16:E16"/>
    <mergeCell ref="B14:E14"/>
    <mergeCell ref="B15:E15"/>
    <mergeCell ref="A23:E23"/>
    <mergeCell ref="B29:E29"/>
    <mergeCell ref="B11:E11"/>
    <mergeCell ref="B30:E30"/>
    <mergeCell ref="B28:E28"/>
    <mergeCell ref="B27:E27"/>
    <mergeCell ref="B24:E24"/>
    <mergeCell ref="B25:E25"/>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14" t="s">
        <v>151</v>
      </c>
      <c r="B1" s="214"/>
      <c r="C1" s="214"/>
      <c r="D1" s="214"/>
      <c r="E1" s="214"/>
      <c r="F1" s="214"/>
      <c r="G1" s="214"/>
    </row>
    <row r="2" spans="1:8" ht="15" customHeight="1" x14ac:dyDescent="0.2">
      <c r="A2" s="215" t="s">
        <v>8</v>
      </c>
      <c r="B2" s="215"/>
      <c r="C2" s="5"/>
      <c r="D2" s="246" t="str">
        <f>'CSS '!D2:E2</f>
        <v>Calaveras County</v>
      </c>
      <c r="E2" s="246"/>
      <c r="F2" s="129" t="s">
        <v>9</v>
      </c>
      <c r="G2" s="92">
        <f>'CSS '!G2</f>
        <v>42356</v>
      </c>
    </row>
    <row r="3" spans="1:8" ht="15" customHeight="1" x14ac:dyDescent="0.2">
      <c r="A3" s="133"/>
      <c r="B3" s="133"/>
      <c r="C3" s="133"/>
      <c r="D3" s="247"/>
      <c r="E3" s="247"/>
      <c r="F3" s="141"/>
      <c r="G3" s="142"/>
    </row>
    <row r="4" spans="1:8" ht="15" customHeight="1" x14ac:dyDescent="0.2">
      <c r="A4" s="142"/>
      <c r="B4" s="142"/>
      <c r="C4" s="142"/>
      <c r="D4" s="142"/>
      <c r="E4" s="163"/>
      <c r="F4" s="142"/>
      <c r="G4" s="163"/>
    </row>
    <row r="5" spans="1:8" s="3" customFormat="1" ht="12.75" customHeight="1" x14ac:dyDescent="0.2">
      <c r="A5" s="362"/>
      <c r="B5" s="338"/>
      <c r="C5" s="338"/>
      <c r="D5" s="338"/>
      <c r="E5" s="363"/>
      <c r="F5" s="220" t="s">
        <v>0</v>
      </c>
      <c r="G5" s="222"/>
    </row>
    <row r="6" spans="1:8" s="1" customFormat="1" x14ac:dyDescent="0.2">
      <c r="A6" s="364"/>
      <c r="B6" s="215"/>
      <c r="C6" s="215"/>
      <c r="D6" s="215"/>
      <c r="E6" s="365"/>
      <c r="F6" s="233" t="s">
        <v>69</v>
      </c>
      <c r="G6" s="234"/>
    </row>
    <row r="7" spans="1:8" ht="26.1" customHeight="1" x14ac:dyDescent="0.2">
      <c r="A7" s="366" t="s">
        <v>101</v>
      </c>
      <c r="B7" s="367"/>
      <c r="C7" s="367"/>
      <c r="D7" s="367"/>
      <c r="E7" s="368"/>
      <c r="F7" s="372"/>
      <c r="G7" s="373"/>
    </row>
    <row r="8" spans="1:8" x14ac:dyDescent="0.2">
      <c r="A8" s="369"/>
      <c r="B8" s="370"/>
      <c r="C8" s="370"/>
      <c r="D8" s="370"/>
      <c r="E8" s="370"/>
      <c r="F8" s="370"/>
      <c r="G8" s="371"/>
    </row>
    <row r="9" spans="1:8" x14ac:dyDescent="0.2">
      <c r="A9" s="366" t="s">
        <v>31</v>
      </c>
      <c r="B9" s="374"/>
      <c r="C9" s="374"/>
      <c r="D9" s="374"/>
      <c r="E9" s="375"/>
      <c r="F9" s="372"/>
      <c r="G9" s="373"/>
    </row>
    <row r="10" spans="1:8" x14ac:dyDescent="0.2">
      <c r="A10" s="376"/>
      <c r="B10" s="377"/>
      <c r="C10" s="377"/>
      <c r="D10" s="377"/>
      <c r="E10" s="377"/>
      <c r="F10" s="377"/>
      <c r="G10" s="378"/>
    </row>
    <row r="11" spans="1:8" x14ac:dyDescent="0.2">
      <c r="A11" s="366" t="s">
        <v>70</v>
      </c>
      <c r="B11" s="374"/>
      <c r="C11" s="374"/>
      <c r="D11" s="374"/>
      <c r="E11" s="375"/>
      <c r="F11" s="372"/>
      <c r="G11" s="373"/>
    </row>
    <row r="12" spans="1:8" x14ac:dyDescent="0.2">
      <c r="A12" s="359"/>
      <c r="B12" s="359"/>
      <c r="C12" s="359"/>
      <c r="D12" s="359"/>
      <c r="E12" s="359"/>
      <c r="F12" s="359"/>
      <c r="G12" s="359"/>
      <c r="H12" s="70"/>
    </row>
    <row r="13" spans="1:8" hidden="1" x14ac:dyDescent="0.2">
      <c r="A13" s="360"/>
      <c r="B13" s="360"/>
      <c r="C13" s="360"/>
      <c r="D13" s="360"/>
      <c r="E13" s="360"/>
      <c r="F13" s="361"/>
      <c r="G13" s="361"/>
      <c r="H13" s="70"/>
    </row>
    <row r="14" spans="1:8" hidden="1" x14ac:dyDescent="0.2">
      <c r="A14" s="359"/>
      <c r="B14" s="359"/>
      <c r="C14" s="359"/>
      <c r="D14" s="359"/>
      <c r="E14" s="359"/>
      <c r="F14" s="359"/>
      <c r="G14" s="359"/>
      <c r="H14" s="70"/>
    </row>
    <row r="15" spans="1:8" hidden="1" x14ac:dyDescent="0.2">
      <c r="A15" s="360"/>
      <c r="B15" s="360"/>
      <c r="C15" s="360"/>
      <c r="D15" s="360"/>
      <c r="E15" s="360"/>
      <c r="F15" s="361"/>
      <c r="G15" s="361"/>
      <c r="H15" s="70"/>
    </row>
    <row r="16" spans="1:8" hidden="1" x14ac:dyDescent="0.2">
      <c r="A16" s="359"/>
      <c r="B16" s="359"/>
      <c r="C16" s="359"/>
      <c r="D16" s="359"/>
      <c r="E16" s="359"/>
      <c r="F16" s="359"/>
      <c r="G16" s="359"/>
      <c r="H16" s="70"/>
    </row>
    <row r="22" spans="3:3" hidden="1" x14ac:dyDescent="0.2">
      <c r="C22" s="65"/>
    </row>
    <row r="23" spans="3:3" hidden="1" x14ac:dyDescent="0.2">
      <c r="C23" s="65"/>
    </row>
    <row r="24" spans="3:3" hidden="1" x14ac:dyDescent="0.2">
      <c r="C24" s="65"/>
    </row>
    <row r="25" spans="3:3" hidden="1" x14ac:dyDescent="0.2">
      <c r="C25" s="65"/>
    </row>
    <row r="26" spans="3:3" hidden="1" x14ac:dyDescent="0.2">
      <c r="C26" s="65"/>
    </row>
    <row r="27" spans="3:3" hidden="1" x14ac:dyDescent="0.2">
      <c r="C27" s="65"/>
    </row>
    <row r="28" spans="3:3" hidden="1" x14ac:dyDescent="0.2">
      <c r="C28" s="65"/>
    </row>
    <row r="29" spans="3:3" hidden="1" x14ac:dyDescent="0.2">
      <c r="C29" s="65"/>
    </row>
    <row r="30" spans="3:3" hidden="1" x14ac:dyDescent="0.2">
      <c r="C30" s="65"/>
    </row>
    <row r="31" spans="3:3" hidden="1" x14ac:dyDescent="0.2">
      <c r="C31" s="65"/>
    </row>
    <row r="32" spans="3:3" hidden="1" x14ac:dyDescent="0.2">
      <c r="C32" s="65"/>
    </row>
    <row r="33" spans="3:3" hidden="1" x14ac:dyDescent="0.2">
      <c r="C33" s="65"/>
    </row>
    <row r="34" spans="3:3" hidden="1" x14ac:dyDescent="0.2">
      <c r="C34" s="65"/>
    </row>
    <row r="35" spans="3:3" hidden="1" x14ac:dyDescent="0.2">
      <c r="C35" s="65"/>
    </row>
    <row r="36" spans="3:3" hidden="1" x14ac:dyDescent="0.2">
      <c r="C36" s="65"/>
    </row>
    <row r="37" spans="3:3" hidden="1" x14ac:dyDescent="0.2">
      <c r="C37" s="65"/>
    </row>
    <row r="38" spans="3:3" hidden="1" x14ac:dyDescent="0.2">
      <c r="C38" s="65"/>
    </row>
    <row r="39" spans="3:3" hidden="1" x14ac:dyDescent="0.2">
      <c r="C39" s="65"/>
    </row>
  </sheetData>
  <sheetProtection sheet="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activeCell="A7" sqref="A7:E7"/>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14" t="s">
        <v>150</v>
      </c>
      <c r="B1" s="214"/>
      <c r="C1" s="214"/>
      <c r="D1" s="214"/>
      <c r="E1" s="214"/>
      <c r="F1" s="214"/>
      <c r="G1" s="214"/>
    </row>
    <row r="2" spans="1:7" ht="15" customHeight="1" x14ac:dyDescent="0.2">
      <c r="A2" s="215" t="s">
        <v>8</v>
      </c>
      <c r="B2" s="215"/>
      <c r="C2" s="5"/>
      <c r="D2" s="246" t="str">
        <f>'CSS '!D2:E2</f>
        <v>Calaveras County</v>
      </c>
      <c r="E2" s="246"/>
      <c r="F2" s="86" t="s">
        <v>9</v>
      </c>
      <c r="G2" s="92">
        <f>'CSS '!G2</f>
        <v>42356</v>
      </c>
    </row>
    <row r="3" spans="1:7" ht="15" customHeight="1" x14ac:dyDescent="0.2">
      <c r="A3" s="87"/>
      <c r="B3" s="87"/>
      <c r="C3" s="87"/>
      <c r="D3" s="338"/>
      <c r="E3" s="338"/>
      <c r="F3" s="85"/>
    </row>
    <row r="4" spans="1:7" ht="15" customHeight="1" x14ac:dyDescent="0.2"/>
    <row r="5" spans="1:7" s="3" customFormat="1" ht="12.75" customHeight="1" x14ac:dyDescent="0.2">
      <c r="A5" s="362"/>
      <c r="B5" s="338"/>
      <c r="C5" s="338"/>
      <c r="D5" s="338"/>
      <c r="E5" s="363"/>
      <c r="F5" s="220" t="s">
        <v>0</v>
      </c>
      <c r="G5" s="222"/>
    </row>
    <row r="6" spans="1:7" s="1" customFormat="1" x14ac:dyDescent="0.2">
      <c r="A6" s="364"/>
      <c r="B6" s="215"/>
      <c r="C6" s="215"/>
      <c r="D6" s="215"/>
      <c r="E6" s="365"/>
      <c r="F6" s="233" t="s">
        <v>69</v>
      </c>
      <c r="G6" s="234"/>
    </row>
    <row r="7" spans="1:7" ht="26.1" customHeight="1" x14ac:dyDescent="0.2">
      <c r="A7" s="379" t="s">
        <v>144</v>
      </c>
      <c r="B7" s="380"/>
      <c r="C7" s="380"/>
      <c r="D7" s="380"/>
      <c r="E7" s="381"/>
      <c r="F7" s="382"/>
      <c r="G7" s="383"/>
    </row>
    <row r="8" spans="1:7" x14ac:dyDescent="0.2">
      <c r="A8" s="384"/>
      <c r="B8" s="385"/>
      <c r="C8" s="385"/>
      <c r="D8" s="385"/>
      <c r="E8" s="385"/>
      <c r="F8" s="385"/>
      <c r="G8" s="386"/>
    </row>
    <row r="9" spans="1:7" x14ac:dyDescent="0.2"/>
    <row r="10" spans="1:7" ht="12.75" hidden="1" customHeight="1" x14ac:dyDescent="0.2"/>
    <row r="11" spans="1:7" ht="12.75" hidden="1" customHeight="1" x14ac:dyDescent="0.2"/>
    <row r="12" spans="1:7" ht="12.75" hidden="1" customHeight="1" x14ac:dyDescent="0.2"/>
    <row r="13" spans="1:7" ht="12.75" hidden="1" customHeight="1" x14ac:dyDescent="0.2"/>
    <row r="14" spans="1:7" ht="12.75" hidden="1" customHeight="1" x14ac:dyDescent="0.2"/>
    <row r="15" spans="1:7" ht="12.75" hidden="1" customHeight="1" x14ac:dyDescent="0.2">
      <c r="C15" s="65"/>
    </row>
    <row r="16" spans="1:7" ht="12.75" hidden="1" customHeight="1" x14ac:dyDescent="0.2">
      <c r="C16" s="65"/>
    </row>
    <row r="17" spans="3:3" ht="12.75" hidden="1" customHeight="1" x14ac:dyDescent="0.2">
      <c r="C17" s="65"/>
    </row>
    <row r="18" spans="3:3" ht="12.75" hidden="1" customHeight="1" x14ac:dyDescent="0.2">
      <c r="C18" s="65"/>
    </row>
    <row r="19" spans="3:3" ht="12.75" hidden="1" customHeight="1" x14ac:dyDescent="0.2">
      <c r="C19" s="65"/>
    </row>
    <row r="20" spans="3:3" ht="12.75" hidden="1" customHeight="1" x14ac:dyDescent="0.2">
      <c r="C20" s="65"/>
    </row>
    <row r="21" spans="3:3" ht="12.75" hidden="1" customHeight="1" x14ac:dyDescent="0.2">
      <c r="C21" s="65"/>
    </row>
    <row r="22" spans="3:3" ht="12.75" hidden="1" customHeight="1" x14ac:dyDescent="0.2">
      <c r="C22" s="65"/>
    </row>
    <row r="23" spans="3:3" ht="12.75" hidden="1" customHeight="1" x14ac:dyDescent="0.2">
      <c r="C23" s="65"/>
    </row>
    <row r="24" spans="3:3" ht="12.75" hidden="1" customHeight="1" x14ac:dyDescent="0.2">
      <c r="C24" s="65"/>
    </row>
    <row r="25" spans="3:3" ht="12.75" hidden="1" customHeight="1" x14ac:dyDescent="0.2">
      <c r="C25" s="65"/>
    </row>
    <row r="26" spans="3:3" ht="12.75" hidden="1" customHeight="1" x14ac:dyDescent="0.2">
      <c r="C26" s="65"/>
    </row>
    <row r="27" spans="3:3" ht="12.75" hidden="1" customHeight="1" x14ac:dyDescent="0.2">
      <c r="C27" s="65"/>
    </row>
    <row r="28" spans="3:3" ht="12.75" hidden="1" customHeight="1" x14ac:dyDescent="0.2">
      <c r="C28" s="65"/>
    </row>
    <row r="29" spans="3:3" ht="12.75" hidden="1" customHeight="1" x14ac:dyDescent="0.2">
      <c r="C29" s="65"/>
    </row>
    <row r="30" spans="3:3" ht="12.75" hidden="1" customHeight="1" x14ac:dyDescent="0.2">
      <c r="C30" s="65"/>
    </row>
    <row r="31" spans="3:3" ht="12.75" hidden="1" customHeight="1" x14ac:dyDescent="0.2">
      <c r="C31" s="65"/>
    </row>
    <row r="32" spans="3:3" ht="12.75" hidden="1" customHeight="1" x14ac:dyDescent="0.2">
      <c r="C32" s="65"/>
    </row>
  </sheetData>
  <sheetProtection sheet="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abSelected="1"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9" customWidth="1"/>
    <col min="2" max="5" width="3.5703125" style="9" customWidth="1"/>
    <col min="6" max="6" width="43.42578125" style="9" customWidth="1"/>
    <col min="7" max="10" width="14.5703125" style="9" customWidth="1"/>
    <col min="11" max="11" width="15.28515625" style="9" customWidth="1"/>
    <col min="12" max="14" width="14.5703125" style="9" customWidth="1"/>
    <col min="15" max="15" width="19.5703125" style="9" customWidth="1"/>
    <col min="16" max="17" width="14.5703125" style="9" customWidth="1"/>
    <col min="18" max="18" width="13" style="8" hidden="1" customWidth="1"/>
    <col min="19" max="120" width="0" style="8" hidden="1" customWidth="1"/>
    <col min="121" max="16384" width="8.85546875" style="9" hidden="1"/>
  </cols>
  <sheetData>
    <row r="1" spans="1:120" ht="15.75" x14ac:dyDescent="0.25">
      <c r="A1" s="429" t="s">
        <v>83</v>
      </c>
      <c r="B1" s="429"/>
      <c r="C1" s="429"/>
      <c r="D1" s="429"/>
      <c r="E1" s="429"/>
      <c r="F1" s="429"/>
      <c r="G1" s="429"/>
      <c r="H1" s="429"/>
      <c r="I1" s="429"/>
      <c r="J1" s="429"/>
      <c r="K1" s="429"/>
      <c r="L1" s="429"/>
      <c r="M1" s="429"/>
      <c r="N1" s="429"/>
      <c r="O1" s="429"/>
      <c r="P1" s="429"/>
      <c r="Q1" s="429"/>
    </row>
    <row r="2" spans="1:120" ht="15.75" x14ac:dyDescent="0.25">
      <c r="A2" s="429" t="s">
        <v>142</v>
      </c>
      <c r="B2" s="429"/>
      <c r="C2" s="429"/>
      <c r="D2" s="429"/>
      <c r="E2" s="429"/>
      <c r="F2" s="429"/>
      <c r="G2" s="429"/>
      <c r="H2" s="429"/>
      <c r="I2" s="429"/>
      <c r="J2" s="429"/>
      <c r="K2" s="429"/>
      <c r="L2" s="429"/>
      <c r="M2" s="429"/>
      <c r="N2" s="429"/>
      <c r="O2" s="429"/>
      <c r="P2" s="429"/>
      <c r="Q2" s="429"/>
    </row>
    <row r="3" spans="1:120" ht="15.75" x14ac:dyDescent="0.25">
      <c r="A3" s="406" t="s">
        <v>127</v>
      </c>
      <c r="B3" s="407"/>
      <c r="C3" s="408"/>
      <c r="D3" s="115"/>
      <c r="E3" s="115"/>
      <c r="F3" s="115"/>
      <c r="G3" s="115"/>
      <c r="H3" s="115"/>
      <c r="I3" s="115"/>
      <c r="J3" s="115"/>
      <c r="K3" s="115"/>
      <c r="L3" s="115"/>
      <c r="M3" s="115"/>
      <c r="N3" s="115"/>
      <c r="O3" s="115"/>
      <c r="P3" s="115"/>
      <c r="Q3" s="115"/>
    </row>
    <row r="4" spans="1:120" s="28" customFormat="1" ht="15.75" x14ac:dyDescent="0.25">
      <c r="A4" s="114"/>
      <c r="B4" s="116"/>
      <c r="C4" s="116"/>
      <c r="D4" s="116"/>
      <c r="E4" s="116"/>
      <c r="F4" s="116"/>
      <c r="G4" s="117"/>
      <c r="H4" s="117"/>
      <c r="I4" s="117"/>
      <c r="J4" s="117"/>
      <c r="K4" s="117"/>
      <c r="L4" s="117"/>
      <c r="M4" s="117"/>
      <c r="N4" s="117"/>
      <c r="O4" s="117"/>
      <c r="P4" s="117"/>
      <c r="Q4" s="117"/>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row>
    <row r="5" spans="1:120" ht="15" x14ac:dyDescent="0.25">
      <c r="A5" s="114" t="s">
        <v>126</v>
      </c>
      <c r="B5" s="124"/>
      <c r="C5" s="124"/>
      <c r="D5" s="409" t="str">
        <f>'CSS '!D2:E2</f>
        <v>Calaveras County</v>
      </c>
      <c r="E5" s="409"/>
      <c r="F5" s="409"/>
      <c r="G5" s="109"/>
      <c r="H5" s="109"/>
      <c r="I5" s="109"/>
      <c r="J5" s="109"/>
      <c r="K5" s="125"/>
      <c r="L5" s="109"/>
      <c r="M5" s="109"/>
      <c r="N5" s="109"/>
      <c r="O5" s="109"/>
      <c r="P5" s="120" t="s">
        <v>82</v>
      </c>
      <c r="Q5" s="121">
        <v>42356</v>
      </c>
    </row>
    <row r="6" spans="1:120" ht="15" customHeight="1" x14ac:dyDescent="0.25">
      <c r="A6" s="436"/>
      <c r="B6" s="436"/>
      <c r="C6" s="436"/>
      <c r="D6" s="436"/>
      <c r="E6" s="436"/>
      <c r="F6" s="436"/>
      <c r="G6" s="118"/>
      <c r="H6" s="118"/>
      <c r="I6" s="118"/>
      <c r="J6" s="118"/>
      <c r="K6" s="118"/>
      <c r="L6" s="118"/>
      <c r="M6" s="118"/>
      <c r="N6" s="88"/>
      <c r="O6" s="88"/>
      <c r="P6" s="119"/>
      <c r="Q6" s="119"/>
    </row>
    <row r="7" spans="1:120" ht="31.5" customHeight="1" x14ac:dyDescent="0.25">
      <c r="A7" s="432" t="s">
        <v>104</v>
      </c>
      <c r="B7" s="433"/>
      <c r="C7" s="433"/>
      <c r="D7" s="433"/>
      <c r="E7" s="433"/>
      <c r="F7" s="434"/>
      <c r="G7" s="126" t="s">
        <v>175</v>
      </c>
      <c r="H7" s="109"/>
      <c r="I7" s="109"/>
      <c r="J7" s="109"/>
      <c r="K7" s="109"/>
      <c r="L7" s="109"/>
      <c r="M7" s="109"/>
      <c r="N7" s="109"/>
      <c r="O7" s="109"/>
      <c r="P7" s="109"/>
      <c r="Q7" s="109"/>
    </row>
    <row r="8" spans="1:120" ht="15" customHeight="1" x14ac:dyDescent="0.2">
      <c r="A8" s="435"/>
      <c r="B8" s="435"/>
      <c r="C8" s="435"/>
      <c r="D8" s="435"/>
      <c r="E8" s="435"/>
      <c r="F8" s="435"/>
      <c r="G8" s="109"/>
      <c r="H8" s="109"/>
      <c r="I8" s="109"/>
      <c r="J8" s="109"/>
      <c r="K8" s="109"/>
      <c r="L8" s="109"/>
      <c r="M8" s="109"/>
      <c r="N8" s="109"/>
      <c r="O8" s="109"/>
      <c r="P8" s="109"/>
      <c r="Q8" s="109"/>
    </row>
    <row r="9" spans="1:120" s="11" customFormat="1" ht="15" customHeight="1" x14ac:dyDescent="0.25">
      <c r="A9" s="415" t="s">
        <v>143</v>
      </c>
      <c r="B9" s="416"/>
      <c r="C9" s="416"/>
      <c r="D9" s="416"/>
      <c r="E9" s="416"/>
      <c r="F9" s="417"/>
      <c r="G9" s="99" t="s">
        <v>0</v>
      </c>
      <c r="H9" s="99" t="s">
        <v>1</v>
      </c>
      <c r="I9" s="99" t="s">
        <v>7</v>
      </c>
      <c r="J9" s="99" t="s">
        <v>2</v>
      </c>
      <c r="K9" s="99" t="s">
        <v>3</v>
      </c>
      <c r="L9" s="99" t="s">
        <v>4</v>
      </c>
      <c r="M9" s="99" t="s">
        <v>5</v>
      </c>
      <c r="N9" s="99" t="s">
        <v>6</v>
      </c>
      <c r="O9" s="99" t="s">
        <v>41</v>
      </c>
      <c r="P9" s="99" t="s">
        <v>118</v>
      </c>
      <c r="Q9" s="99" t="s">
        <v>61</v>
      </c>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row>
    <row r="10" spans="1:120" s="11" customFormat="1" ht="21.6" customHeight="1" x14ac:dyDescent="0.25">
      <c r="A10" s="418"/>
      <c r="B10" s="419"/>
      <c r="C10" s="419"/>
      <c r="D10" s="419"/>
      <c r="E10" s="419"/>
      <c r="F10" s="420"/>
      <c r="G10" s="430" t="s">
        <v>15</v>
      </c>
      <c r="H10" s="430" t="s">
        <v>17</v>
      </c>
      <c r="I10" s="430" t="s">
        <v>38</v>
      </c>
      <c r="J10" s="430" t="s">
        <v>16</v>
      </c>
      <c r="K10" s="430" t="s">
        <v>18</v>
      </c>
      <c r="L10" s="430" t="s">
        <v>30</v>
      </c>
      <c r="M10" s="430" t="s">
        <v>31</v>
      </c>
      <c r="N10" s="430" t="s">
        <v>71</v>
      </c>
      <c r="O10" s="390" t="s">
        <v>144</v>
      </c>
      <c r="P10" s="430" t="s">
        <v>52</v>
      </c>
      <c r="Q10" s="430" t="s">
        <v>19</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row>
    <row r="11" spans="1:120" s="14" customFormat="1" ht="54.75" customHeight="1" x14ac:dyDescent="0.2">
      <c r="A11" s="421"/>
      <c r="B11" s="422"/>
      <c r="C11" s="422"/>
      <c r="D11" s="422"/>
      <c r="E11" s="422"/>
      <c r="F11" s="423"/>
      <c r="G11" s="431"/>
      <c r="H11" s="431"/>
      <c r="I11" s="431"/>
      <c r="J11" s="431"/>
      <c r="K11" s="431"/>
      <c r="L11" s="431"/>
      <c r="M11" s="431"/>
      <c r="N11" s="431"/>
      <c r="O11" s="391"/>
      <c r="P11" s="431"/>
      <c r="Q11" s="431"/>
      <c r="R11" s="12"/>
      <c r="S11" s="12"/>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row>
    <row r="12" spans="1:120" ht="24.95" customHeight="1" x14ac:dyDescent="0.25">
      <c r="A12" s="100">
        <v>1</v>
      </c>
      <c r="B12" s="426" t="s">
        <v>103</v>
      </c>
      <c r="C12" s="427"/>
      <c r="D12" s="427"/>
      <c r="E12" s="427"/>
      <c r="F12" s="428"/>
      <c r="G12" s="15"/>
      <c r="H12" s="15"/>
      <c r="I12" s="15"/>
      <c r="J12" s="15"/>
      <c r="K12" s="15"/>
      <c r="L12" s="15"/>
      <c r="M12" s="15"/>
      <c r="N12" s="15"/>
      <c r="O12" s="15"/>
      <c r="P12" s="15"/>
      <c r="Q12" s="15"/>
    </row>
    <row r="13" spans="1:120" ht="24.95" customHeight="1" x14ac:dyDescent="0.25">
      <c r="A13" s="17"/>
      <c r="B13" s="18"/>
      <c r="C13" s="110" t="s">
        <v>42</v>
      </c>
      <c r="D13" s="392" t="s">
        <v>67</v>
      </c>
      <c r="E13" s="392"/>
      <c r="F13" s="393"/>
      <c r="G13" s="20"/>
      <c r="H13" s="20"/>
      <c r="I13" s="20"/>
      <c r="J13" s="20"/>
      <c r="K13" s="20"/>
      <c r="L13" s="20"/>
      <c r="M13" s="20"/>
      <c r="N13" s="20"/>
      <c r="O13" s="20"/>
      <c r="P13" s="21">
        <v>975189</v>
      </c>
      <c r="Q13" s="21">
        <f>P13</f>
        <v>975189</v>
      </c>
    </row>
    <row r="14" spans="1:120" ht="24.95" customHeight="1" x14ac:dyDescent="0.25">
      <c r="A14" s="17"/>
      <c r="B14" s="18"/>
      <c r="C14" s="110" t="s">
        <v>43</v>
      </c>
      <c r="D14" s="392" t="s">
        <v>85</v>
      </c>
      <c r="E14" s="392"/>
      <c r="F14" s="393"/>
      <c r="G14" s="20"/>
      <c r="H14" s="20"/>
      <c r="I14" s="20"/>
      <c r="J14" s="45"/>
      <c r="K14" s="20"/>
      <c r="L14" s="20"/>
      <c r="M14" s="20"/>
      <c r="N14" s="20"/>
      <c r="O14" s="20"/>
      <c r="P14" s="20"/>
      <c r="Q14" s="21">
        <f t="shared" ref="Q14:Q23" si="0">SUM(G14:P14)</f>
        <v>0</v>
      </c>
    </row>
    <row r="15" spans="1:120" ht="24.95" customHeight="1" x14ac:dyDescent="0.25">
      <c r="A15" s="17"/>
      <c r="B15" s="18"/>
      <c r="C15" s="111" t="s">
        <v>44</v>
      </c>
      <c r="D15" s="392" t="s">
        <v>73</v>
      </c>
      <c r="E15" s="392"/>
      <c r="F15" s="393"/>
      <c r="G15" s="20"/>
      <c r="H15" s="20"/>
      <c r="I15" s="20"/>
      <c r="J15" s="21">
        <v>146806.71</v>
      </c>
      <c r="K15" s="21">
        <v>90271.96</v>
      </c>
      <c r="L15" s="20"/>
      <c r="M15" s="20"/>
      <c r="N15" s="20"/>
      <c r="O15" s="20"/>
      <c r="P15" s="20"/>
      <c r="Q15" s="21">
        <f t="shared" si="0"/>
        <v>237078.66999999998</v>
      </c>
    </row>
    <row r="16" spans="1:120" s="28" customFormat="1" ht="24.95" customHeight="1" x14ac:dyDescent="0.2">
      <c r="A16" s="26"/>
      <c r="B16" s="27"/>
      <c r="C16" s="111" t="s">
        <v>45</v>
      </c>
      <c r="D16" s="404" t="s">
        <v>74</v>
      </c>
      <c r="E16" s="404"/>
      <c r="F16" s="405"/>
      <c r="G16" s="45"/>
      <c r="H16" s="45"/>
      <c r="I16" s="45"/>
      <c r="J16" s="45"/>
      <c r="K16" s="45"/>
      <c r="L16" s="45"/>
      <c r="M16" s="45"/>
      <c r="N16" s="45"/>
      <c r="O16" s="20"/>
      <c r="P16" s="25"/>
      <c r="Q16" s="21">
        <f t="shared" si="0"/>
        <v>0</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row>
    <row r="17" spans="1:120" s="28" customFormat="1" ht="24.95" customHeight="1" x14ac:dyDescent="0.2">
      <c r="A17" s="26"/>
      <c r="B17" s="27"/>
      <c r="C17" s="111" t="s">
        <v>46</v>
      </c>
      <c r="D17" s="396" t="s">
        <v>75</v>
      </c>
      <c r="E17" s="396"/>
      <c r="F17" s="397"/>
      <c r="G17" s="21"/>
      <c r="H17" s="21"/>
      <c r="I17" s="21">
        <v>3482</v>
      </c>
      <c r="J17" s="21"/>
      <c r="K17" s="21"/>
      <c r="L17" s="21"/>
      <c r="M17" s="21"/>
      <c r="N17" s="21"/>
      <c r="O17" s="20"/>
      <c r="P17" s="25"/>
      <c r="Q17" s="21">
        <f t="shared" si="0"/>
        <v>3482</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row>
    <row r="18" spans="1:120" s="28" customFormat="1" ht="24.95" customHeight="1" x14ac:dyDescent="0.2">
      <c r="A18" s="26"/>
      <c r="B18" s="27"/>
      <c r="C18" s="111" t="s">
        <v>47</v>
      </c>
      <c r="D18" s="396" t="s">
        <v>76</v>
      </c>
      <c r="E18" s="396"/>
      <c r="F18" s="397"/>
      <c r="G18" s="21"/>
      <c r="H18" s="21"/>
      <c r="I18" s="21">
        <v>26336.1</v>
      </c>
      <c r="J18" s="21"/>
      <c r="K18" s="21"/>
      <c r="L18" s="21"/>
      <c r="M18" s="21"/>
      <c r="N18" s="21"/>
      <c r="O18" s="25"/>
      <c r="P18" s="25"/>
      <c r="Q18" s="21">
        <f t="shared" si="0"/>
        <v>26336.1</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row>
    <row r="19" spans="1:120" s="28" customFormat="1" ht="24.95" customHeight="1" x14ac:dyDescent="0.2">
      <c r="A19" s="26"/>
      <c r="B19" s="27"/>
      <c r="C19" s="111" t="s">
        <v>48</v>
      </c>
      <c r="D19" s="396" t="s">
        <v>77</v>
      </c>
      <c r="E19" s="396"/>
      <c r="F19" s="397"/>
      <c r="G19" s="21"/>
      <c r="H19" s="21"/>
      <c r="I19" s="21">
        <v>86500</v>
      </c>
      <c r="J19" s="21"/>
      <c r="K19" s="21"/>
      <c r="L19" s="21"/>
      <c r="M19" s="21"/>
      <c r="N19" s="21"/>
      <c r="O19" s="25"/>
      <c r="P19" s="25"/>
      <c r="Q19" s="21">
        <f t="shared" si="0"/>
        <v>86500</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row>
    <row r="20" spans="1:120" s="28" customFormat="1" ht="24.95" customHeight="1" x14ac:dyDescent="0.2">
      <c r="A20" s="26"/>
      <c r="B20" s="27"/>
      <c r="C20" s="111" t="s">
        <v>49</v>
      </c>
      <c r="D20" s="396" t="s">
        <v>89</v>
      </c>
      <c r="E20" s="396"/>
      <c r="F20" s="397"/>
      <c r="G20" s="21">
        <v>299133.65000000002</v>
      </c>
      <c r="H20" s="21">
        <v>270693.42</v>
      </c>
      <c r="I20" s="21">
        <v>141104.79999999999</v>
      </c>
      <c r="J20" s="21"/>
      <c r="K20" s="21"/>
      <c r="L20" s="25"/>
      <c r="M20" s="25"/>
      <c r="N20" s="25"/>
      <c r="O20" s="25"/>
      <c r="P20" s="25"/>
      <c r="Q20" s="21">
        <f t="shared" si="0"/>
        <v>710931.87000000011</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row>
    <row r="21" spans="1:120" s="28" customFormat="1" ht="24.95" customHeight="1" x14ac:dyDescent="0.2">
      <c r="A21" s="26"/>
      <c r="B21" s="27"/>
      <c r="C21" s="111" t="s">
        <v>50</v>
      </c>
      <c r="D21" s="396" t="s">
        <v>110</v>
      </c>
      <c r="E21" s="396"/>
      <c r="F21" s="397"/>
      <c r="G21" s="21">
        <v>1667301.2</v>
      </c>
      <c r="H21" s="21">
        <v>416825.3</v>
      </c>
      <c r="I21" s="21">
        <v>109690.86</v>
      </c>
      <c r="J21" s="21"/>
      <c r="K21" s="21"/>
      <c r="L21" s="25"/>
      <c r="M21" s="25"/>
      <c r="N21" s="25"/>
      <c r="O21" s="25"/>
      <c r="P21" s="25"/>
      <c r="Q21" s="21">
        <f t="shared" si="0"/>
        <v>2193817.36</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row>
    <row r="22" spans="1:120" s="28" customFormat="1" ht="24.95" customHeight="1" thickBot="1" x14ac:dyDescent="0.25">
      <c r="A22" s="26"/>
      <c r="B22" s="27"/>
      <c r="C22" s="110" t="s">
        <v>51</v>
      </c>
      <c r="D22" s="396" t="s">
        <v>120</v>
      </c>
      <c r="E22" s="396"/>
      <c r="F22" s="397"/>
      <c r="G22" s="21">
        <v>31152.67</v>
      </c>
      <c r="H22" s="21">
        <v>7245.69</v>
      </c>
      <c r="I22" s="21">
        <v>11308.22</v>
      </c>
      <c r="J22" s="21">
        <v>12658.47</v>
      </c>
      <c r="K22" s="21">
        <v>13585.7</v>
      </c>
      <c r="L22" s="21"/>
      <c r="M22" s="21"/>
      <c r="N22" s="21"/>
      <c r="O22" s="29"/>
      <c r="P22" s="29"/>
      <c r="Q22" s="101">
        <f t="shared" si="0"/>
        <v>75950.75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row>
    <row r="23" spans="1:120" ht="24.95" customHeight="1" thickBot="1" x14ac:dyDescent="0.25">
      <c r="A23" s="17"/>
      <c r="B23" s="112" t="s">
        <v>62</v>
      </c>
      <c r="C23" s="401" t="s">
        <v>88</v>
      </c>
      <c r="D23" s="401"/>
      <c r="E23" s="401"/>
      <c r="F23" s="401"/>
      <c r="G23" s="102">
        <f>SUM(G16:G22)</f>
        <v>1997587.52</v>
      </c>
      <c r="H23" s="102">
        <f>SUM(H16:H22)</f>
        <v>694764.40999999992</v>
      </c>
      <c r="I23" s="102">
        <f>SUM(I16:I22)</f>
        <v>378421.98</v>
      </c>
      <c r="J23" s="102">
        <f>SUM(J14:J22)</f>
        <v>159465.18</v>
      </c>
      <c r="K23" s="102">
        <f>SUM(K15:K22)</f>
        <v>103857.66</v>
      </c>
      <c r="L23" s="102">
        <f>SUM(L16:L22)</f>
        <v>0</v>
      </c>
      <c r="M23" s="102">
        <f>SUM(M16:M22)</f>
        <v>0</v>
      </c>
      <c r="N23" s="102">
        <f>SUM(N16:N22)</f>
        <v>0</v>
      </c>
      <c r="O23" s="102">
        <f>SUM(O16:O22)</f>
        <v>0</v>
      </c>
      <c r="P23" s="102">
        <f>P13</f>
        <v>975189</v>
      </c>
      <c r="Q23" s="102">
        <f t="shared" si="0"/>
        <v>4309285.75</v>
      </c>
    </row>
    <row r="24" spans="1:120" ht="24.95" customHeight="1" x14ac:dyDescent="0.25">
      <c r="A24" s="100">
        <v>2</v>
      </c>
      <c r="B24" s="398" t="s">
        <v>145</v>
      </c>
      <c r="C24" s="399"/>
      <c r="D24" s="399"/>
      <c r="E24" s="399"/>
      <c r="F24" s="400"/>
      <c r="G24" s="20"/>
      <c r="H24" s="20"/>
      <c r="I24" s="20"/>
      <c r="J24" s="20"/>
      <c r="K24" s="20"/>
      <c r="L24" s="20"/>
      <c r="M24" s="20"/>
      <c r="N24" s="20"/>
      <c r="O24" s="20"/>
      <c r="P24" s="20"/>
      <c r="Q24" s="20"/>
      <c r="R24" s="16"/>
    </row>
    <row r="25" spans="1:120" ht="24.95" customHeight="1" x14ac:dyDescent="0.2">
      <c r="A25" s="17"/>
      <c r="B25" s="24"/>
      <c r="C25" s="136" t="s">
        <v>42</v>
      </c>
      <c r="D25" s="394" t="s">
        <v>91</v>
      </c>
      <c r="E25" s="424"/>
      <c r="F25" s="425"/>
      <c r="G25" s="21"/>
      <c r="H25" s="21"/>
      <c r="I25" s="25"/>
      <c r="J25" s="25"/>
      <c r="K25" s="25"/>
      <c r="L25" s="25"/>
      <c r="M25" s="25"/>
      <c r="N25" s="25"/>
      <c r="O25" s="25"/>
      <c r="P25" s="21">
        <f>(-G25-H25)</f>
        <v>0</v>
      </c>
      <c r="Q25" s="21">
        <f>G25+H25+P25</f>
        <v>0</v>
      </c>
    </row>
    <row r="26" spans="1:120" ht="24.95" customHeight="1" x14ac:dyDescent="0.2">
      <c r="A26" s="17"/>
      <c r="B26" s="24"/>
      <c r="C26" s="136" t="s">
        <v>43</v>
      </c>
      <c r="D26" s="394" t="s">
        <v>146</v>
      </c>
      <c r="E26" s="424"/>
      <c r="F26" s="425"/>
      <c r="G26" s="21">
        <v>2333838.96</v>
      </c>
      <c r="H26" s="21">
        <v>583459.73</v>
      </c>
      <c r="I26" s="21">
        <v>153542.04</v>
      </c>
      <c r="J26" s="25"/>
      <c r="K26" s="25"/>
      <c r="L26" s="25"/>
      <c r="M26" s="21"/>
      <c r="N26" s="25"/>
      <c r="O26" s="21"/>
      <c r="P26" s="25"/>
      <c r="Q26" s="21">
        <f>SUM(G26:P26)</f>
        <v>3070840.73</v>
      </c>
    </row>
    <row r="27" spans="1:120" ht="24.95" customHeight="1" thickBot="1" x14ac:dyDescent="0.25">
      <c r="A27" s="17"/>
      <c r="B27" s="24"/>
      <c r="C27" s="110" t="s">
        <v>44</v>
      </c>
      <c r="D27" s="394" t="s">
        <v>156</v>
      </c>
      <c r="E27" s="424"/>
      <c r="F27" s="425"/>
      <c r="G27" s="30">
        <v>15405.2</v>
      </c>
      <c r="H27" s="30">
        <v>4147.8900000000003</v>
      </c>
      <c r="I27" s="30">
        <v>1785.56</v>
      </c>
      <c r="J27" s="30">
        <v>644.64</v>
      </c>
      <c r="K27" s="30">
        <v>435.52</v>
      </c>
      <c r="L27" s="30"/>
      <c r="M27" s="30"/>
      <c r="N27" s="30"/>
      <c r="O27" s="31"/>
      <c r="P27" s="31"/>
      <c r="Q27" s="101">
        <f>SUM(G27:P27)</f>
        <v>22418.81</v>
      </c>
    </row>
    <row r="28" spans="1:120" ht="24.95" customHeight="1" thickBot="1" x14ac:dyDescent="0.25">
      <c r="A28" s="32"/>
      <c r="B28" s="123" t="s">
        <v>45</v>
      </c>
      <c r="C28" s="402" t="s">
        <v>88</v>
      </c>
      <c r="D28" s="402"/>
      <c r="E28" s="402"/>
      <c r="F28" s="403"/>
      <c r="G28" s="102">
        <f>SUM(G25:G27)</f>
        <v>2349244.16</v>
      </c>
      <c r="H28" s="102">
        <f>SUM(H25:H27)</f>
        <v>587607.62</v>
      </c>
      <c r="I28" s="102">
        <f>SUM(I26:I27)</f>
        <v>155327.6</v>
      </c>
      <c r="J28" s="102">
        <f>J27</f>
        <v>644.64</v>
      </c>
      <c r="K28" s="102">
        <f>K27</f>
        <v>435.52</v>
      </c>
      <c r="L28" s="102">
        <f>L27</f>
        <v>0</v>
      </c>
      <c r="M28" s="102">
        <f>M27</f>
        <v>0</v>
      </c>
      <c r="N28" s="102">
        <f>N27</f>
        <v>0</v>
      </c>
      <c r="O28" s="102">
        <f>SUM(O26:O27)</f>
        <v>0</v>
      </c>
      <c r="P28" s="102">
        <f>SUM(P25+P27)</f>
        <v>0</v>
      </c>
      <c r="Q28" s="102">
        <f>SUM(G28:P28)</f>
        <v>3093259.5400000005</v>
      </c>
      <c r="T28" s="34"/>
    </row>
    <row r="29" spans="1:120" ht="24.95" customHeight="1" x14ac:dyDescent="0.25">
      <c r="A29" s="100">
        <v>3</v>
      </c>
      <c r="B29" s="398" t="s">
        <v>157</v>
      </c>
      <c r="C29" s="399"/>
      <c r="D29" s="399"/>
      <c r="E29" s="399"/>
      <c r="F29" s="400"/>
      <c r="G29" s="35"/>
      <c r="H29" s="20"/>
      <c r="I29" s="20"/>
      <c r="J29" s="20"/>
      <c r="K29" s="20"/>
      <c r="L29" s="20"/>
      <c r="M29" s="20"/>
      <c r="N29" s="20"/>
      <c r="O29" s="20"/>
      <c r="P29" s="20"/>
      <c r="Q29" s="20"/>
    </row>
    <row r="30" spans="1:120" ht="24.95" customHeight="1" x14ac:dyDescent="0.25">
      <c r="A30" s="62"/>
      <c r="B30" s="103" t="s">
        <v>114</v>
      </c>
      <c r="C30" s="392" t="s">
        <v>112</v>
      </c>
      <c r="D30" s="392"/>
      <c r="E30" s="392"/>
      <c r="F30" s="393"/>
      <c r="G30" s="35"/>
      <c r="H30" s="20"/>
      <c r="I30" s="20"/>
      <c r="J30" s="20"/>
      <c r="K30" s="20"/>
      <c r="L30" s="20"/>
      <c r="M30" s="20"/>
      <c r="N30" s="20"/>
      <c r="O30" s="20"/>
      <c r="P30" s="20"/>
      <c r="Q30" s="20"/>
    </row>
    <row r="31" spans="1:120" ht="24.95" customHeight="1" x14ac:dyDescent="0.2">
      <c r="A31" s="17"/>
      <c r="B31" s="63"/>
      <c r="C31" s="104" t="s">
        <v>42</v>
      </c>
      <c r="D31" s="394" t="s">
        <v>86</v>
      </c>
      <c r="E31" s="394"/>
      <c r="F31" s="395"/>
      <c r="G31" s="36"/>
      <c r="H31" s="25"/>
      <c r="I31" s="25"/>
      <c r="J31" s="37"/>
      <c r="K31" s="25"/>
      <c r="L31" s="25"/>
      <c r="M31" s="25"/>
      <c r="N31" s="25"/>
      <c r="O31" s="25"/>
      <c r="P31" s="25"/>
      <c r="Q31" s="21">
        <f t="shared" ref="Q31:Q39" si="1">SUM(G31:P31)</f>
        <v>0</v>
      </c>
    </row>
    <row r="32" spans="1:120" ht="24.95" customHeight="1" x14ac:dyDescent="0.2">
      <c r="A32" s="17"/>
      <c r="B32" s="63"/>
      <c r="C32" s="104" t="s">
        <v>43</v>
      </c>
      <c r="D32" s="394" t="s">
        <v>78</v>
      </c>
      <c r="E32" s="394"/>
      <c r="F32" s="395"/>
      <c r="G32" s="36"/>
      <c r="H32" s="25"/>
      <c r="I32" s="25"/>
      <c r="J32" s="37">
        <v>43785.55</v>
      </c>
      <c r="K32" s="37">
        <v>23110.62</v>
      </c>
      <c r="L32" s="25"/>
      <c r="M32" s="25"/>
      <c r="N32" s="25"/>
      <c r="O32" s="25"/>
      <c r="P32" s="25"/>
      <c r="Q32" s="21">
        <f t="shared" si="1"/>
        <v>66896.17</v>
      </c>
    </row>
    <row r="33" spans="1:18" ht="24.95" customHeight="1" x14ac:dyDescent="0.2">
      <c r="A33" s="17"/>
      <c r="B33" s="63"/>
      <c r="C33" s="104" t="s">
        <v>44</v>
      </c>
      <c r="D33" s="392" t="s">
        <v>79</v>
      </c>
      <c r="E33" s="392"/>
      <c r="F33" s="393"/>
      <c r="G33" s="36"/>
      <c r="H33" s="25"/>
      <c r="I33" s="25"/>
      <c r="J33" s="37"/>
      <c r="K33" s="21"/>
      <c r="L33" s="25"/>
      <c r="M33" s="21"/>
      <c r="N33" s="25"/>
      <c r="O33" s="25"/>
      <c r="P33" s="25"/>
      <c r="Q33" s="21">
        <f t="shared" si="1"/>
        <v>0</v>
      </c>
    </row>
    <row r="34" spans="1:18" ht="24.95" customHeight="1" x14ac:dyDescent="0.2">
      <c r="A34" s="17"/>
      <c r="B34" s="63"/>
      <c r="C34" s="104" t="s">
        <v>45</v>
      </c>
      <c r="D34" s="392" t="s">
        <v>80</v>
      </c>
      <c r="E34" s="392"/>
      <c r="F34" s="393"/>
      <c r="G34" s="36"/>
      <c r="H34" s="25"/>
      <c r="I34" s="25"/>
      <c r="J34" s="37"/>
      <c r="K34" s="38"/>
      <c r="L34" s="25"/>
      <c r="M34" s="21"/>
      <c r="N34" s="25"/>
      <c r="O34" s="25"/>
      <c r="P34" s="25"/>
      <c r="Q34" s="21">
        <f t="shared" si="1"/>
        <v>0</v>
      </c>
    </row>
    <row r="35" spans="1:18" ht="24.95" customHeight="1" x14ac:dyDescent="0.2">
      <c r="A35" s="17"/>
      <c r="B35" s="63"/>
      <c r="C35" s="104" t="s">
        <v>46</v>
      </c>
      <c r="D35" s="392" t="s">
        <v>81</v>
      </c>
      <c r="E35" s="392"/>
      <c r="F35" s="393"/>
      <c r="G35" s="59"/>
      <c r="H35" s="60"/>
      <c r="I35" s="25"/>
      <c r="J35" s="37"/>
      <c r="K35" s="21"/>
      <c r="L35" s="60"/>
      <c r="M35" s="21"/>
      <c r="N35" s="25"/>
      <c r="O35" s="25"/>
      <c r="P35" s="25"/>
      <c r="Q35" s="21">
        <f t="shared" si="1"/>
        <v>0</v>
      </c>
    </row>
    <row r="36" spans="1:18" ht="24.95" customHeight="1" x14ac:dyDescent="0.2">
      <c r="A36" s="17"/>
      <c r="B36" s="63"/>
      <c r="C36" s="104" t="s">
        <v>47</v>
      </c>
      <c r="D36" s="392" t="s">
        <v>93</v>
      </c>
      <c r="E36" s="392"/>
      <c r="F36" s="393"/>
      <c r="G36" s="39"/>
      <c r="H36" s="39"/>
      <c r="I36" s="39">
        <v>109650.8</v>
      </c>
      <c r="J36" s="37"/>
      <c r="K36" s="21"/>
      <c r="L36" s="21"/>
      <c r="M36" s="21"/>
      <c r="N36" s="21"/>
      <c r="O36" s="25"/>
      <c r="P36" s="25"/>
      <c r="Q36" s="21">
        <f t="shared" si="1"/>
        <v>109650.8</v>
      </c>
    </row>
    <row r="37" spans="1:18" ht="24.95" customHeight="1" x14ac:dyDescent="0.2">
      <c r="A37" s="17"/>
      <c r="B37" s="63"/>
      <c r="C37" s="104" t="s">
        <v>48</v>
      </c>
      <c r="D37" s="392" t="s">
        <v>90</v>
      </c>
      <c r="E37" s="392"/>
      <c r="F37" s="393"/>
      <c r="G37" s="39">
        <v>299133.65000000002</v>
      </c>
      <c r="H37" s="39">
        <v>270693.43</v>
      </c>
      <c r="I37" s="39"/>
      <c r="J37" s="37"/>
      <c r="K37" s="37"/>
      <c r="L37" s="25"/>
      <c r="M37" s="25"/>
      <c r="N37" s="25"/>
      <c r="O37" s="25"/>
      <c r="P37" s="25"/>
      <c r="Q37" s="21">
        <f t="shared" si="1"/>
        <v>569827.08000000007</v>
      </c>
    </row>
    <row r="38" spans="1:18" ht="24.95" customHeight="1" x14ac:dyDescent="0.2">
      <c r="A38" s="17"/>
      <c r="B38" s="63"/>
      <c r="C38" s="104" t="s">
        <v>49</v>
      </c>
      <c r="D38" s="392" t="s">
        <v>109</v>
      </c>
      <c r="E38" s="392"/>
      <c r="F38" s="393"/>
      <c r="G38" s="39">
        <v>985998.89</v>
      </c>
      <c r="H38" s="39">
        <v>111251.26</v>
      </c>
      <c r="I38" s="39"/>
      <c r="J38" s="37"/>
      <c r="K38" s="37"/>
      <c r="L38" s="25"/>
      <c r="M38" s="25"/>
      <c r="N38" s="25"/>
      <c r="O38" s="36"/>
      <c r="P38" s="25"/>
      <c r="Q38" s="21">
        <f t="shared" si="1"/>
        <v>1097250.1499999999</v>
      </c>
    </row>
    <row r="39" spans="1:18" ht="24.95" customHeight="1" thickBot="1" x14ac:dyDescent="0.25">
      <c r="A39" s="17"/>
      <c r="B39" s="63"/>
      <c r="C39" s="104" t="s">
        <v>50</v>
      </c>
      <c r="D39" s="392" t="s">
        <v>147</v>
      </c>
      <c r="E39" s="392"/>
      <c r="F39" s="393"/>
      <c r="G39" s="61"/>
      <c r="H39" s="61"/>
      <c r="I39" s="61"/>
      <c r="J39" s="73"/>
      <c r="K39" s="73"/>
      <c r="L39" s="40"/>
      <c r="M39" s="101"/>
      <c r="N39" s="40"/>
      <c r="O39" s="61"/>
      <c r="P39" s="40"/>
      <c r="Q39" s="101">
        <f t="shared" si="1"/>
        <v>0</v>
      </c>
    </row>
    <row r="40" spans="1:18" ht="24.95" customHeight="1" thickBot="1" x14ac:dyDescent="0.25">
      <c r="A40" s="24"/>
      <c r="B40" s="387" t="s">
        <v>152</v>
      </c>
      <c r="C40" s="388"/>
      <c r="D40" s="388"/>
      <c r="E40" s="388"/>
      <c r="F40" s="389"/>
      <c r="G40" s="74">
        <f>G36+G37+G38+G39</f>
        <v>1285132.54</v>
      </c>
      <c r="H40" s="74">
        <f>H36+H37+H38+H39</f>
        <v>381944.69</v>
      </c>
      <c r="I40" s="74">
        <f>I36+I37+I38+I39</f>
        <v>109650.8</v>
      </c>
      <c r="J40" s="74">
        <f>SUM(J31:J39)</f>
        <v>43785.55</v>
      </c>
      <c r="K40" s="74">
        <f>SUM(K32:K39)</f>
        <v>23110.62</v>
      </c>
      <c r="L40" s="166">
        <f>L36</f>
        <v>0</v>
      </c>
      <c r="M40" s="105">
        <f>M33+M34+M36+M35+M39</f>
        <v>0</v>
      </c>
      <c r="N40" s="166">
        <f>N36</f>
        <v>0</v>
      </c>
      <c r="O40" s="105">
        <f>O39</f>
        <v>0</v>
      </c>
      <c r="P40" s="75"/>
      <c r="Q40" s="106">
        <f>SUM(G40:O40)</f>
        <v>1843624.2000000002</v>
      </c>
      <c r="R40" s="34"/>
    </row>
    <row r="41" spans="1:18" ht="24.95" customHeight="1" x14ac:dyDescent="0.2">
      <c r="A41" s="17"/>
      <c r="B41" s="63"/>
      <c r="C41" s="104" t="s">
        <v>51</v>
      </c>
      <c r="D41" s="392" t="s">
        <v>87</v>
      </c>
      <c r="E41" s="392"/>
      <c r="F41" s="393"/>
      <c r="G41" s="76">
        <v>17395.25</v>
      </c>
      <c r="H41" s="80">
        <v>3888.87</v>
      </c>
      <c r="I41" s="81">
        <v>3946</v>
      </c>
      <c r="J41" s="82"/>
      <c r="K41" s="81"/>
      <c r="L41" s="81"/>
      <c r="M41" s="81"/>
      <c r="N41" s="81"/>
      <c r="O41" s="81"/>
      <c r="P41" s="79"/>
      <c r="Q41" s="80">
        <f>SUM(G41:P41)</f>
        <v>25230.12</v>
      </c>
    </row>
    <row r="42" spans="1:18" ht="24.95" customHeight="1" x14ac:dyDescent="0.2">
      <c r="A42" s="17"/>
      <c r="B42" s="103" t="s">
        <v>115</v>
      </c>
      <c r="C42" s="392" t="s">
        <v>113</v>
      </c>
      <c r="D42" s="392"/>
      <c r="E42" s="392"/>
      <c r="F42" s="393"/>
      <c r="G42" s="83"/>
      <c r="H42" s="71"/>
      <c r="I42" s="71"/>
      <c r="J42" s="71"/>
      <c r="K42" s="71"/>
      <c r="L42" s="71"/>
      <c r="M42" s="71"/>
      <c r="N42" s="71"/>
      <c r="O42" s="71"/>
      <c r="P42" s="29"/>
      <c r="Q42" s="29"/>
    </row>
    <row r="43" spans="1:18" ht="24.95" customHeight="1" x14ac:dyDescent="0.25">
      <c r="A43" s="17"/>
      <c r="B43" s="167"/>
      <c r="C43" s="104" t="s">
        <v>42</v>
      </c>
      <c r="D43" s="104" t="s">
        <v>106</v>
      </c>
      <c r="E43" s="104"/>
      <c r="F43" s="122"/>
      <c r="G43" s="77"/>
      <c r="H43" s="21"/>
      <c r="I43" s="39"/>
      <c r="J43" s="39"/>
      <c r="K43" s="39"/>
      <c r="L43" s="39"/>
      <c r="M43" s="39"/>
      <c r="N43" s="39"/>
      <c r="O43" s="39"/>
      <c r="P43" s="25"/>
      <c r="Q43" s="21">
        <f>SUM(G43:P43)</f>
        <v>0</v>
      </c>
    </row>
    <row r="44" spans="1:18" ht="24.95" customHeight="1" x14ac:dyDescent="0.25">
      <c r="A44" s="17"/>
      <c r="B44" s="167"/>
      <c r="C44" s="104" t="s">
        <v>43</v>
      </c>
      <c r="D44" s="104" t="s">
        <v>107</v>
      </c>
      <c r="E44" s="104"/>
      <c r="F44" s="122"/>
      <c r="G44" s="77">
        <v>212521.33</v>
      </c>
      <c r="H44" s="21"/>
      <c r="I44" s="39"/>
      <c r="J44" s="39"/>
      <c r="K44" s="39"/>
      <c r="L44" s="39"/>
      <c r="M44" s="39"/>
      <c r="N44" s="39"/>
      <c r="O44" s="39"/>
      <c r="P44" s="25"/>
      <c r="Q44" s="21">
        <f>SUM(G44:P44)</f>
        <v>212521.33</v>
      </c>
    </row>
    <row r="45" spans="1:18" ht="24.95" customHeight="1" x14ac:dyDescent="0.25">
      <c r="A45" s="17"/>
      <c r="B45" s="167"/>
      <c r="C45" s="104" t="s">
        <v>44</v>
      </c>
      <c r="D45" s="392" t="s">
        <v>102</v>
      </c>
      <c r="E45" s="392"/>
      <c r="F45" s="393"/>
      <c r="G45" s="101">
        <v>553248.68999999994</v>
      </c>
      <c r="H45" s="78"/>
      <c r="I45" s="39"/>
      <c r="J45" s="39"/>
      <c r="K45" s="39"/>
      <c r="L45" s="39"/>
      <c r="M45" s="39"/>
      <c r="N45" s="39"/>
      <c r="O45" s="39"/>
      <c r="P45" s="25"/>
      <c r="Q45" s="21">
        <f>SUM(G45:P45)</f>
        <v>553248.68999999994</v>
      </c>
    </row>
    <row r="46" spans="1:18" ht="24.95" customHeight="1" thickBot="1" x14ac:dyDescent="0.25">
      <c r="A46" s="32"/>
      <c r="B46" s="123" t="s">
        <v>45</v>
      </c>
      <c r="C46" s="412" t="s">
        <v>116</v>
      </c>
      <c r="D46" s="412"/>
      <c r="E46" s="412"/>
      <c r="F46" s="413"/>
      <c r="G46" s="107">
        <f t="shared" ref="G46:O46" si="2">SUM(G40:G45)</f>
        <v>2068297.81</v>
      </c>
      <c r="H46" s="101">
        <f t="shared" si="2"/>
        <v>385833.56</v>
      </c>
      <c r="I46" s="61">
        <f t="shared" si="2"/>
        <v>113596.8</v>
      </c>
      <c r="J46" s="101">
        <f t="shared" si="2"/>
        <v>43785.55</v>
      </c>
      <c r="K46" s="101">
        <f t="shared" si="2"/>
        <v>23110.62</v>
      </c>
      <c r="L46" s="101">
        <f t="shared" si="2"/>
        <v>0</v>
      </c>
      <c r="M46" s="101">
        <f t="shared" si="2"/>
        <v>0</v>
      </c>
      <c r="N46" s="101">
        <f t="shared" si="2"/>
        <v>0</v>
      </c>
      <c r="O46" s="101">
        <f t="shared" si="2"/>
        <v>0</v>
      </c>
      <c r="P46" s="40"/>
      <c r="Q46" s="101">
        <f>SUM(G46:P46)</f>
        <v>2634624.34</v>
      </c>
    </row>
    <row r="47" spans="1:18" ht="24.95" customHeight="1" thickBot="1" x14ac:dyDescent="0.25">
      <c r="A47" s="32"/>
      <c r="B47" s="123" t="s">
        <v>46</v>
      </c>
      <c r="C47" s="411" t="s">
        <v>68</v>
      </c>
      <c r="D47" s="411"/>
      <c r="E47" s="411"/>
      <c r="F47" s="411"/>
      <c r="G47" s="102">
        <f>IF(G46='CSS '!F56,'CSS '!F56,"ERROR")</f>
        <v>2068297.81</v>
      </c>
      <c r="H47" s="102">
        <f>IF(H46=PEI!F49,PEI!F49,"ERROR")</f>
        <v>385833.55999999994</v>
      </c>
      <c r="I47" s="102">
        <f>IF(I46=INN!F36,INN!F36,"ERROR")</f>
        <v>113596.8</v>
      </c>
      <c r="J47" s="102">
        <f>IF(J46=WET!F15,WET!F15,"ERROR")</f>
        <v>43785.55</v>
      </c>
      <c r="K47" s="102">
        <f>IF(K46=CFTN!F40,CFTN!F40,"ERROR")</f>
        <v>23110.62</v>
      </c>
      <c r="L47" s="102">
        <f>IF(L46='Other MHSA Funds'!F7,'Other MHSA Funds'!F7,"ERROR")</f>
        <v>0</v>
      </c>
      <c r="M47" s="102">
        <f>IF(M46='Other MHSA Funds'!F9,'Other MHSA Funds'!F9,"ERROR")</f>
        <v>0</v>
      </c>
      <c r="N47" s="102">
        <f>IF('RER Summary'!N46='Other MHSA Funds'!F11,'Other MHSA Funds'!F11,"ERROR")</f>
        <v>0</v>
      </c>
      <c r="O47" s="102">
        <f>IF(O46='Unencumbered Housing Funds'!F7,'Unencumbered Housing Funds'!F7,"ERROR")</f>
        <v>0</v>
      </c>
      <c r="P47" s="66"/>
      <c r="Q47" s="102">
        <f>SUM(G47:P47)</f>
        <v>2634624.34</v>
      </c>
    </row>
    <row r="48" spans="1:18" s="8" customFormat="1" x14ac:dyDescent="0.2">
      <c r="A48" s="19"/>
      <c r="B48" s="19"/>
      <c r="C48" s="19"/>
      <c r="D48" s="19"/>
      <c r="E48" s="19"/>
      <c r="F48" s="19"/>
      <c r="G48" s="108"/>
      <c r="H48" s="109"/>
      <c r="I48" s="109"/>
      <c r="J48" s="109"/>
      <c r="K48" s="109"/>
      <c r="L48" s="109"/>
      <c r="M48" s="109"/>
      <c r="N48" s="109"/>
      <c r="O48" s="109"/>
      <c r="P48" s="109"/>
      <c r="Q48" s="109"/>
    </row>
    <row r="49" spans="1:120" s="8" customFormat="1" x14ac:dyDescent="0.2">
      <c r="A49" s="394" t="s">
        <v>135</v>
      </c>
      <c r="B49" s="450"/>
      <c r="C49" s="450"/>
      <c r="D49" s="450"/>
      <c r="E49" s="450"/>
      <c r="F49" s="450"/>
      <c r="G49" s="450"/>
      <c r="H49" s="450"/>
      <c r="I49" s="450"/>
      <c r="J49" s="450"/>
      <c r="K49" s="450"/>
      <c r="L49" s="450"/>
      <c r="M49" s="450"/>
      <c r="N49" s="450"/>
      <c r="O49" s="450"/>
      <c r="P49" s="450"/>
      <c r="Q49" s="450"/>
    </row>
    <row r="50" spans="1:120" s="8" customFormat="1" x14ac:dyDescent="0.2">
      <c r="A50" s="19"/>
      <c r="B50" s="19"/>
      <c r="C50" s="19"/>
      <c r="D50" s="19"/>
      <c r="E50" s="19"/>
      <c r="F50" s="19"/>
      <c r="G50" s="19"/>
      <c r="H50" s="19"/>
      <c r="I50" s="19"/>
      <c r="J50" s="19"/>
      <c r="K50" s="19"/>
      <c r="L50" s="19"/>
      <c r="M50" s="19"/>
      <c r="N50" s="19"/>
      <c r="O50" s="19"/>
      <c r="P50" s="19"/>
      <c r="Q50" s="19"/>
    </row>
    <row r="51" spans="1:120" ht="24.95" customHeight="1" x14ac:dyDescent="0.25">
      <c r="A51" s="137">
        <v>4</v>
      </c>
      <c r="B51" s="414" t="s">
        <v>158</v>
      </c>
      <c r="C51" s="414"/>
      <c r="D51" s="414"/>
      <c r="E51" s="414"/>
      <c r="F51" s="414"/>
      <c r="G51" s="84"/>
      <c r="H51" s="84"/>
      <c r="I51" s="84"/>
      <c r="J51" s="84"/>
      <c r="K51" s="84"/>
      <c r="L51" s="84"/>
      <c r="M51" s="84"/>
      <c r="N51" s="84"/>
      <c r="O51" s="84"/>
      <c r="P51" s="84"/>
      <c r="Q51" s="84"/>
    </row>
    <row r="52" spans="1:120" ht="24.95" customHeight="1" x14ac:dyDescent="0.25">
      <c r="A52" s="17"/>
      <c r="B52" s="168"/>
      <c r="C52" s="134" t="s">
        <v>42</v>
      </c>
      <c r="D52" s="404" t="s">
        <v>84</v>
      </c>
      <c r="E52" s="404"/>
      <c r="F52" s="405"/>
      <c r="G52" s="78">
        <f>-J52-K52-P52</f>
        <v>0</v>
      </c>
      <c r="H52" s="20"/>
      <c r="I52" s="20"/>
      <c r="J52" s="78"/>
      <c r="K52" s="78"/>
      <c r="L52" s="20"/>
      <c r="M52" s="20"/>
      <c r="N52" s="20"/>
      <c r="O52" s="20"/>
      <c r="P52" s="78"/>
      <c r="Q52" s="78">
        <f>G52+J52+K52+P52</f>
        <v>0</v>
      </c>
      <c r="R52" s="34"/>
    </row>
    <row r="53" spans="1:120" ht="24.95" customHeight="1" x14ac:dyDescent="0.25">
      <c r="A53" s="17"/>
      <c r="B53" s="168"/>
      <c r="C53" s="134" t="s">
        <v>43</v>
      </c>
      <c r="D53" s="404" t="s">
        <v>111</v>
      </c>
      <c r="E53" s="404"/>
      <c r="F53" s="405"/>
      <c r="G53" s="21">
        <f>-J53-K53-P53</f>
        <v>0</v>
      </c>
      <c r="H53" s="25"/>
      <c r="I53" s="25"/>
      <c r="J53" s="21"/>
      <c r="K53" s="21"/>
      <c r="L53" s="25"/>
      <c r="M53" s="25"/>
      <c r="N53" s="25"/>
      <c r="O53" s="25"/>
      <c r="P53" s="21"/>
      <c r="Q53" s="21">
        <f>G53+J53+K53+P53</f>
        <v>0</v>
      </c>
      <c r="R53" s="34"/>
    </row>
    <row r="54" spans="1:120" ht="24.95" customHeight="1" x14ac:dyDescent="0.25">
      <c r="A54" s="32"/>
      <c r="B54" s="169"/>
      <c r="C54" s="135" t="s">
        <v>44</v>
      </c>
      <c r="D54" s="402" t="s">
        <v>148</v>
      </c>
      <c r="E54" s="402"/>
      <c r="F54" s="410"/>
      <c r="G54" s="21">
        <f>-J54-K54-P54</f>
        <v>0</v>
      </c>
      <c r="H54" s="42"/>
      <c r="I54" s="42"/>
      <c r="J54" s="21"/>
      <c r="K54" s="21"/>
      <c r="L54" s="42"/>
      <c r="M54" s="42"/>
      <c r="N54" s="42"/>
      <c r="O54" s="42"/>
      <c r="P54" s="43"/>
      <c r="Q54" s="43">
        <f>G54+J54+K54+P54</f>
        <v>0</v>
      </c>
      <c r="R54" s="34"/>
    </row>
    <row r="55" spans="1:120" ht="24.95" customHeight="1" x14ac:dyDescent="0.25">
      <c r="A55" s="137">
        <v>5</v>
      </c>
      <c r="B55" s="398" t="s">
        <v>159</v>
      </c>
      <c r="C55" s="399"/>
      <c r="D55" s="399"/>
      <c r="E55" s="399"/>
      <c r="F55" s="400"/>
      <c r="G55" s="44"/>
      <c r="H55" s="15"/>
      <c r="I55" s="15"/>
      <c r="J55" s="15"/>
      <c r="K55" s="15"/>
      <c r="L55" s="15"/>
      <c r="M55" s="15"/>
      <c r="N55" s="15"/>
      <c r="O55" s="15"/>
      <c r="P55" s="15"/>
      <c r="Q55" s="15"/>
      <c r="R55" s="34"/>
    </row>
    <row r="56" spans="1:120" ht="24.95" customHeight="1" x14ac:dyDescent="0.25">
      <c r="A56" s="24"/>
      <c r="B56" s="18"/>
      <c r="C56" s="110" t="s">
        <v>42</v>
      </c>
      <c r="D56" s="392" t="s">
        <v>67</v>
      </c>
      <c r="E56" s="392"/>
      <c r="F56" s="393"/>
      <c r="G56" s="36"/>
      <c r="H56" s="25"/>
      <c r="I56" s="25"/>
      <c r="J56" s="25"/>
      <c r="K56" s="25"/>
      <c r="L56" s="25"/>
      <c r="M56" s="25"/>
      <c r="N56" s="25"/>
      <c r="O56" s="25"/>
      <c r="P56" s="21"/>
      <c r="Q56" s="22">
        <f>P56</f>
        <v>0</v>
      </c>
    </row>
    <row r="57" spans="1:120" ht="24.95" customHeight="1" x14ac:dyDescent="0.25">
      <c r="A57" s="24"/>
      <c r="B57" s="18"/>
      <c r="C57" s="111" t="s">
        <v>43</v>
      </c>
      <c r="D57" s="392" t="s">
        <v>85</v>
      </c>
      <c r="E57" s="392"/>
      <c r="F57" s="393"/>
      <c r="G57" s="36"/>
      <c r="H57" s="25"/>
      <c r="I57" s="25"/>
      <c r="J57" s="21"/>
      <c r="K57" s="25"/>
      <c r="L57" s="25"/>
      <c r="M57" s="25"/>
      <c r="N57" s="25"/>
      <c r="O57" s="25"/>
      <c r="P57" s="25"/>
      <c r="Q57" s="21">
        <f t="shared" ref="Q57:Q67" si="3">SUM(G57:P57)</f>
        <v>0</v>
      </c>
    </row>
    <row r="58" spans="1:120" ht="24.95" customHeight="1" x14ac:dyDescent="0.25">
      <c r="A58" s="24"/>
      <c r="B58" s="18"/>
      <c r="C58" s="111" t="s">
        <v>44</v>
      </c>
      <c r="D58" s="392" t="s">
        <v>73</v>
      </c>
      <c r="E58" s="392"/>
      <c r="F58" s="393"/>
      <c r="G58" s="36"/>
      <c r="H58" s="25"/>
      <c r="I58" s="25"/>
      <c r="J58" s="21"/>
      <c r="K58" s="37"/>
      <c r="L58" s="25"/>
      <c r="M58" s="25"/>
      <c r="N58" s="25"/>
      <c r="O58" s="25"/>
      <c r="P58" s="25"/>
      <c r="Q58" s="21">
        <f t="shared" si="3"/>
        <v>0</v>
      </c>
    </row>
    <row r="59" spans="1:120" ht="24.95" customHeight="1" x14ac:dyDescent="0.25">
      <c r="A59" s="24"/>
      <c r="B59" s="18"/>
      <c r="C59" s="110" t="s">
        <v>45</v>
      </c>
      <c r="D59" s="392" t="s">
        <v>74</v>
      </c>
      <c r="E59" s="392"/>
      <c r="F59" s="393"/>
      <c r="G59" s="36"/>
      <c r="H59" s="25"/>
      <c r="I59" s="25"/>
      <c r="J59" s="45"/>
      <c r="K59" s="58"/>
      <c r="L59" s="25"/>
      <c r="M59" s="21"/>
      <c r="N59" s="25"/>
      <c r="O59" s="25"/>
      <c r="P59" s="25"/>
      <c r="Q59" s="21">
        <f t="shared" si="3"/>
        <v>0</v>
      </c>
    </row>
    <row r="60" spans="1:120" ht="24.95" customHeight="1" x14ac:dyDescent="0.25">
      <c r="A60" s="24"/>
      <c r="B60" s="18"/>
      <c r="C60" s="110" t="s">
        <v>46</v>
      </c>
      <c r="D60" s="392" t="s">
        <v>75</v>
      </c>
      <c r="E60" s="392"/>
      <c r="F60" s="393"/>
      <c r="G60" s="36"/>
      <c r="H60" s="36"/>
      <c r="I60" s="36"/>
      <c r="J60" s="21"/>
      <c r="K60" s="37"/>
      <c r="L60" s="25"/>
      <c r="M60" s="21"/>
      <c r="N60" s="25"/>
      <c r="O60" s="25"/>
      <c r="P60" s="25"/>
      <c r="Q60" s="21">
        <f t="shared" si="3"/>
        <v>0</v>
      </c>
    </row>
    <row r="61" spans="1:120" ht="24.95" customHeight="1" x14ac:dyDescent="0.25">
      <c r="A61" s="24"/>
      <c r="B61" s="18"/>
      <c r="C61" s="110" t="s">
        <v>47</v>
      </c>
      <c r="D61" s="443" t="s">
        <v>76</v>
      </c>
      <c r="E61" s="443"/>
      <c r="F61" s="444"/>
      <c r="G61" s="36"/>
      <c r="H61" s="36"/>
      <c r="I61" s="36"/>
      <c r="J61" s="21"/>
      <c r="K61" s="37"/>
      <c r="L61" s="25"/>
      <c r="M61" s="21"/>
      <c r="N61" s="25"/>
      <c r="O61" s="25"/>
      <c r="P61" s="25"/>
      <c r="Q61" s="21">
        <f t="shared" si="3"/>
        <v>0</v>
      </c>
    </row>
    <row r="62" spans="1:120" s="46" customFormat="1" ht="24.95" customHeight="1" x14ac:dyDescent="0.25">
      <c r="A62" s="24"/>
      <c r="B62" s="18"/>
      <c r="C62" s="110" t="s">
        <v>48</v>
      </c>
      <c r="D62" s="396" t="s">
        <v>77</v>
      </c>
      <c r="E62" s="396"/>
      <c r="F62" s="397"/>
      <c r="G62" s="39"/>
      <c r="H62" s="39"/>
      <c r="I62" s="39"/>
      <c r="J62" s="21"/>
      <c r="K62" s="37"/>
      <c r="L62" s="36"/>
      <c r="M62" s="39"/>
      <c r="N62" s="36"/>
      <c r="O62" s="40"/>
      <c r="P62" s="40"/>
      <c r="Q62" s="21">
        <f t="shared" si="3"/>
        <v>0</v>
      </c>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row>
    <row r="63" spans="1:120" s="46" customFormat="1" ht="24.95" customHeight="1" x14ac:dyDescent="0.25">
      <c r="A63" s="24"/>
      <c r="B63" s="18"/>
      <c r="C63" s="110" t="s">
        <v>49</v>
      </c>
      <c r="D63" s="396" t="s">
        <v>89</v>
      </c>
      <c r="E63" s="396"/>
      <c r="F63" s="397"/>
      <c r="G63" s="39"/>
      <c r="H63" s="101"/>
      <c r="I63" s="101"/>
      <c r="J63" s="21"/>
      <c r="K63" s="37"/>
      <c r="L63" s="40"/>
      <c r="M63" s="40"/>
      <c r="N63" s="40"/>
      <c r="O63" s="40"/>
      <c r="P63" s="40"/>
      <c r="Q63" s="21">
        <f t="shared" si="3"/>
        <v>0</v>
      </c>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row>
    <row r="64" spans="1:120" s="46" customFormat="1" ht="24.95" customHeight="1" x14ac:dyDescent="0.25">
      <c r="A64" s="24"/>
      <c r="B64" s="18"/>
      <c r="C64" s="110" t="s">
        <v>50</v>
      </c>
      <c r="D64" s="396" t="s">
        <v>110</v>
      </c>
      <c r="E64" s="396"/>
      <c r="F64" s="397"/>
      <c r="G64" s="39"/>
      <c r="H64" s="101"/>
      <c r="I64" s="101"/>
      <c r="J64" s="21"/>
      <c r="K64" s="37"/>
      <c r="L64" s="40"/>
      <c r="M64" s="40"/>
      <c r="N64" s="40"/>
      <c r="O64" s="40"/>
      <c r="P64" s="40"/>
      <c r="Q64" s="21">
        <f t="shared" si="3"/>
        <v>0</v>
      </c>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row>
    <row r="65" spans="1:120" s="46" customFormat="1" ht="24.95" customHeight="1" x14ac:dyDescent="0.25">
      <c r="A65" s="24"/>
      <c r="B65" s="18"/>
      <c r="C65" s="110" t="s">
        <v>51</v>
      </c>
      <c r="D65" s="396" t="s">
        <v>149</v>
      </c>
      <c r="E65" s="396"/>
      <c r="F65" s="397"/>
      <c r="G65" s="39"/>
      <c r="H65" s="101"/>
      <c r="I65" s="101"/>
      <c r="J65" s="21"/>
      <c r="K65" s="37"/>
      <c r="L65" s="40"/>
      <c r="M65" s="101"/>
      <c r="N65" s="40"/>
      <c r="O65" s="101"/>
      <c r="P65" s="40"/>
      <c r="Q65" s="21">
        <f t="shared" si="3"/>
        <v>0</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row>
    <row r="66" spans="1:120" ht="24.95" customHeight="1" thickBot="1" x14ac:dyDescent="0.25">
      <c r="A66" s="24"/>
      <c r="B66" s="24"/>
      <c r="C66" s="111" t="s">
        <v>62</v>
      </c>
      <c r="D66" s="404" t="s">
        <v>108</v>
      </c>
      <c r="E66" s="404"/>
      <c r="F66" s="405"/>
      <c r="G66" s="61"/>
      <c r="H66" s="101"/>
      <c r="I66" s="101"/>
      <c r="J66" s="21"/>
      <c r="K66" s="37"/>
      <c r="L66" s="101"/>
      <c r="M66" s="101"/>
      <c r="N66" s="101"/>
      <c r="O66" s="101"/>
      <c r="P66" s="40"/>
      <c r="Q66" s="101">
        <f t="shared" si="3"/>
        <v>0</v>
      </c>
    </row>
    <row r="67" spans="1:120" ht="24.95" customHeight="1" thickBot="1" x14ac:dyDescent="0.25">
      <c r="A67" s="33"/>
      <c r="B67" s="112" t="s">
        <v>117</v>
      </c>
      <c r="C67" s="440" t="s">
        <v>88</v>
      </c>
      <c r="D67" s="441"/>
      <c r="E67" s="441"/>
      <c r="F67" s="442"/>
      <c r="G67" s="102">
        <f>SUM(G62:G66)</f>
        <v>0</v>
      </c>
      <c r="H67" s="102">
        <f>SUM(H62:H66)</f>
        <v>0</v>
      </c>
      <c r="I67" s="102">
        <f>SUM(I62:I66)</f>
        <v>0</v>
      </c>
      <c r="J67" s="102">
        <f>SUM(J57:J66)</f>
        <v>0</v>
      </c>
      <c r="K67" s="102">
        <f>SUM(K58:K66)</f>
        <v>0</v>
      </c>
      <c r="L67" s="102">
        <f>SUM(L62:L66)</f>
        <v>0</v>
      </c>
      <c r="M67" s="102">
        <f>SUM(M59:M66)</f>
        <v>0</v>
      </c>
      <c r="N67" s="102">
        <f>N66</f>
        <v>0</v>
      </c>
      <c r="O67" s="102">
        <f>SUM(O65:O66)</f>
        <v>0</v>
      </c>
      <c r="P67" s="102">
        <f>P56</f>
        <v>0</v>
      </c>
      <c r="Q67" s="102">
        <f t="shared" si="3"/>
        <v>0</v>
      </c>
    </row>
    <row r="68" spans="1:120" ht="24.95" customHeight="1" x14ac:dyDescent="0.25">
      <c r="A68" s="137">
        <v>6</v>
      </c>
      <c r="B68" s="398" t="s">
        <v>160</v>
      </c>
      <c r="C68" s="399"/>
      <c r="D68" s="399"/>
      <c r="E68" s="399"/>
      <c r="F68" s="400"/>
      <c r="G68" s="35"/>
      <c r="H68" s="20"/>
      <c r="I68" s="20"/>
      <c r="J68" s="20"/>
      <c r="K68" s="20"/>
      <c r="L68" s="20"/>
      <c r="M68" s="20"/>
      <c r="N68" s="20"/>
      <c r="O68" s="29"/>
      <c r="P68" s="29"/>
      <c r="Q68" s="20"/>
      <c r="R68" s="34"/>
    </row>
    <row r="69" spans="1:120" ht="24.95" customHeight="1" x14ac:dyDescent="0.25">
      <c r="A69" s="24"/>
      <c r="B69" s="18"/>
      <c r="C69" s="110" t="s">
        <v>42</v>
      </c>
      <c r="D69" s="392" t="s">
        <v>92</v>
      </c>
      <c r="E69" s="392"/>
      <c r="F69" s="393"/>
      <c r="G69" s="36"/>
      <c r="H69" s="25"/>
      <c r="I69" s="25"/>
      <c r="J69" s="25"/>
      <c r="K69" s="25"/>
      <c r="L69" s="25"/>
      <c r="M69" s="25"/>
      <c r="N69" s="25"/>
      <c r="O69" s="40"/>
      <c r="P69" s="43">
        <f>SUM(P23+P28+P52+P53+P54+P67)</f>
        <v>975189</v>
      </c>
      <c r="Q69" s="21">
        <f>P69</f>
        <v>975189</v>
      </c>
    </row>
    <row r="70" spans="1:120" ht="24.95" customHeight="1" x14ac:dyDescent="0.25">
      <c r="A70" s="24"/>
      <c r="B70" s="18"/>
      <c r="C70" s="111" t="s">
        <v>43</v>
      </c>
      <c r="D70" s="392" t="s">
        <v>85</v>
      </c>
      <c r="E70" s="392"/>
      <c r="F70" s="393"/>
      <c r="G70" s="36"/>
      <c r="H70" s="25"/>
      <c r="I70" s="25"/>
      <c r="J70" s="21">
        <f t="shared" ref="J70:J75" si="4">J14-J31+J57</f>
        <v>0</v>
      </c>
      <c r="K70" s="25"/>
      <c r="L70" s="25"/>
      <c r="M70" s="25"/>
      <c r="N70" s="25"/>
      <c r="O70" s="25"/>
      <c r="P70" s="25"/>
      <c r="Q70" s="21">
        <f t="shared" ref="Q70:Q80" si="5">SUM(G70:P70)</f>
        <v>0</v>
      </c>
    </row>
    <row r="71" spans="1:120" ht="24.95" customHeight="1" x14ac:dyDescent="0.25">
      <c r="A71" s="24"/>
      <c r="B71" s="18"/>
      <c r="C71" s="111" t="s">
        <v>44</v>
      </c>
      <c r="D71" s="392" t="s">
        <v>73</v>
      </c>
      <c r="E71" s="392"/>
      <c r="F71" s="393"/>
      <c r="G71" s="36"/>
      <c r="H71" s="25"/>
      <c r="I71" s="25"/>
      <c r="J71" s="21">
        <f t="shared" si="4"/>
        <v>103021.15999999999</v>
      </c>
      <c r="K71" s="21">
        <f>K15-K32+K58</f>
        <v>67161.340000000011</v>
      </c>
      <c r="L71" s="25"/>
      <c r="M71" s="25"/>
      <c r="N71" s="25"/>
      <c r="O71" s="25"/>
      <c r="P71" s="25"/>
      <c r="Q71" s="21">
        <f t="shared" si="5"/>
        <v>170182.5</v>
      </c>
    </row>
    <row r="72" spans="1:120" ht="24.95" customHeight="1" x14ac:dyDescent="0.25">
      <c r="A72" s="24"/>
      <c r="B72" s="18"/>
      <c r="C72" s="110" t="s">
        <v>45</v>
      </c>
      <c r="D72" s="392" t="s">
        <v>74</v>
      </c>
      <c r="E72" s="392"/>
      <c r="F72" s="393"/>
      <c r="G72" s="39">
        <f t="shared" ref="G72:I74" si="6">G16</f>
        <v>0</v>
      </c>
      <c r="H72" s="39">
        <f t="shared" si="6"/>
        <v>0</v>
      </c>
      <c r="I72" s="39">
        <f t="shared" si="6"/>
        <v>0</v>
      </c>
      <c r="J72" s="21">
        <f t="shared" si="4"/>
        <v>0</v>
      </c>
      <c r="K72" s="21">
        <f>K16-K33+K59</f>
        <v>0</v>
      </c>
      <c r="L72" s="39">
        <f>L16</f>
        <v>0</v>
      </c>
      <c r="M72" s="21">
        <f>M16-M33+M59</f>
        <v>0</v>
      </c>
      <c r="N72" s="39">
        <f>N16</f>
        <v>0</v>
      </c>
      <c r="O72" s="36"/>
      <c r="P72" s="25"/>
      <c r="Q72" s="21">
        <f t="shared" si="5"/>
        <v>0</v>
      </c>
    </row>
    <row r="73" spans="1:120" ht="24.95" customHeight="1" x14ac:dyDescent="0.25">
      <c r="A73" s="24"/>
      <c r="B73" s="18"/>
      <c r="C73" s="110" t="s">
        <v>46</v>
      </c>
      <c r="D73" s="392" t="s">
        <v>75</v>
      </c>
      <c r="E73" s="392"/>
      <c r="F73" s="393"/>
      <c r="G73" s="39">
        <f t="shared" si="6"/>
        <v>0</v>
      </c>
      <c r="H73" s="39">
        <f t="shared" si="6"/>
        <v>0</v>
      </c>
      <c r="I73" s="39">
        <f t="shared" si="6"/>
        <v>3482</v>
      </c>
      <c r="J73" s="21">
        <f t="shared" si="4"/>
        <v>0</v>
      </c>
      <c r="K73" s="21">
        <f>K17-K34+K60</f>
        <v>0</v>
      </c>
      <c r="L73" s="39">
        <f>L17</f>
        <v>0</v>
      </c>
      <c r="M73" s="21">
        <f>M17-M34+M60</f>
        <v>0</v>
      </c>
      <c r="N73" s="39">
        <f>N17</f>
        <v>0</v>
      </c>
      <c r="O73" s="36"/>
      <c r="P73" s="25"/>
      <c r="Q73" s="21">
        <f t="shared" si="5"/>
        <v>3482</v>
      </c>
    </row>
    <row r="74" spans="1:120" ht="24.95" customHeight="1" x14ac:dyDescent="0.25">
      <c r="A74" s="24"/>
      <c r="B74" s="18"/>
      <c r="C74" s="110" t="s">
        <v>47</v>
      </c>
      <c r="D74" s="443" t="s">
        <v>76</v>
      </c>
      <c r="E74" s="443"/>
      <c r="F74" s="444"/>
      <c r="G74" s="39">
        <f t="shared" si="6"/>
        <v>0</v>
      </c>
      <c r="H74" s="39">
        <f t="shared" si="6"/>
        <v>0</v>
      </c>
      <c r="I74" s="39">
        <f t="shared" si="6"/>
        <v>26336.1</v>
      </c>
      <c r="J74" s="21">
        <f t="shared" si="4"/>
        <v>0</v>
      </c>
      <c r="K74" s="21">
        <f>K18-K35+K61</f>
        <v>0</v>
      </c>
      <c r="L74" s="39">
        <f>L18</f>
        <v>0</v>
      </c>
      <c r="M74" s="21">
        <f>M18-M35+M61</f>
        <v>0</v>
      </c>
      <c r="N74" s="39">
        <f>N18</f>
        <v>0</v>
      </c>
      <c r="O74" s="25"/>
      <c r="P74" s="25"/>
      <c r="Q74" s="21">
        <f t="shared" si="5"/>
        <v>26336.1</v>
      </c>
    </row>
    <row r="75" spans="1:120" s="46" customFormat="1" ht="24.95" customHeight="1" x14ac:dyDescent="0.25">
      <c r="A75" s="24"/>
      <c r="B75" s="18"/>
      <c r="C75" s="110" t="s">
        <v>48</v>
      </c>
      <c r="D75" s="396" t="s">
        <v>77</v>
      </c>
      <c r="E75" s="396"/>
      <c r="F75" s="397"/>
      <c r="G75" s="39">
        <f>SUM(G19-G36+G62)</f>
        <v>0</v>
      </c>
      <c r="H75" s="39">
        <f>SUM(H19-H36+H62)</f>
        <v>0</v>
      </c>
      <c r="I75" s="39">
        <f>SUM(I19-I36+I62)</f>
        <v>-23150.800000000003</v>
      </c>
      <c r="J75" s="21">
        <f t="shared" si="4"/>
        <v>0</v>
      </c>
      <c r="K75" s="21">
        <f>K19-K36+K62</f>
        <v>0</v>
      </c>
      <c r="L75" s="21">
        <f>L19-L36+L62</f>
        <v>0</v>
      </c>
      <c r="M75" s="21">
        <f>M19-M36+M62</f>
        <v>0</v>
      </c>
      <c r="N75" s="21">
        <f>N19-N36+N62</f>
        <v>0</v>
      </c>
      <c r="O75" s="40"/>
      <c r="P75" s="40"/>
      <c r="Q75" s="21">
        <f t="shared" si="5"/>
        <v>-23150.800000000003</v>
      </c>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row>
    <row r="76" spans="1:120" s="46" customFormat="1" ht="24.95" customHeight="1" x14ac:dyDescent="0.25">
      <c r="A76" s="24"/>
      <c r="B76" s="18"/>
      <c r="C76" s="110" t="s">
        <v>49</v>
      </c>
      <c r="D76" s="396" t="s">
        <v>89</v>
      </c>
      <c r="E76" s="396"/>
      <c r="F76" s="397"/>
      <c r="G76" s="39">
        <f>SUM(G20-G37+G52+G63)</f>
        <v>0</v>
      </c>
      <c r="H76" s="39">
        <f>SUM(H20-H37+H63)</f>
        <v>-1.0000000009313226E-2</v>
      </c>
      <c r="I76" s="39">
        <f>SUM(I20-I37+I63)</f>
        <v>141104.79999999999</v>
      </c>
      <c r="J76" s="21">
        <f>J20-J37+J52+J63</f>
        <v>0</v>
      </c>
      <c r="K76" s="21">
        <f>K20-K37+K52+K63</f>
        <v>0</v>
      </c>
      <c r="L76" s="25"/>
      <c r="M76" s="25"/>
      <c r="N76" s="25"/>
      <c r="O76" s="40"/>
      <c r="P76" s="40"/>
      <c r="Q76" s="21">
        <f t="shared" si="5"/>
        <v>141104.78999999998</v>
      </c>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row>
    <row r="77" spans="1:120" s="46" customFormat="1" ht="24.95" customHeight="1" x14ac:dyDescent="0.25">
      <c r="A77" s="24"/>
      <c r="B77" s="18"/>
      <c r="C77" s="110" t="s">
        <v>50</v>
      </c>
      <c r="D77" s="396" t="s">
        <v>110</v>
      </c>
      <c r="E77" s="396"/>
      <c r="F77" s="397"/>
      <c r="G77" s="39">
        <f>SUM(G21-G38+G53+G64)</f>
        <v>681302.30999999994</v>
      </c>
      <c r="H77" s="39">
        <f>SUM(H21-H38+H64)</f>
        <v>305574.03999999998</v>
      </c>
      <c r="I77" s="39">
        <f>SUM(I21-I38+I64)</f>
        <v>109690.86</v>
      </c>
      <c r="J77" s="21">
        <f>J21-J38+J53+J64</f>
        <v>0</v>
      </c>
      <c r="K77" s="21">
        <f>K21-K38+K53+K64</f>
        <v>0</v>
      </c>
      <c r="L77" s="25"/>
      <c r="M77" s="25"/>
      <c r="N77" s="25"/>
      <c r="O77" s="40"/>
      <c r="P77" s="40"/>
      <c r="Q77" s="21">
        <f t="shared" si="5"/>
        <v>1096567.21</v>
      </c>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row>
    <row r="78" spans="1:120" s="46" customFormat="1" ht="24.95" customHeight="1" x14ac:dyDescent="0.25">
      <c r="A78" s="24"/>
      <c r="B78" s="18"/>
      <c r="C78" s="110" t="s">
        <v>51</v>
      </c>
      <c r="D78" s="396" t="s">
        <v>149</v>
      </c>
      <c r="E78" s="396"/>
      <c r="F78" s="397"/>
      <c r="G78" s="39">
        <f>SUM(G25+G26-G39+G54+G65)</f>
        <v>2333838.96</v>
      </c>
      <c r="H78" s="39">
        <f>SUM(H25+H26-H39+H65)</f>
        <v>583459.73</v>
      </c>
      <c r="I78" s="39">
        <f>SUM(I26-I39+I65)</f>
        <v>153542.04</v>
      </c>
      <c r="J78" s="21">
        <f>J26-J39+J54+J65</f>
        <v>0</v>
      </c>
      <c r="K78" s="21">
        <f>K26-K39+K54+K65</f>
        <v>0</v>
      </c>
      <c r="L78" s="25"/>
      <c r="M78" s="21">
        <f>M26-M39+M65</f>
        <v>0</v>
      </c>
      <c r="N78" s="25"/>
      <c r="O78" s="101">
        <f>O26-O39+O65</f>
        <v>0</v>
      </c>
      <c r="P78" s="40"/>
      <c r="Q78" s="21">
        <f t="shared" si="5"/>
        <v>3070840.73</v>
      </c>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row>
    <row r="79" spans="1:120" ht="24.95" customHeight="1" thickBot="1" x14ac:dyDescent="0.25">
      <c r="A79" s="27"/>
      <c r="B79" s="24"/>
      <c r="C79" s="111" t="s">
        <v>62</v>
      </c>
      <c r="D79" s="404" t="s">
        <v>108</v>
      </c>
      <c r="E79" s="404"/>
      <c r="F79" s="405"/>
      <c r="G79" s="61">
        <f t="shared" ref="G79:N79" si="7">G22+G27-G41+G66</f>
        <v>29162.619999999995</v>
      </c>
      <c r="H79" s="61">
        <f t="shared" si="7"/>
        <v>7504.71</v>
      </c>
      <c r="I79" s="61">
        <f t="shared" si="7"/>
        <v>9147.7799999999988</v>
      </c>
      <c r="J79" s="61">
        <f t="shared" si="7"/>
        <v>13303.109999999999</v>
      </c>
      <c r="K79" s="61">
        <f t="shared" si="7"/>
        <v>14021.220000000001</v>
      </c>
      <c r="L79" s="61">
        <f t="shared" si="7"/>
        <v>0</v>
      </c>
      <c r="M79" s="61">
        <f t="shared" si="7"/>
        <v>0</v>
      </c>
      <c r="N79" s="61">
        <f t="shared" si="7"/>
        <v>0</v>
      </c>
      <c r="O79" s="61">
        <f>O22+O27-O41+O66</f>
        <v>0</v>
      </c>
      <c r="P79" s="40"/>
      <c r="Q79" s="101">
        <f t="shared" si="5"/>
        <v>73139.44</v>
      </c>
    </row>
    <row r="80" spans="1:120" ht="24.95" customHeight="1" thickBot="1" x14ac:dyDescent="0.25">
      <c r="A80" s="33"/>
      <c r="B80" s="123" t="s">
        <v>117</v>
      </c>
      <c r="C80" s="440" t="s">
        <v>88</v>
      </c>
      <c r="D80" s="323"/>
      <c r="E80" s="323"/>
      <c r="F80" s="47"/>
      <c r="G80" s="102">
        <f>SUM(G72:G79)</f>
        <v>3044303.89</v>
      </c>
      <c r="H80" s="102">
        <f>SUM(H72:H79)</f>
        <v>896538.47</v>
      </c>
      <c r="I80" s="102">
        <f>SUM(I72:I79)</f>
        <v>420152.78</v>
      </c>
      <c r="J80" s="102">
        <f>SUM(J70:J79)</f>
        <v>116324.26999999999</v>
      </c>
      <c r="K80" s="102">
        <f>SUM(K71:K79)</f>
        <v>81182.560000000012</v>
      </c>
      <c r="L80" s="102">
        <f>SUM(L72:L79)</f>
        <v>0</v>
      </c>
      <c r="M80" s="102">
        <f>SUM(M72:M79)</f>
        <v>0</v>
      </c>
      <c r="N80" s="102">
        <f>SUM(N72:N79)</f>
        <v>0</v>
      </c>
      <c r="O80" s="102">
        <f>SUM(O72:O79)</f>
        <v>0</v>
      </c>
      <c r="P80" s="102">
        <f>P69</f>
        <v>975189</v>
      </c>
      <c r="Q80" s="102">
        <f t="shared" si="5"/>
        <v>5533690.9699999997</v>
      </c>
    </row>
    <row r="81" spans="1:20" ht="24.95" customHeight="1" x14ac:dyDescent="0.2">
      <c r="A81" s="19"/>
      <c r="B81" s="19"/>
      <c r="C81" s="23"/>
      <c r="D81" s="19"/>
      <c r="E81" s="19"/>
      <c r="F81" s="19"/>
      <c r="G81" s="48"/>
      <c r="H81" s="48"/>
      <c r="I81" s="48"/>
      <c r="J81" s="48"/>
      <c r="K81" s="48"/>
      <c r="L81" s="48"/>
      <c r="M81" s="48"/>
      <c r="N81" s="48"/>
      <c r="O81" s="48"/>
      <c r="P81" s="48"/>
      <c r="Q81" s="48"/>
    </row>
    <row r="82" spans="1:20" ht="24.95" customHeight="1" x14ac:dyDescent="0.2">
      <c r="A82" s="23"/>
      <c r="B82" s="23"/>
      <c r="C82" s="23"/>
      <c r="D82" s="23"/>
      <c r="E82" s="23"/>
      <c r="F82" s="23"/>
      <c r="G82" s="67"/>
      <c r="H82" s="67"/>
      <c r="I82" s="67"/>
      <c r="J82" s="48"/>
      <c r="K82" s="48"/>
      <c r="L82" s="48"/>
      <c r="M82" s="48"/>
      <c r="N82" s="48"/>
      <c r="O82" s="48"/>
      <c r="P82" s="48" t="s">
        <v>119</v>
      </c>
      <c r="Q82" s="48"/>
    </row>
    <row r="83" spans="1:20" s="8" customFormat="1" ht="24.95" customHeight="1" x14ac:dyDescent="0.25">
      <c r="A83" s="437" t="s">
        <v>161</v>
      </c>
      <c r="B83" s="438"/>
      <c r="C83" s="439"/>
      <c r="D83" s="114"/>
      <c r="E83" s="114"/>
      <c r="F83" s="109"/>
      <c r="G83" s="109"/>
      <c r="H83" s="69"/>
      <c r="I83" s="69"/>
      <c r="J83" s="23"/>
      <c r="K83" s="170"/>
      <c r="L83" s="170"/>
      <c r="M83" s="445" t="s">
        <v>96</v>
      </c>
      <c r="N83" s="445"/>
      <c r="O83" s="445"/>
      <c r="P83" s="445"/>
      <c r="Q83" s="445"/>
      <c r="R83" s="41"/>
    </row>
    <row r="84" spans="1:20" ht="29.25" customHeight="1" x14ac:dyDescent="0.2">
      <c r="A84" s="447" t="s">
        <v>153</v>
      </c>
      <c r="B84" s="447"/>
      <c r="C84" s="447"/>
      <c r="D84" s="447"/>
      <c r="E84" s="447"/>
      <c r="F84" s="447"/>
      <c r="G84" s="162" t="s">
        <v>95</v>
      </c>
      <c r="H84" s="68"/>
      <c r="I84" s="68"/>
      <c r="J84" s="49"/>
      <c r="K84" s="50"/>
      <c r="L84" s="50"/>
      <c r="M84" s="51" t="s">
        <v>97</v>
      </c>
      <c r="N84" s="446" t="s">
        <v>171</v>
      </c>
      <c r="O84" s="446"/>
      <c r="P84" s="446"/>
      <c r="Q84" s="446"/>
      <c r="R84" s="52"/>
      <c r="S84" s="52"/>
      <c r="T84" s="53"/>
    </row>
    <row r="85" spans="1:20" ht="24.95" customHeight="1" x14ac:dyDescent="0.2">
      <c r="A85" s="446" t="s">
        <v>125</v>
      </c>
      <c r="B85" s="446"/>
      <c r="C85" s="446"/>
      <c r="D85" s="446"/>
      <c r="E85" s="446"/>
      <c r="F85" s="446"/>
      <c r="G85" s="113">
        <v>553248.68999999994</v>
      </c>
      <c r="H85" s="64"/>
      <c r="I85" s="64"/>
      <c r="J85" s="48"/>
      <c r="K85" s="54"/>
      <c r="L85" s="54"/>
      <c r="M85" s="51" t="s">
        <v>98</v>
      </c>
      <c r="N85" s="446" t="s">
        <v>172</v>
      </c>
      <c r="O85" s="446"/>
      <c r="P85" s="446"/>
      <c r="Q85" s="446"/>
      <c r="R85" s="48"/>
      <c r="S85" s="48"/>
      <c r="T85" s="53"/>
    </row>
    <row r="86" spans="1:20" ht="24.95" customHeight="1" x14ac:dyDescent="0.2">
      <c r="A86" s="54"/>
      <c r="B86" s="54"/>
      <c r="C86" s="54"/>
      <c r="D86" s="54"/>
      <c r="E86" s="54"/>
      <c r="F86" s="54"/>
      <c r="G86" s="48"/>
      <c r="H86" s="48"/>
      <c r="I86" s="48"/>
      <c r="J86" s="48"/>
      <c r="K86" s="55"/>
      <c r="L86" s="55"/>
      <c r="M86" s="51" t="s">
        <v>99</v>
      </c>
      <c r="N86" s="446" t="s">
        <v>173</v>
      </c>
      <c r="O86" s="446"/>
      <c r="P86" s="446"/>
      <c r="Q86" s="446"/>
      <c r="R86" s="48"/>
      <c r="S86" s="48"/>
      <c r="T86" s="53"/>
    </row>
    <row r="87" spans="1:20" ht="24.95" customHeight="1" x14ac:dyDescent="0.2">
      <c r="A87" s="55"/>
      <c r="B87" s="55"/>
      <c r="C87" s="55"/>
      <c r="D87" s="55"/>
      <c r="E87" s="55"/>
      <c r="F87" s="55"/>
      <c r="G87" s="48"/>
      <c r="H87" s="48"/>
      <c r="I87" s="48"/>
      <c r="J87" s="48"/>
      <c r="K87" s="55"/>
      <c r="L87" s="55"/>
      <c r="M87" s="51" t="s">
        <v>100</v>
      </c>
      <c r="N87" s="446" t="s">
        <v>174</v>
      </c>
      <c r="O87" s="446"/>
      <c r="P87" s="446"/>
      <c r="Q87" s="446"/>
      <c r="R87" s="48"/>
      <c r="S87" s="48"/>
      <c r="T87" s="53"/>
    </row>
    <row r="88" spans="1:20" s="8" customFormat="1" x14ac:dyDescent="0.2">
      <c r="M88" s="53"/>
      <c r="N88" s="53"/>
      <c r="O88" s="53"/>
      <c r="P88" s="53"/>
      <c r="Q88" s="53"/>
      <c r="R88" s="53"/>
      <c r="S88" s="53"/>
      <c r="T88" s="53"/>
    </row>
    <row r="89" spans="1:20" s="8" customFormat="1" hidden="1" x14ac:dyDescent="0.2">
      <c r="M89" s="53"/>
      <c r="N89" s="53"/>
      <c r="O89" s="53"/>
      <c r="P89" s="53"/>
      <c r="Q89" s="53"/>
      <c r="R89" s="53"/>
      <c r="S89" s="53"/>
      <c r="T89" s="53"/>
    </row>
    <row r="90" spans="1:20" s="8" customFormat="1" hidden="1" x14ac:dyDescent="0.2">
      <c r="M90" s="53"/>
      <c r="N90" s="53"/>
      <c r="O90" s="53"/>
      <c r="P90" s="53"/>
      <c r="Q90" s="53"/>
    </row>
    <row r="91" spans="1:20" s="8" customFormat="1" hidden="1" x14ac:dyDescent="0.2"/>
    <row r="92" spans="1:20" s="8" customFormat="1" hidden="1" x14ac:dyDescent="0.2"/>
    <row r="93" spans="1:20" s="8" customFormat="1" hidden="1" x14ac:dyDescent="0.2"/>
    <row r="94" spans="1:20" s="8" customFormat="1" hidden="1" x14ac:dyDescent="0.2"/>
    <row r="95" spans="1:20" s="8" customFormat="1" hidden="1" x14ac:dyDescent="0.2"/>
    <row r="96" spans="1:20" s="8" customFormat="1" hidden="1" x14ac:dyDescent="0.2"/>
    <row r="97" s="8" customFormat="1" hidden="1" x14ac:dyDescent="0.2"/>
    <row r="98" s="8" customFormat="1" hidden="1" x14ac:dyDescent="0.2"/>
    <row r="99" s="8" customFormat="1" hidden="1" x14ac:dyDescent="0.2"/>
    <row r="100" s="8" customFormat="1" hidden="1" x14ac:dyDescent="0.2"/>
    <row r="101" s="8" customFormat="1" hidden="1" x14ac:dyDescent="0.2"/>
    <row r="102" s="8" customFormat="1" hidden="1" x14ac:dyDescent="0.2"/>
    <row r="103" s="8" customFormat="1" hidden="1" x14ac:dyDescent="0.2"/>
    <row r="104" s="8" customFormat="1" hidden="1" x14ac:dyDescent="0.2"/>
    <row r="105" s="8" customFormat="1" hidden="1" x14ac:dyDescent="0.2"/>
    <row r="106" s="8" customFormat="1" hidden="1" x14ac:dyDescent="0.2"/>
    <row r="107" s="8" customFormat="1" hidden="1" x14ac:dyDescent="0.2"/>
    <row r="108" s="8" customFormat="1" hidden="1" x14ac:dyDescent="0.2"/>
    <row r="109" s="8" customFormat="1" hidden="1" x14ac:dyDescent="0.2"/>
    <row r="110" s="8" customFormat="1" hidden="1" x14ac:dyDescent="0.2"/>
    <row r="111" s="8" customFormat="1" hidden="1" x14ac:dyDescent="0.2"/>
    <row r="112" s="8" customFormat="1" hidden="1" x14ac:dyDescent="0.2"/>
    <row r="113" s="8" customFormat="1" hidden="1" x14ac:dyDescent="0.2"/>
    <row r="114" s="8" customFormat="1" hidden="1" x14ac:dyDescent="0.2"/>
    <row r="115" s="8" customFormat="1" hidden="1" x14ac:dyDescent="0.2"/>
    <row r="116" s="8" customFormat="1" hidden="1" x14ac:dyDescent="0.2"/>
    <row r="117" s="8" customFormat="1" hidden="1" x14ac:dyDescent="0.2"/>
    <row r="118" s="8" customFormat="1" hidden="1" x14ac:dyDescent="0.2"/>
    <row r="119" s="8" customFormat="1" hidden="1" x14ac:dyDescent="0.2"/>
    <row r="120" s="8" customFormat="1" hidden="1" x14ac:dyDescent="0.2"/>
    <row r="121" s="8" customFormat="1" hidden="1" x14ac:dyDescent="0.2"/>
    <row r="122" s="8" customFormat="1" hidden="1" x14ac:dyDescent="0.2"/>
    <row r="123" s="8" customFormat="1" hidden="1" x14ac:dyDescent="0.2"/>
    <row r="124" s="8" customFormat="1" hidden="1" x14ac:dyDescent="0.2"/>
    <row r="125" s="8" customFormat="1" hidden="1" x14ac:dyDescent="0.2"/>
    <row r="126" s="8" customFormat="1" hidden="1" x14ac:dyDescent="0.2"/>
    <row r="127" s="8" customFormat="1" hidden="1" x14ac:dyDescent="0.2"/>
    <row r="128" s="8" customFormat="1" hidden="1" x14ac:dyDescent="0.2"/>
    <row r="129" s="8" customFormat="1" hidden="1" x14ac:dyDescent="0.2"/>
    <row r="130" s="8" customFormat="1" hidden="1" x14ac:dyDescent="0.2"/>
    <row r="131" s="8" customFormat="1" hidden="1" x14ac:dyDescent="0.2"/>
    <row r="132" s="8" customFormat="1" hidden="1" x14ac:dyDescent="0.2"/>
    <row r="133" s="8" customFormat="1" hidden="1" x14ac:dyDescent="0.2"/>
    <row r="134" s="8" customFormat="1" hidden="1" x14ac:dyDescent="0.2"/>
    <row r="135" s="8" customFormat="1" hidden="1" x14ac:dyDescent="0.2"/>
    <row r="136" s="8" customFormat="1" hidden="1" x14ac:dyDescent="0.2"/>
    <row r="137" s="8" customFormat="1" hidden="1" x14ac:dyDescent="0.2"/>
    <row r="138" s="8" customFormat="1" hidden="1" x14ac:dyDescent="0.2"/>
    <row r="139" s="8" customFormat="1" hidden="1" x14ac:dyDescent="0.2"/>
    <row r="140" s="8" customFormat="1" hidden="1" x14ac:dyDescent="0.2"/>
    <row r="141" s="8" customFormat="1" hidden="1" x14ac:dyDescent="0.2"/>
    <row r="142" s="8" customFormat="1" hidden="1" x14ac:dyDescent="0.2"/>
    <row r="143" s="8" customFormat="1" hidden="1" x14ac:dyDescent="0.2"/>
    <row r="144" s="8" customFormat="1" hidden="1" x14ac:dyDescent="0.2"/>
    <row r="145" s="8" customFormat="1" hidden="1" x14ac:dyDescent="0.2"/>
    <row r="146" s="8" customFormat="1" hidden="1" x14ac:dyDescent="0.2"/>
    <row r="147" s="8" customFormat="1" hidden="1" x14ac:dyDescent="0.2"/>
    <row r="148" s="8" customFormat="1" hidden="1" x14ac:dyDescent="0.2"/>
    <row r="149" s="8" customFormat="1" hidden="1" x14ac:dyDescent="0.2"/>
    <row r="150" s="8" customFormat="1" hidden="1" x14ac:dyDescent="0.2"/>
    <row r="151" s="8" customFormat="1" hidden="1" x14ac:dyDescent="0.2"/>
    <row r="152" s="8" customFormat="1" hidden="1" x14ac:dyDescent="0.2"/>
    <row r="153" s="8" customFormat="1" hidden="1" x14ac:dyDescent="0.2"/>
    <row r="154" s="8" customFormat="1" hidden="1" x14ac:dyDescent="0.2"/>
    <row r="155" s="8" customFormat="1" hidden="1" x14ac:dyDescent="0.2"/>
    <row r="156" s="8" customFormat="1" hidden="1" x14ac:dyDescent="0.2"/>
    <row r="157" s="8" customFormat="1" hidden="1" x14ac:dyDescent="0.2"/>
    <row r="158" s="8" customFormat="1" hidden="1" x14ac:dyDescent="0.2"/>
    <row r="159" s="8" customFormat="1" hidden="1" x14ac:dyDescent="0.2"/>
    <row r="160" s="8" customFormat="1" hidden="1" x14ac:dyDescent="0.2"/>
    <row r="161" s="8" customFormat="1" hidden="1" x14ac:dyDescent="0.2"/>
    <row r="162" s="8" customFormat="1" hidden="1" x14ac:dyDescent="0.2"/>
    <row r="163" s="8" customFormat="1" hidden="1" x14ac:dyDescent="0.2"/>
    <row r="164" s="8" customFormat="1" hidden="1" x14ac:dyDescent="0.2"/>
    <row r="165" s="8" customFormat="1" hidden="1" x14ac:dyDescent="0.2"/>
    <row r="166" s="8" customFormat="1" hidden="1" x14ac:dyDescent="0.2"/>
    <row r="167" s="8" customFormat="1" hidden="1" x14ac:dyDescent="0.2"/>
    <row r="168" s="8" customFormat="1" hidden="1" x14ac:dyDescent="0.2"/>
    <row r="169" s="8" customFormat="1" hidden="1" x14ac:dyDescent="0.2"/>
    <row r="170" s="8" customFormat="1" hidden="1" x14ac:dyDescent="0.2"/>
    <row r="171" s="8" customFormat="1" hidden="1" x14ac:dyDescent="0.2"/>
    <row r="172" s="8" customFormat="1" hidden="1" x14ac:dyDescent="0.2"/>
    <row r="173" s="8" customFormat="1" hidden="1" x14ac:dyDescent="0.2"/>
    <row r="174" s="8" customFormat="1" hidden="1" x14ac:dyDescent="0.2"/>
    <row r="175" s="8" customFormat="1" hidden="1" x14ac:dyDescent="0.2"/>
    <row r="176" s="8" customFormat="1" hidden="1" x14ac:dyDescent="0.2"/>
    <row r="177" s="8" customFormat="1" hidden="1" x14ac:dyDescent="0.2"/>
    <row r="178" s="8" customFormat="1" hidden="1" x14ac:dyDescent="0.2"/>
    <row r="179" s="8" customFormat="1" hidden="1" x14ac:dyDescent="0.2"/>
    <row r="180" s="8" customFormat="1" hidden="1" x14ac:dyDescent="0.2"/>
    <row r="181" s="8" customFormat="1" hidden="1" x14ac:dyDescent="0.2"/>
    <row r="182" s="8" customFormat="1" hidden="1" x14ac:dyDescent="0.2"/>
    <row r="183" s="8" customFormat="1" hidden="1" x14ac:dyDescent="0.2"/>
    <row r="184" s="8" customFormat="1" hidden="1" x14ac:dyDescent="0.2"/>
    <row r="185" s="8" customFormat="1" hidden="1" x14ac:dyDescent="0.2"/>
    <row r="186" s="8" customFormat="1" hidden="1" x14ac:dyDescent="0.2"/>
    <row r="187" s="8" customFormat="1" hidden="1" x14ac:dyDescent="0.2"/>
    <row r="188" s="8" customFormat="1" hidden="1" x14ac:dyDescent="0.2"/>
    <row r="189" s="8" customFormat="1" hidden="1" x14ac:dyDescent="0.2"/>
    <row r="190" s="8" customFormat="1" hidden="1" x14ac:dyDescent="0.2"/>
    <row r="191" s="8" customFormat="1" hidden="1" x14ac:dyDescent="0.2"/>
    <row r="192" s="8" customFormat="1" hidden="1" x14ac:dyDescent="0.2"/>
    <row r="193" s="8" customFormat="1" hidden="1" x14ac:dyDescent="0.2"/>
    <row r="194" s="8" customFormat="1" hidden="1" x14ac:dyDescent="0.2"/>
    <row r="195" s="8" customFormat="1" hidden="1" x14ac:dyDescent="0.2"/>
    <row r="196" s="8" customFormat="1" hidden="1" x14ac:dyDescent="0.2"/>
    <row r="197" s="8" customFormat="1" hidden="1" x14ac:dyDescent="0.2"/>
    <row r="198" s="8" customFormat="1" hidden="1" x14ac:dyDescent="0.2"/>
    <row r="199" s="8" customFormat="1" hidden="1" x14ac:dyDescent="0.2"/>
    <row r="200" s="8" customFormat="1" hidden="1" x14ac:dyDescent="0.2"/>
    <row r="201" s="8" customFormat="1" hidden="1" x14ac:dyDescent="0.2"/>
    <row r="202" s="8" customFormat="1" hidden="1" x14ac:dyDescent="0.2"/>
    <row r="203" s="8" customFormat="1" hidden="1" x14ac:dyDescent="0.2"/>
    <row r="204" s="8" customFormat="1" hidden="1" x14ac:dyDescent="0.2"/>
    <row r="205" s="8" customFormat="1" hidden="1" x14ac:dyDescent="0.2"/>
    <row r="206" s="8" customFormat="1" hidden="1" x14ac:dyDescent="0.2"/>
    <row r="207" s="8" customFormat="1" hidden="1" x14ac:dyDescent="0.2"/>
    <row r="208" s="8" customFormat="1" hidden="1" x14ac:dyDescent="0.2"/>
    <row r="209" s="8" customFormat="1" hidden="1" x14ac:dyDescent="0.2"/>
    <row r="210" s="8" customFormat="1" hidden="1" x14ac:dyDescent="0.2"/>
    <row r="211" s="8" customFormat="1" hidden="1" x14ac:dyDescent="0.2"/>
    <row r="212" s="8" customFormat="1" hidden="1" x14ac:dyDescent="0.2"/>
    <row r="213" s="8" customFormat="1" hidden="1" x14ac:dyDescent="0.2"/>
    <row r="214" s="8" customFormat="1" hidden="1" x14ac:dyDescent="0.2"/>
    <row r="215" s="8" customFormat="1" hidden="1" x14ac:dyDescent="0.2"/>
    <row r="216" s="8" customFormat="1" hidden="1" x14ac:dyDescent="0.2"/>
    <row r="217" s="8" customFormat="1" hidden="1" x14ac:dyDescent="0.2"/>
    <row r="218" s="8" customFormat="1" hidden="1" x14ac:dyDescent="0.2"/>
    <row r="219" s="8" customFormat="1" hidden="1" x14ac:dyDescent="0.2"/>
    <row r="220" s="8" customFormat="1" hidden="1" x14ac:dyDescent="0.2"/>
    <row r="221" s="8" customFormat="1" hidden="1" x14ac:dyDescent="0.2"/>
    <row r="222" s="8" customFormat="1" hidden="1" x14ac:dyDescent="0.2"/>
    <row r="223" s="8" customFormat="1" hidden="1" x14ac:dyDescent="0.2"/>
    <row r="224" s="8" customFormat="1" hidden="1" x14ac:dyDescent="0.2"/>
    <row r="225" s="8" customFormat="1" hidden="1" x14ac:dyDescent="0.2"/>
    <row r="226" s="8" customFormat="1" hidden="1" x14ac:dyDescent="0.2"/>
    <row r="227" s="8" customFormat="1" hidden="1" x14ac:dyDescent="0.2"/>
    <row r="228" s="8" customFormat="1" hidden="1" x14ac:dyDescent="0.2"/>
    <row r="229" s="8" customFormat="1" hidden="1" x14ac:dyDescent="0.2"/>
    <row r="230" s="8" customFormat="1" hidden="1" x14ac:dyDescent="0.2"/>
    <row r="231" s="8" customFormat="1" hidden="1" x14ac:dyDescent="0.2"/>
    <row r="232" s="8" customFormat="1" hidden="1" x14ac:dyDescent="0.2"/>
    <row r="233" s="8" customFormat="1" hidden="1" x14ac:dyDescent="0.2"/>
    <row r="234" s="8" customFormat="1" hidden="1" x14ac:dyDescent="0.2"/>
    <row r="235" s="8" customFormat="1" hidden="1" x14ac:dyDescent="0.2"/>
    <row r="236" s="8" customFormat="1" hidden="1" x14ac:dyDescent="0.2"/>
    <row r="237" s="8" customFormat="1" hidden="1" x14ac:dyDescent="0.2"/>
    <row r="238" s="8" customFormat="1" hidden="1" x14ac:dyDescent="0.2"/>
    <row r="239" s="8" customFormat="1" hidden="1" x14ac:dyDescent="0.2"/>
    <row r="240" s="8" customFormat="1" hidden="1" x14ac:dyDescent="0.2"/>
    <row r="241" s="8" customFormat="1" hidden="1" x14ac:dyDescent="0.2"/>
    <row r="242" s="8" customFormat="1" hidden="1" x14ac:dyDescent="0.2"/>
    <row r="243" s="8" customFormat="1" hidden="1" x14ac:dyDescent="0.2"/>
    <row r="244" s="8" customFormat="1" hidden="1" x14ac:dyDescent="0.2"/>
    <row r="245" s="8" customFormat="1" hidden="1" x14ac:dyDescent="0.2"/>
    <row r="246" s="8" customFormat="1" hidden="1" x14ac:dyDescent="0.2"/>
    <row r="247" s="8" customFormat="1" hidden="1" x14ac:dyDescent="0.2"/>
    <row r="248" s="8" customFormat="1" hidden="1" x14ac:dyDescent="0.2"/>
    <row r="249" s="8" customFormat="1" hidden="1" x14ac:dyDescent="0.2"/>
    <row r="250" s="8" customFormat="1" hidden="1" x14ac:dyDescent="0.2"/>
    <row r="251" s="8" customFormat="1" hidden="1" x14ac:dyDescent="0.2"/>
    <row r="252" s="8" customFormat="1" hidden="1" x14ac:dyDescent="0.2"/>
    <row r="253" s="8" customFormat="1" hidden="1" x14ac:dyDescent="0.2"/>
    <row r="254" s="8" customFormat="1" hidden="1" x14ac:dyDescent="0.2"/>
    <row r="255" s="8" customFormat="1" hidden="1" x14ac:dyDescent="0.2"/>
    <row r="256" s="8" customFormat="1" hidden="1" x14ac:dyDescent="0.2"/>
    <row r="257" s="8" customFormat="1" hidden="1" x14ac:dyDescent="0.2"/>
    <row r="258" s="8" customFormat="1" hidden="1" x14ac:dyDescent="0.2"/>
    <row r="259" s="8" customFormat="1" hidden="1" x14ac:dyDescent="0.2"/>
    <row r="260" s="8" customFormat="1" hidden="1" x14ac:dyDescent="0.2"/>
    <row r="261" s="8" customFormat="1" hidden="1" x14ac:dyDescent="0.2"/>
    <row r="262" s="8" customFormat="1" hidden="1" x14ac:dyDescent="0.2"/>
    <row r="263" s="8" customFormat="1" hidden="1" x14ac:dyDescent="0.2"/>
    <row r="264" s="8" customFormat="1" hidden="1" x14ac:dyDescent="0.2"/>
    <row r="265" s="8" customFormat="1" hidden="1" x14ac:dyDescent="0.2"/>
    <row r="266" s="8" customFormat="1" hidden="1" x14ac:dyDescent="0.2"/>
    <row r="267" s="8" customFormat="1" hidden="1" x14ac:dyDescent="0.2"/>
    <row r="268" s="8" customFormat="1" hidden="1" x14ac:dyDescent="0.2"/>
    <row r="269" s="8" customFormat="1" hidden="1" x14ac:dyDescent="0.2"/>
    <row r="270" s="8" customFormat="1" hidden="1" x14ac:dyDescent="0.2"/>
    <row r="271" s="8" customFormat="1" hidden="1" x14ac:dyDescent="0.2"/>
    <row r="272" s="8" customFormat="1" hidden="1" x14ac:dyDescent="0.2"/>
    <row r="273" s="8" customFormat="1" hidden="1" x14ac:dyDescent="0.2"/>
    <row r="274" s="8" customFormat="1" hidden="1" x14ac:dyDescent="0.2"/>
    <row r="275" s="8" customFormat="1" hidden="1" x14ac:dyDescent="0.2"/>
    <row r="276" s="8" customFormat="1" hidden="1" x14ac:dyDescent="0.2"/>
    <row r="277" s="8" customFormat="1" hidden="1" x14ac:dyDescent="0.2"/>
    <row r="278" s="8" customFormat="1" hidden="1" x14ac:dyDescent="0.2"/>
    <row r="279" s="8" customFormat="1" hidden="1" x14ac:dyDescent="0.2"/>
    <row r="280" s="8" customFormat="1" hidden="1" x14ac:dyDescent="0.2"/>
    <row r="281" s="8" customFormat="1" hidden="1" x14ac:dyDescent="0.2"/>
    <row r="282" s="8" customFormat="1" hidden="1" x14ac:dyDescent="0.2"/>
    <row r="283" s="8" customFormat="1" hidden="1" x14ac:dyDescent="0.2"/>
    <row r="284" s="8" customFormat="1" hidden="1" x14ac:dyDescent="0.2"/>
    <row r="285" s="8" customFormat="1" hidden="1" x14ac:dyDescent="0.2"/>
    <row r="286" s="8" customFormat="1" hidden="1" x14ac:dyDescent="0.2"/>
    <row r="287" s="8" customFormat="1" hidden="1" x14ac:dyDescent="0.2"/>
    <row r="288" s="8" customFormat="1" hidden="1" x14ac:dyDescent="0.2"/>
    <row r="289" s="8" customFormat="1" hidden="1" x14ac:dyDescent="0.2"/>
    <row r="290" s="8" customFormat="1" hidden="1" x14ac:dyDescent="0.2"/>
    <row r="291" s="8" customFormat="1" hidden="1" x14ac:dyDescent="0.2"/>
    <row r="292" s="8" customFormat="1" hidden="1" x14ac:dyDescent="0.2"/>
    <row r="293" s="8" customFormat="1" hidden="1" x14ac:dyDescent="0.2"/>
    <row r="294" s="8" customFormat="1" hidden="1" x14ac:dyDescent="0.2"/>
    <row r="295" s="8" customFormat="1" hidden="1" x14ac:dyDescent="0.2"/>
    <row r="296" s="8" customFormat="1" hidden="1" x14ac:dyDescent="0.2"/>
    <row r="297" s="8" customFormat="1" hidden="1" x14ac:dyDescent="0.2"/>
    <row r="298" s="8" customFormat="1" hidden="1" x14ac:dyDescent="0.2"/>
    <row r="299" s="8" customFormat="1" hidden="1" x14ac:dyDescent="0.2"/>
    <row r="300" s="8" customFormat="1" hidden="1" x14ac:dyDescent="0.2"/>
    <row r="301" s="8" customFormat="1" hidden="1" x14ac:dyDescent="0.2"/>
    <row r="302" s="8" customFormat="1" hidden="1" x14ac:dyDescent="0.2"/>
    <row r="303" s="8" customFormat="1" hidden="1" x14ac:dyDescent="0.2"/>
    <row r="304" s="8" customFormat="1" hidden="1" x14ac:dyDescent="0.2"/>
    <row r="305" s="8" customFormat="1" hidden="1" x14ac:dyDescent="0.2"/>
    <row r="306" s="8" customFormat="1" hidden="1" x14ac:dyDescent="0.2"/>
    <row r="307" s="8" customFormat="1" hidden="1" x14ac:dyDescent="0.2"/>
    <row r="308" s="8" customFormat="1" hidden="1" x14ac:dyDescent="0.2"/>
    <row r="309" s="8" customFormat="1" hidden="1" x14ac:dyDescent="0.2"/>
    <row r="310" s="8" customFormat="1" hidden="1" x14ac:dyDescent="0.2"/>
    <row r="311" s="8" customFormat="1" hidden="1" x14ac:dyDescent="0.2"/>
    <row r="312" s="8" customFormat="1" hidden="1" x14ac:dyDescent="0.2"/>
    <row r="313" s="8" customFormat="1" hidden="1" x14ac:dyDescent="0.2"/>
    <row r="314" s="8" customFormat="1" hidden="1" x14ac:dyDescent="0.2"/>
    <row r="315" s="8" customFormat="1" hidden="1" x14ac:dyDescent="0.2"/>
    <row r="316" s="8" customFormat="1" hidden="1" x14ac:dyDescent="0.2"/>
    <row r="317" s="8" customFormat="1" hidden="1" x14ac:dyDescent="0.2"/>
    <row r="318" s="8" customFormat="1" hidden="1" x14ac:dyDescent="0.2"/>
    <row r="319" s="8" customFormat="1" hidden="1" x14ac:dyDescent="0.2"/>
    <row r="320" s="8" customFormat="1" hidden="1" x14ac:dyDescent="0.2"/>
    <row r="321" s="8" customFormat="1" hidden="1" x14ac:dyDescent="0.2"/>
    <row r="322" s="8" customFormat="1" hidden="1" x14ac:dyDescent="0.2"/>
    <row r="323" s="8" customFormat="1" hidden="1" x14ac:dyDescent="0.2"/>
    <row r="324" s="8" customFormat="1" hidden="1" x14ac:dyDescent="0.2"/>
    <row r="325" s="8" customFormat="1" hidden="1" x14ac:dyDescent="0.2"/>
    <row r="326" s="8" customFormat="1" hidden="1" x14ac:dyDescent="0.2"/>
    <row r="327" s="8" customFormat="1" hidden="1" x14ac:dyDescent="0.2"/>
    <row r="328" s="8" customFormat="1" hidden="1" x14ac:dyDescent="0.2"/>
    <row r="329" s="8" customFormat="1" hidden="1" x14ac:dyDescent="0.2"/>
    <row r="330" s="8" customFormat="1" hidden="1" x14ac:dyDescent="0.2"/>
    <row r="331" s="8" customFormat="1" hidden="1" x14ac:dyDescent="0.2"/>
    <row r="332" s="8" customFormat="1" hidden="1" x14ac:dyDescent="0.2"/>
    <row r="333" s="8" customFormat="1" hidden="1" x14ac:dyDescent="0.2"/>
    <row r="334" s="8" customFormat="1" hidden="1" x14ac:dyDescent="0.2"/>
    <row r="335" s="8" customFormat="1" hidden="1" x14ac:dyDescent="0.2"/>
    <row r="336" s="8" customFormat="1" hidden="1" x14ac:dyDescent="0.2"/>
    <row r="337" s="8" customFormat="1" hidden="1" x14ac:dyDescent="0.2"/>
    <row r="338" s="8" customFormat="1" hidden="1" x14ac:dyDescent="0.2"/>
    <row r="339" s="8" customFormat="1" hidden="1" x14ac:dyDescent="0.2"/>
    <row r="340" s="8" customFormat="1" hidden="1" x14ac:dyDescent="0.2"/>
    <row r="341" s="8" customFormat="1" hidden="1" x14ac:dyDescent="0.2"/>
    <row r="342" s="8" customFormat="1" hidden="1" x14ac:dyDescent="0.2"/>
    <row r="343" s="8" customFormat="1" hidden="1" x14ac:dyDescent="0.2"/>
    <row r="344" s="8" customFormat="1" hidden="1" x14ac:dyDescent="0.2"/>
    <row r="345" s="8" customFormat="1" hidden="1" x14ac:dyDescent="0.2"/>
    <row r="346" s="8" customFormat="1" hidden="1" x14ac:dyDescent="0.2"/>
    <row r="347" s="8" customFormat="1" hidden="1" x14ac:dyDescent="0.2"/>
    <row r="348" s="8" customFormat="1" hidden="1" x14ac:dyDescent="0.2"/>
    <row r="349" s="8" customFormat="1" hidden="1" x14ac:dyDescent="0.2"/>
    <row r="350" s="8" customFormat="1" hidden="1" x14ac:dyDescent="0.2"/>
    <row r="351" s="8" customFormat="1" hidden="1" x14ac:dyDescent="0.2"/>
    <row r="352" s="8" customFormat="1" hidden="1" x14ac:dyDescent="0.2"/>
    <row r="353" s="8" customFormat="1" hidden="1" x14ac:dyDescent="0.2"/>
    <row r="354" s="8" customFormat="1" hidden="1" x14ac:dyDescent="0.2"/>
    <row r="355" s="8" customFormat="1" hidden="1" x14ac:dyDescent="0.2"/>
    <row r="356" s="8" customFormat="1" hidden="1" x14ac:dyDescent="0.2"/>
    <row r="357" s="8" customFormat="1" hidden="1" x14ac:dyDescent="0.2"/>
    <row r="358" s="8" customFormat="1" hidden="1" x14ac:dyDescent="0.2"/>
    <row r="359" s="8" customFormat="1" hidden="1" x14ac:dyDescent="0.2"/>
    <row r="360" s="8" customFormat="1" hidden="1" x14ac:dyDescent="0.2"/>
    <row r="361" s="8" customFormat="1" hidden="1" x14ac:dyDescent="0.2"/>
    <row r="362" s="8" customFormat="1" hidden="1" x14ac:dyDescent="0.2"/>
    <row r="363" s="8" customFormat="1" hidden="1" x14ac:dyDescent="0.2"/>
    <row r="364" s="8" customFormat="1" hidden="1" x14ac:dyDescent="0.2"/>
    <row r="365" s="8" customFormat="1" hidden="1" x14ac:dyDescent="0.2"/>
    <row r="366" s="8" customFormat="1" hidden="1" x14ac:dyDescent="0.2"/>
    <row r="367" s="8" customFormat="1" hidden="1" x14ac:dyDescent="0.2"/>
    <row r="368" s="8" customFormat="1" hidden="1" x14ac:dyDescent="0.2"/>
    <row r="369" s="8" customFormat="1" hidden="1" x14ac:dyDescent="0.2"/>
    <row r="370" s="8" customFormat="1" hidden="1" x14ac:dyDescent="0.2"/>
    <row r="371" s="8" customFormat="1" hidden="1" x14ac:dyDescent="0.2"/>
    <row r="372" s="8" customFormat="1" hidden="1" x14ac:dyDescent="0.2"/>
    <row r="373" s="8" customFormat="1" hidden="1" x14ac:dyDescent="0.2"/>
    <row r="374" s="8" customFormat="1" hidden="1" x14ac:dyDescent="0.2"/>
    <row r="375" s="8" customFormat="1" hidden="1" x14ac:dyDescent="0.2"/>
    <row r="376" s="8" customFormat="1" hidden="1" x14ac:dyDescent="0.2"/>
    <row r="377" s="8" customFormat="1" hidden="1" x14ac:dyDescent="0.2"/>
    <row r="378" s="8" customFormat="1" hidden="1" x14ac:dyDescent="0.2"/>
    <row r="379" s="8" customFormat="1" hidden="1" x14ac:dyDescent="0.2"/>
    <row r="380" s="8" customFormat="1" hidden="1" x14ac:dyDescent="0.2"/>
    <row r="381" s="8" customFormat="1" hidden="1" x14ac:dyDescent="0.2"/>
    <row r="382" s="8" customFormat="1" hidden="1" x14ac:dyDescent="0.2"/>
    <row r="383" s="8" customFormat="1" hidden="1" x14ac:dyDescent="0.2"/>
    <row r="384" s="8" customFormat="1" hidden="1" x14ac:dyDescent="0.2"/>
    <row r="385" s="8" customFormat="1" hidden="1" x14ac:dyDescent="0.2"/>
    <row r="386" s="8" customFormat="1" hidden="1" x14ac:dyDescent="0.2"/>
    <row r="387" s="8" customFormat="1" hidden="1" x14ac:dyDescent="0.2"/>
    <row r="388" s="8" customFormat="1" hidden="1" x14ac:dyDescent="0.2"/>
    <row r="389" s="8" customFormat="1" hidden="1" x14ac:dyDescent="0.2"/>
    <row r="390" s="8" customFormat="1" hidden="1" x14ac:dyDescent="0.2"/>
    <row r="391" s="8" customFormat="1" hidden="1" x14ac:dyDescent="0.2"/>
    <row r="392" s="8" customFormat="1" hidden="1" x14ac:dyDescent="0.2"/>
    <row r="393" s="8" customFormat="1" hidden="1" x14ac:dyDescent="0.2"/>
    <row r="394" s="8" customFormat="1" hidden="1" x14ac:dyDescent="0.2"/>
    <row r="395" s="8" customFormat="1" hidden="1" x14ac:dyDescent="0.2"/>
    <row r="396" s="8" customFormat="1" hidden="1" x14ac:dyDescent="0.2"/>
    <row r="397" s="8" customFormat="1" hidden="1" x14ac:dyDescent="0.2"/>
    <row r="398" s="8" customFormat="1" hidden="1" x14ac:dyDescent="0.2"/>
    <row r="399" s="8" customFormat="1" hidden="1" x14ac:dyDescent="0.2"/>
    <row r="400" s="8" customFormat="1" hidden="1" x14ac:dyDescent="0.2"/>
    <row r="401" s="8" customFormat="1" hidden="1" x14ac:dyDescent="0.2"/>
    <row r="402" s="8" customFormat="1" hidden="1" x14ac:dyDescent="0.2"/>
    <row r="403" s="8" customFormat="1" hidden="1" x14ac:dyDescent="0.2"/>
    <row r="404" s="8" customFormat="1" hidden="1" x14ac:dyDescent="0.2"/>
    <row r="405" s="8" customFormat="1" hidden="1" x14ac:dyDescent="0.2"/>
    <row r="406" s="8" customFormat="1" hidden="1" x14ac:dyDescent="0.2"/>
    <row r="407" s="8" customFormat="1" hidden="1" x14ac:dyDescent="0.2"/>
    <row r="408" s="8" customFormat="1" hidden="1" x14ac:dyDescent="0.2"/>
    <row r="409" s="8" customFormat="1" hidden="1" x14ac:dyDescent="0.2"/>
    <row r="410" s="8" customFormat="1" hidden="1" x14ac:dyDescent="0.2"/>
    <row r="411" s="8" customFormat="1" hidden="1" x14ac:dyDescent="0.2"/>
    <row r="412" s="8" customFormat="1" hidden="1" x14ac:dyDescent="0.2"/>
    <row r="413" s="8" customFormat="1" hidden="1" x14ac:dyDescent="0.2"/>
    <row r="414" s="8" customFormat="1" hidden="1" x14ac:dyDescent="0.2"/>
    <row r="415" s="8" customFormat="1" hidden="1" x14ac:dyDescent="0.2"/>
    <row r="416" s="8" customFormat="1" hidden="1" x14ac:dyDescent="0.2"/>
    <row r="417" s="8" customFormat="1" hidden="1" x14ac:dyDescent="0.2"/>
    <row r="418" s="8" customFormat="1" hidden="1" x14ac:dyDescent="0.2"/>
    <row r="419" s="8" customFormat="1" hidden="1" x14ac:dyDescent="0.2"/>
    <row r="420" s="8" customFormat="1" hidden="1" x14ac:dyDescent="0.2"/>
    <row r="421" s="8" customFormat="1" hidden="1" x14ac:dyDescent="0.2"/>
    <row r="422" s="8" customFormat="1" hidden="1" x14ac:dyDescent="0.2"/>
    <row r="423" s="8" customFormat="1" hidden="1" x14ac:dyDescent="0.2"/>
    <row r="424" s="8" customFormat="1" hidden="1" x14ac:dyDescent="0.2"/>
    <row r="425" s="8" customFormat="1" hidden="1" x14ac:dyDescent="0.2"/>
    <row r="426" s="8" customFormat="1" hidden="1" x14ac:dyDescent="0.2"/>
    <row r="427" s="8" customFormat="1" hidden="1" x14ac:dyDescent="0.2"/>
    <row r="428" s="8" customFormat="1" hidden="1" x14ac:dyDescent="0.2"/>
    <row r="429" s="8" customFormat="1" hidden="1" x14ac:dyDescent="0.2"/>
    <row r="430" s="8" customFormat="1" hidden="1" x14ac:dyDescent="0.2"/>
    <row r="431" s="8" customFormat="1" hidden="1" x14ac:dyDescent="0.2"/>
    <row r="432" s="8" customFormat="1" hidden="1" x14ac:dyDescent="0.2"/>
    <row r="433" s="8" customFormat="1" hidden="1" x14ac:dyDescent="0.2"/>
    <row r="434" s="8" customFormat="1" hidden="1" x14ac:dyDescent="0.2"/>
    <row r="435" s="8" customFormat="1" hidden="1" x14ac:dyDescent="0.2"/>
    <row r="436" s="8" customFormat="1" hidden="1" x14ac:dyDescent="0.2"/>
    <row r="437" s="8" customFormat="1" hidden="1" x14ac:dyDescent="0.2"/>
    <row r="438" s="8" customFormat="1" hidden="1" x14ac:dyDescent="0.2"/>
    <row r="439" s="8" customFormat="1" hidden="1" x14ac:dyDescent="0.2"/>
    <row r="440" s="8" customFormat="1" hidden="1" x14ac:dyDescent="0.2"/>
    <row r="441" s="8" customFormat="1" hidden="1" x14ac:dyDescent="0.2"/>
    <row r="442" s="8" customFormat="1" hidden="1" x14ac:dyDescent="0.2"/>
    <row r="443" s="8" customFormat="1" hidden="1" x14ac:dyDescent="0.2"/>
    <row r="444" s="8" customFormat="1" hidden="1" x14ac:dyDescent="0.2"/>
    <row r="445" s="8" customFormat="1" hidden="1" x14ac:dyDescent="0.2"/>
    <row r="446" s="8" customFormat="1" hidden="1" x14ac:dyDescent="0.2"/>
    <row r="447" s="8" customFormat="1" hidden="1" x14ac:dyDescent="0.2"/>
    <row r="448" s="8" customFormat="1" hidden="1" x14ac:dyDescent="0.2"/>
    <row r="449" s="8" customFormat="1" hidden="1" x14ac:dyDescent="0.2"/>
    <row r="450" s="8" customFormat="1" hidden="1" x14ac:dyDescent="0.2"/>
    <row r="451" s="8" customFormat="1" hidden="1" x14ac:dyDescent="0.2"/>
    <row r="452" s="8" customFormat="1" hidden="1" x14ac:dyDescent="0.2"/>
    <row r="453" s="8" customFormat="1" hidden="1" x14ac:dyDescent="0.2"/>
    <row r="454" s="8" customFormat="1" hidden="1" x14ac:dyDescent="0.2"/>
    <row r="455" s="8" customFormat="1" hidden="1" x14ac:dyDescent="0.2"/>
    <row r="456" s="8" customFormat="1" hidden="1" x14ac:dyDescent="0.2"/>
    <row r="457" s="8" customFormat="1" hidden="1" x14ac:dyDescent="0.2"/>
    <row r="458" s="8" customFormat="1" hidden="1" x14ac:dyDescent="0.2"/>
    <row r="459" s="8" customFormat="1" hidden="1" x14ac:dyDescent="0.2"/>
    <row r="460" s="8" customFormat="1" hidden="1" x14ac:dyDescent="0.2"/>
    <row r="461" s="8" customFormat="1" hidden="1" x14ac:dyDescent="0.2"/>
    <row r="462" s="8" customFormat="1" hidden="1" x14ac:dyDescent="0.2"/>
    <row r="463" s="8" customFormat="1" hidden="1" x14ac:dyDescent="0.2"/>
    <row r="464" s="8" customFormat="1" hidden="1" x14ac:dyDescent="0.2"/>
    <row r="465" s="8" customFormat="1" hidden="1" x14ac:dyDescent="0.2"/>
    <row r="466" s="8" customFormat="1" hidden="1" x14ac:dyDescent="0.2"/>
    <row r="467" s="8" customFormat="1" hidden="1" x14ac:dyDescent="0.2"/>
    <row r="468" s="8" customFormat="1" hidden="1" x14ac:dyDescent="0.2"/>
    <row r="469" s="8" customFormat="1" hidden="1" x14ac:dyDescent="0.2"/>
    <row r="470" s="8" customFormat="1" hidden="1" x14ac:dyDescent="0.2"/>
    <row r="471" s="8" customFormat="1" hidden="1" x14ac:dyDescent="0.2"/>
    <row r="472" s="8" customFormat="1" hidden="1" x14ac:dyDescent="0.2"/>
    <row r="473" s="8" customFormat="1" hidden="1" x14ac:dyDescent="0.2"/>
    <row r="474" s="8" customFormat="1" hidden="1" x14ac:dyDescent="0.2"/>
    <row r="475" s="8" customFormat="1" hidden="1" x14ac:dyDescent="0.2"/>
    <row r="476" s="8" customFormat="1" hidden="1" x14ac:dyDescent="0.2"/>
    <row r="477" s="8" customFormat="1" hidden="1" x14ac:dyDescent="0.2"/>
    <row r="478" s="8" customFormat="1" hidden="1" x14ac:dyDescent="0.2"/>
    <row r="479" s="8" customFormat="1" hidden="1" x14ac:dyDescent="0.2"/>
    <row r="480" s="8" customFormat="1" hidden="1" x14ac:dyDescent="0.2"/>
    <row r="481" s="8" customFormat="1" hidden="1" x14ac:dyDescent="0.2"/>
    <row r="482" s="8" customFormat="1" hidden="1" x14ac:dyDescent="0.2"/>
    <row r="483" s="8" customFormat="1" hidden="1" x14ac:dyDescent="0.2"/>
    <row r="484" s="8" customFormat="1" hidden="1" x14ac:dyDescent="0.2"/>
    <row r="485" s="8" customFormat="1" hidden="1" x14ac:dyDescent="0.2"/>
    <row r="486" s="8" customFormat="1" hidden="1" x14ac:dyDescent="0.2"/>
    <row r="487" s="8" customFormat="1" hidden="1" x14ac:dyDescent="0.2"/>
    <row r="488" s="8" customFormat="1" hidden="1" x14ac:dyDescent="0.2"/>
    <row r="489" s="8" customFormat="1" hidden="1" x14ac:dyDescent="0.2"/>
    <row r="490" s="8" customFormat="1" hidden="1" x14ac:dyDescent="0.2"/>
    <row r="491" s="8" customFormat="1" hidden="1" x14ac:dyDescent="0.2"/>
    <row r="492" s="8" customFormat="1" hidden="1" x14ac:dyDescent="0.2"/>
    <row r="493" s="8" customFormat="1" hidden="1" x14ac:dyDescent="0.2"/>
    <row r="494" s="8" customFormat="1" hidden="1" x14ac:dyDescent="0.2"/>
    <row r="495" s="8" customFormat="1" hidden="1" x14ac:dyDescent="0.2"/>
    <row r="496" s="8" customFormat="1" hidden="1" x14ac:dyDescent="0.2"/>
    <row r="497" s="8" customFormat="1" hidden="1" x14ac:dyDescent="0.2"/>
    <row r="498" s="8" customFormat="1" hidden="1" x14ac:dyDescent="0.2"/>
    <row r="499" s="8" customFormat="1" hidden="1" x14ac:dyDescent="0.2"/>
    <row r="500" s="8" customFormat="1" hidden="1" x14ac:dyDescent="0.2"/>
    <row r="501" s="8" customFormat="1" hidden="1" x14ac:dyDescent="0.2"/>
    <row r="502" s="8" customFormat="1" hidden="1" x14ac:dyDescent="0.2"/>
    <row r="503" s="8" customFormat="1" hidden="1" x14ac:dyDescent="0.2"/>
    <row r="504" s="8" customFormat="1" hidden="1" x14ac:dyDescent="0.2"/>
    <row r="505" s="8" customFormat="1" hidden="1" x14ac:dyDescent="0.2"/>
    <row r="506" s="8" customFormat="1" hidden="1" x14ac:dyDescent="0.2"/>
    <row r="507" s="8" customFormat="1" hidden="1" x14ac:dyDescent="0.2"/>
    <row r="508" s="8" customFormat="1" hidden="1" x14ac:dyDescent="0.2"/>
    <row r="509" s="8" customFormat="1" hidden="1" x14ac:dyDescent="0.2"/>
    <row r="510" s="8" customFormat="1" hidden="1" x14ac:dyDescent="0.2"/>
    <row r="511" s="8" customFormat="1" hidden="1" x14ac:dyDescent="0.2"/>
    <row r="512" s="8" customFormat="1" hidden="1" x14ac:dyDescent="0.2"/>
    <row r="513" s="8" customFormat="1" hidden="1" x14ac:dyDescent="0.2"/>
    <row r="514" s="8" customFormat="1" hidden="1" x14ac:dyDescent="0.2"/>
    <row r="515" s="8" customFormat="1" hidden="1" x14ac:dyDescent="0.2"/>
    <row r="516" s="8" customFormat="1" hidden="1" x14ac:dyDescent="0.2"/>
    <row r="517" s="8" customFormat="1" hidden="1" x14ac:dyDescent="0.2"/>
    <row r="518" s="8" customFormat="1" hidden="1" x14ac:dyDescent="0.2"/>
    <row r="519" s="8" customFormat="1" hidden="1" x14ac:dyDescent="0.2"/>
    <row r="520" s="8" customFormat="1" hidden="1" x14ac:dyDescent="0.2"/>
    <row r="521" s="8" customFormat="1" hidden="1" x14ac:dyDescent="0.2"/>
    <row r="522" s="8" customFormat="1" hidden="1" x14ac:dyDescent="0.2"/>
    <row r="523" s="8" customFormat="1" hidden="1" x14ac:dyDescent="0.2"/>
    <row r="524" s="8" customFormat="1" hidden="1" x14ac:dyDescent="0.2"/>
    <row r="525" s="8" customFormat="1" hidden="1" x14ac:dyDescent="0.2"/>
    <row r="526" s="8" customFormat="1" hidden="1" x14ac:dyDescent="0.2"/>
    <row r="527" s="8" customFormat="1" hidden="1" x14ac:dyDescent="0.2"/>
    <row r="528" s="8" customFormat="1" hidden="1" x14ac:dyDescent="0.2"/>
    <row r="529" s="8" customFormat="1" hidden="1" x14ac:dyDescent="0.2"/>
    <row r="530" s="8" customFormat="1" hidden="1" x14ac:dyDescent="0.2"/>
    <row r="531" s="8" customFormat="1" hidden="1" x14ac:dyDescent="0.2"/>
    <row r="532" s="8" customFormat="1" hidden="1" x14ac:dyDescent="0.2"/>
    <row r="533" s="8" customFormat="1" hidden="1" x14ac:dyDescent="0.2"/>
    <row r="534" s="8" customFormat="1" hidden="1" x14ac:dyDescent="0.2"/>
    <row r="535" s="8" customFormat="1" hidden="1" x14ac:dyDescent="0.2"/>
    <row r="536" s="8" customFormat="1" hidden="1" x14ac:dyDescent="0.2"/>
    <row r="537" s="8" customFormat="1" hidden="1" x14ac:dyDescent="0.2"/>
    <row r="538" s="8" customFormat="1" hidden="1" x14ac:dyDescent="0.2"/>
    <row r="539" s="8" customFormat="1" hidden="1" x14ac:dyDescent="0.2"/>
    <row r="540" s="8" customFormat="1" hidden="1" x14ac:dyDescent="0.2"/>
    <row r="541" s="8" customFormat="1" hidden="1" x14ac:dyDescent="0.2"/>
    <row r="542" s="8" customFormat="1" hidden="1" x14ac:dyDescent="0.2"/>
    <row r="543" s="8" customFormat="1" hidden="1" x14ac:dyDescent="0.2"/>
    <row r="544" s="8" customFormat="1" hidden="1" x14ac:dyDescent="0.2"/>
    <row r="545" s="8" customFormat="1" hidden="1" x14ac:dyDescent="0.2"/>
    <row r="546" s="8" customFormat="1" hidden="1" x14ac:dyDescent="0.2"/>
    <row r="547" s="8" customFormat="1" hidden="1" x14ac:dyDescent="0.2"/>
    <row r="548" s="8" customFormat="1" hidden="1" x14ac:dyDescent="0.2"/>
    <row r="549" s="8" customFormat="1" hidden="1" x14ac:dyDescent="0.2"/>
    <row r="550" s="8" customFormat="1" hidden="1" x14ac:dyDescent="0.2"/>
    <row r="551" s="8" customFormat="1" hidden="1" x14ac:dyDescent="0.2"/>
    <row r="552" s="8" customFormat="1" hidden="1" x14ac:dyDescent="0.2"/>
    <row r="553" s="8" customFormat="1" hidden="1" x14ac:dyDescent="0.2"/>
    <row r="554" s="8" customFormat="1" hidden="1" x14ac:dyDescent="0.2"/>
    <row r="555" s="8" customFormat="1" hidden="1" x14ac:dyDescent="0.2"/>
    <row r="556" s="8" customFormat="1" hidden="1" x14ac:dyDescent="0.2"/>
    <row r="557" s="8" customFormat="1" hidden="1" x14ac:dyDescent="0.2"/>
    <row r="558" s="8" customFormat="1" hidden="1" x14ac:dyDescent="0.2"/>
    <row r="559" s="8" customFormat="1" hidden="1" x14ac:dyDescent="0.2"/>
    <row r="560" s="8" customFormat="1" hidden="1" x14ac:dyDescent="0.2"/>
    <row r="561" s="8" customFormat="1" hidden="1" x14ac:dyDescent="0.2"/>
    <row r="562" s="8" customFormat="1" hidden="1" x14ac:dyDescent="0.2"/>
    <row r="563" s="8" customFormat="1" hidden="1" x14ac:dyDescent="0.2"/>
    <row r="564" s="8" customFormat="1" hidden="1" x14ac:dyDescent="0.2"/>
    <row r="565" s="8" customFormat="1" hidden="1" x14ac:dyDescent="0.2"/>
    <row r="566" s="8" customFormat="1" hidden="1" x14ac:dyDescent="0.2"/>
    <row r="567" s="8" customFormat="1" hidden="1" x14ac:dyDescent="0.2"/>
    <row r="568" s="8" customFormat="1" hidden="1" x14ac:dyDescent="0.2"/>
    <row r="569" s="8" customFormat="1" hidden="1" x14ac:dyDescent="0.2"/>
    <row r="570" s="8" customFormat="1" hidden="1" x14ac:dyDescent="0.2"/>
    <row r="571" s="8" customFormat="1" hidden="1" x14ac:dyDescent="0.2"/>
    <row r="572" s="8" customFormat="1" hidden="1" x14ac:dyDescent="0.2"/>
    <row r="573" s="8" customFormat="1" hidden="1" x14ac:dyDescent="0.2"/>
    <row r="574" s="8" customFormat="1" hidden="1" x14ac:dyDescent="0.2"/>
    <row r="575" s="8" customFormat="1" hidden="1" x14ac:dyDescent="0.2"/>
    <row r="576" s="8" customFormat="1" hidden="1" x14ac:dyDescent="0.2"/>
    <row r="577" s="8" customFormat="1" hidden="1" x14ac:dyDescent="0.2"/>
    <row r="578" s="8" customFormat="1" hidden="1" x14ac:dyDescent="0.2"/>
    <row r="579" s="8" customFormat="1" hidden="1" x14ac:dyDescent="0.2"/>
    <row r="580" s="8" customFormat="1" hidden="1" x14ac:dyDescent="0.2"/>
    <row r="581" s="8" customFormat="1" hidden="1" x14ac:dyDescent="0.2"/>
    <row r="582" s="8" customFormat="1" hidden="1" x14ac:dyDescent="0.2"/>
    <row r="583" s="8" customFormat="1" hidden="1" x14ac:dyDescent="0.2"/>
    <row r="584" s="8" customFormat="1" hidden="1" x14ac:dyDescent="0.2"/>
    <row r="585" s="8" customFormat="1" hidden="1" x14ac:dyDescent="0.2"/>
    <row r="586" s="8" customFormat="1" hidden="1" x14ac:dyDescent="0.2"/>
    <row r="587" s="8" customFormat="1" hidden="1" x14ac:dyDescent="0.2"/>
    <row r="588" s="8" customFormat="1" hidden="1" x14ac:dyDescent="0.2"/>
    <row r="589" s="8" customFormat="1" hidden="1" x14ac:dyDescent="0.2"/>
    <row r="590" s="8" customFormat="1" hidden="1" x14ac:dyDescent="0.2"/>
    <row r="591" s="8" customFormat="1" hidden="1" x14ac:dyDescent="0.2"/>
    <row r="592" s="8" customFormat="1" hidden="1" x14ac:dyDescent="0.2"/>
    <row r="593" s="8" customFormat="1" hidden="1" x14ac:dyDescent="0.2"/>
    <row r="594" s="8" customFormat="1" hidden="1" x14ac:dyDescent="0.2"/>
    <row r="595" s="8" customFormat="1" hidden="1" x14ac:dyDescent="0.2"/>
    <row r="596" s="8" customFormat="1" hidden="1" x14ac:dyDescent="0.2"/>
    <row r="597" s="8" customFormat="1" hidden="1" x14ac:dyDescent="0.2"/>
    <row r="598" s="8" customFormat="1" hidden="1" x14ac:dyDescent="0.2"/>
    <row r="599" s="8" customFormat="1" hidden="1" x14ac:dyDescent="0.2"/>
    <row r="600" s="8" customFormat="1" hidden="1" x14ac:dyDescent="0.2"/>
    <row r="601" s="8" customFormat="1" hidden="1" x14ac:dyDescent="0.2"/>
    <row r="602" s="8" customFormat="1" hidden="1" x14ac:dyDescent="0.2"/>
    <row r="603" s="8" customFormat="1" hidden="1" x14ac:dyDescent="0.2"/>
    <row r="604" s="8" customFormat="1" hidden="1" x14ac:dyDescent="0.2"/>
    <row r="605" s="8" customFormat="1" hidden="1" x14ac:dyDescent="0.2"/>
    <row r="606" s="8" customFormat="1" hidden="1" x14ac:dyDescent="0.2"/>
    <row r="607" s="8" customFormat="1" hidden="1" x14ac:dyDescent="0.2"/>
    <row r="608" s="8" customFormat="1" hidden="1" x14ac:dyDescent="0.2"/>
    <row r="609" s="8" customFormat="1" hidden="1" x14ac:dyDescent="0.2"/>
    <row r="610" s="8" customFormat="1" hidden="1" x14ac:dyDescent="0.2"/>
    <row r="611" s="8" customFormat="1" hidden="1" x14ac:dyDescent="0.2"/>
    <row r="612" s="8" customFormat="1" hidden="1" x14ac:dyDescent="0.2"/>
    <row r="613" s="8" customFormat="1" hidden="1" x14ac:dyDescent="0.2"/>
    <row r="614" s="8" customFormat="1" hidden="1" x14ac:dyDescent="0.2"/>
    <row r="615" s="8" customFormat="1" hidden="1" x14ac:dyDescent="0.2"/>
    <row r="616" s="8" customFormat="1" hidden="1" x14ac:dyDescent="0.2"/>
    <row r="617" s="8" customFormat="1" hidden="1" x14ac:dyDescent="0.2"/>
    <row r="618" s="8" customFormat="1" hidden="1" x14ac:dyDescent="0.2"/>
    <row r="619" s="8" customFormat="1" hidden="1" x14ac:dyDescent="0.2"/>
    <row r="620" s="8" customFormat="1" hidden="1" x14ac:dyDescent="0.2"/>
    <row r="621" s="8" customFormat="1" hidden="1" x14ac:dyDescent="0.2"/>
    <row r="622" s="8" customFormat="1" hidden="1" x14ac:dyDescent="0.2"/>
    <row r="623" s="8" customFormat="1" hidden="1" x14ac:dyDescent="0.2"/>
    <row r="624" s="8" customFormat="1" hidden="1" x14ac:dyDescent="0.2"/>
    <row r="625" s="8" customFormat="1" hidden="1" x14ac:dyDescent="0.2"/>
    <row r="626" s="8" customFormat="1" hidden="1" x14ac:dyDescent="0.2"/>
    <row r="627" s="8" customFormat="1" hidden="1" x14ac:dyDescent="0.2"/>
    <row r="628" s="8" customFormat="1" hidden="1" x14ac:dyDescent="0.2"/>
    <row r="629" s="8" customFormat="1" hidden="1" x14ac:dyDescent="0.2"/>
    <row r="630" s="8" customFormat="1" hidden="1" x14ac:dyDescent="0.2"/>
    <row r="631" s="8" customFormat="1" hidden="1" x14ac:dyDescent="0.2"/>
    <row r="632" s="8" customFormat="1" hidden="1" x14ac:dyDescent="0.2"/>
    <row r="633" s="8" customFormat="1" hidden="1" x14ac:dyDescent="0.2"/>
    <row r="634" s="8" customFormat="1" hidden="1" x14ac:dyDescent="0.2"/>
    <row r="635" s="8" customFormat="1" hidden="1" x14ac:dyDescent="0.2"/>
    <row r="636" s="8" customFormat="1" hidden="1" x14ac:dyDescent="0.2"/>
    <row r="637" s="8" customFormat="1" hidden="1" x14ac:dyDescent="0.2"/>
    <row r="638" s="8" customFormat="1" hidden="1" x14ac:dyDescent="0.2"/>
    <row r="639" s="8" customFormat="1" hidden="1" x14ac:dyDescent="0.2"/>
    <row r="640" s="8" customFormat="1" hidden="1" x14ac:dyDescent="0.2"/>
    <row r="641" s="8" customFormat="1" hidden="1" x14ac:dyDescent="0.2"/>
    <row r="642" s="8" customFormat="1" hidden="1" x14ac:dyDescent="0.2"/>
    <row r="643" s="8" customFormat="1" hidden="1" x14ac:dyDescent="0.2"/>
    <row r="644" s="8" customFormat="1" hidden="1" x14ac:dyDescent="0.2"/>
    <row r="645" s="8" customFormat="1" hidden="1" x14ac:dyDescent="0.2"/>
    <row r="646" s="8" customFormat="1" hidden="1" x14ac:dyDescent="0.2"/>
    <row r="647" s="8" customFormat="1" hidden="1" x14ac:dyDescent="0.2"/>
    <row r="648" s="8" customFormat="1" hidden="1" x14ac:dyDescent="0.2"/>
    <row r="649" s="8" customFormat="1" hidden="1" x14ac:dyDescent="0.2"/>
    <row r="650" s="8" customFormat="1" hidden="1" x14ac:dyDescent="0.2"/>
    <row r="651" s="8" customFormat="1" hidden="1" x14ac:dyDescent="0.2"/>
    <row r="652" s="8" customFormat="1" hidden="1" x14ac:dyDescent="0.2"/>
    <row r="653" s="8" customFormat="1" hidden="1" x14ac:dyDescent="0.2"/>
    <row r="654" s="8" customFormat="1" hidden="1" x14ac:dyDescent="0.2"/>
    <row r="655" s="8" customFormat="1" hidden="1" x14ac:dyDescent="0.2"/>
    <row r="656" s="8" customFormat="1" hidden="1" x14ac:dyDescent="0.2"/>
    <row r="657" s="8" customFormat="1" hidden="1" x14ac:dyDescent="0.2"/>
    <row r="658" s="8" customFormat="1" hidden="1" x14ac:dyDescent="0.2"/>
    <row r="659" s="8" customFormat="1" hidden="1" x14ac:dyDescent="0.2"/>
    <row r="660" s="8" customFormat="1" hidden="1" x14ac:dyDescent="0.2"/>
    <row r="661" s="8" customFormat="1" hidden="1" x14ac:dyDescent="0.2"/>
    <row r="662" s="8" customFormat="1" hidden="1" x14ac:dyDescent="0.2"/>
    <row r="663" s="8" customFormat="1" hidden="1" x14ac:dyDescent="0.2"/>
    <row r="664" s="8" customFormat="1" hidden="1" x14ac:dyDescent="0.2"/>
    <row r="665" s="8" customFormat="1" hidden="1" x14ac:dyDescent="0.2"/>
    <row r="666" s="8" customFormat="1" hidden="1" x14ac:dyDescent="0.2"/>
    <row r="667" s="8" customFormat="1" hidden="1" x14ac:dyDescent="0.2"/>
    <row r="668" s="8" customFormat="1" hidden="1" x14ac:dyDescent="0.2"/>
    <row r="669" s="8" customFormat="1" hidden="1" x14ac:dyDescent="0.2"/>
    <row r="670" s="8" customFormat="1" hidden="1" x14ac:dyDescent="0.2"/>
    <row r="671" s="8" customFormat="1" hidden="1" x14ac:dyDescent="0.2"/>
    <row r="672" s="8" customFormat="1" hidden="1" x14ac:dyDescent="0.2"/>
    <row r="673" s="8" customFormat="1" hidden="1" x14ac:dyDescent="0.2"/>
    <row r="674" s="8" customFormat="1" hidden="1" x14ac:dyDescent="0.2"/>
    <row r="675" s="8" customFormat="1" hidden="1" x14ac:dyDescent="0.2"/>
    <row r="676" s="8" customFormat="1" hidden="1" x14ac:dyDescent="0.2"/>
    <row r="677" s="8" customFormat="1" hidden="1" x14ac:dyDescent="0.2"/>
    <row r="678" s="8" customFormat="1" hidden="1" x14ac:dyDescent="0.2"/>
    <row r="679" s="8" customFormat="1" hidden="1" x14ac:dyDescent="0.2"/>
    <row r="680" s="8" customFormat="1" hidden="1" x14ac:dyDescent="0.2"/>
    <row r="681" s="8" customFormat="1" hidden="1" x14ac:dyDescent="0.2"/>
    <row r="682" s="8" customFormat="1" hidden="1" x14ac:dyDescent="0.2"/>
    <row r="683" s="8" customFormat="1" hidden="1" x14ac:dyDescent="0.2"/>
    <row r="684" s="8" customFormat="1" hidden="1" x14ac:dyDescent="0.2"/>
    <row r="685" s="8" customFormat="1" hidden="1" x14ac:dyDescent="0.2"/>
    <row r="686" s="8" customFormat="1" hidden="1" x14ac:dyDescent="0.2"/>
    <row r="687" s="8" customFormat="1" hidden="1" x14ac:dyDescent="0.2"/>
    <row r="688" s="8" customFormat="1" hidden="1" x14ac:dyDescent="0.2"/>
    <row r="689" s="8" customFormat="1" hidden="1" x14ac:dyDescent="0.2"/>
    <row r="690" s="8" customFormat="1" hidden="1" x14ac:dyDescent="0.2"/>
    <row r="691" s="8" customFormat="1" hidden="1" x14ac:dyDescent="0.2"/>
    <row r="692" s="8" customFormat="1" hidden="1" x14ac:dyDescent="0.2"/>
    <row r="693" s="8" customFormat="1" hidden="1" x14ac:dyDescent="0.2"/>
    <row r="694" s="8" customFormat="1" hidden="1" x14ac:dyDescent="0.2"/>
    <row r="695" s="8" customFormat="1" hidden="1" x14ac:dyDescent="0.2"/>
    <row r="696" s="8" customFormat="1" hidden="1" x14ac:dyDescent="0.2"/>
    <row r="697" s="8" customFormat="1" hidden="1" x14ac:dyDescent="0.2"/>
    <row r="698" s="8" customFormat="1" hidden="1" x14ac:dyDescent="0.2"/>
    <row r="699" s="8" customFormat="1" hidden="1" x14ac:dyDescent="0.2"/>
    <row r="700" s="8" customFormat="1" hidden="1" x14ac:dyDescent="0.2"/>
    <row r="701" s="8" customFormat="1" hidden="1" x14ac:dyDescent="0.2"/>
    <row r="702" s="8" customFormat="1" hidden="1" x14ac:dyDescent="0.2"/>
    <row r="703" s="8" customFormat="1" hidden="1" x14ac:dyDescent="0.2"/>
    <row r="704" s="8" customFormat="1" hidden="1" x14ac:dyDescent="0.2"/>
    <row r="705" s="8" customFormat="1" hidden="1" x14ac:dyDescent="0.2"/>
    <row r="706" s="8" customFormat="1" hidden="1" x14ac:dyDescent="0.2"/>
    <row r="707" s="8" customFormat="1" hidden="1" x14ac:dyDescent="0.2"/>
    <row r="708" s="8" customFormat="1" hidden="1" x14ac:dyDescent="0.2"/>
    <row r="709" s="8" customFormat="1" hidden="1" x14ac:dyDescent="0.2"/>
    <row r="710" s="8" customFormat="1" hidden="1" x14ac:dyDescent="0.2"/>
    <row r="711" s="8" customFormat="1" hidden="1" x14ac:dyDescent="0.2"/>
    <row r="712" s="8" customFormat="1" hidden="1" x14ac:dyDescent="0.2"/>
    <row r="713" s="8" customFormat="1" hidden="1" x14ac:dyDescent="0.2"/>
    <row r="714" s="8" customFormat="1" hidden="1" x14ac:dyDescent="0.2"/>
    <row r="715" s="8" customFormat="1" hidden="1" x14ac:dyDescent="0.2"/>
    <row r="716" s="8" customFormat="1" hidden="1" x14ac:dyDescent="0.2"/>
    <row r="717" s="8" customFormat="1" hidden="1" x14ac:dyDescent="0.2"/>
    <row r="718" s="8" customFormat="1" hidden="1" x14ac:dyDescent="0.2"/>
    <row r="719" s="8" customFormat="1" hidden="1" x14ac:dyDescent="0.2"/>
    <row r="720" s="8" customFormat="1" hidden="1" x14ac:dyDescent="0.2"/>
    <row r="721" s="8" customFormat="1" hidden="1" x14ac:dyDescent="0.2"/>
    <row r="722" s="8" customFormat="1" hidden="1" x14ac:dyDescent="0.2"/>
    <row r="723" s="8" customFormat="1" hidden="1" x14ac:dyDescent="0.2"/>
    <row r="724" s="8" customFormat="1" hidden="1" x14ac:dyDescent="0.2"/>
    <row r="725" s="8" customFormat="1" hidden="1" x14ac:dyDescent="0.2"/>
    <row r="726" s="8" customFormat="1" hidden="1" x14ac:dyDescent="0.2"/>
    <row r="727" s="8" customFormat="1" hidden="1" x14ac:dyDescent="0.2"/>
    <row r="728" s="8" customFormat="1" hidden="1" x14ac:dyDescent="0.2"/>
    <row r="729" s="8" customFormat="1" hidden="1" x14ac:dyDescent="0.2"/>
    <row r="730" s="8" customFormat="1" hidden="1" x14ac:dyDescent="0.2"/>
    <row r="731" s="8" customFormat="1" hidden="1" x14ac:dyDescent="0.2"/>
    <row r="732" s="8" customFormat="1" hidden="1" x14ac:dyDescent="0.2"/>
    <row r="733" s="8" customFormat="1" hidden="1" x14ac:dyDescent="0.2"/>
    <row r="734" s="8" customFormat="1" hidden="1" x14ac:dyDescent="0.2"/>
    <row r="735" s="8" customFormat="1" hidden="1" x14ac:dyDescent="0.2"/>
    <row r="736" s="8" customFormat="1" hidden="1" x14ac:dyDescent="0.2"/>
    <row r="737" s="8" customFormat="1" hidden="1" x14ac:dyDescent="0.2"/>
    <row r="738" s="8" customFormat="1" hidden="1" x14ac:dyDescent="0.2"/>
    <row r="739" s="8" customFormat="1" hidden="1" x14ac:dyDescent="0.2"/>
    <row r="740" s="8" customFormat="1" hidden="1" x14ac:dyDescent="0.2"/>
    <row r="741" s="8" customFormat="1" hidden="1" x14ac:dyDescent="0.2"/>
    <row r="742" s="8" customFormat="1" hidden="1" x14ac:dyDescent="0.2"/>
    <row r="743" s="8" customFormat="1" hidden="1" x14ac:dyDescent="0.2"/>
    <row r="744" s="8" customFormat="1" hidden="1" x14ac:dyDescent="0.2"/>
    <row r="745" s="8" customFormat="1" hidden="1" x14ac:dyDescent="0.2"/>
    <row r="746" s="8" customFormat="1" hidden="1" x14ac:dyDescent="0.2"/>
    <row r="747" s="8" customFormat="1" hidden="1" x14ac:dyDescent="0.2"/>
    <row r="748" s="8" customFormat="1" hidden="1" x14ac:dyDescent="0.2"/>
    <row r="749" s="8" customFormat="1" hidden="1" x14ac:dyDescent="0.2"/>
    <row r="750" s="8" customFormat="1" hidden="1" x14ac:dyDescent="0.2"/>
    <row r="751" s="8" customFormat="1" hidden="1" x14ac:dyDescent="0.2"/>
    <row r="752" s="8" customFormat="1" hidden="1" x14ac:dyDescent="0.2"/>
    <row r="753" s="8" customFormat="1" hidden="1" x14ac:dyDescent="0.2"/>
    <row r="754" s="8" customFormat="1" hidden="1" x14ac:dyDescent="0.2"/>
    <row r="755" s="8" customFormat="1" hidden="1" x14ac:dyDescent="0.2"/>
    <row r="756" s="8" customFormat="1" hidden="1" x14ac:dyDescent="0.2"/>
    <row r="757" s="8" customFormat="1" hidden="1" x14ac:dyDescent="0.2"/>
    <row r="758" s="8" customFormat="1" hidden="1" x14ac:dyDescent="0.2"/>
    <row r="759" s="8" customFormat="1" hidden="1" x14ac:dyDescent="0.2"/>
    <row r="760" s="8" customFormat="1" hidden="1" x14ac:dyDescent="0.2"/>
    <row r="761" s="8" customFormat="1" hidden="1" x14ac:dyDescent="0.2"/>
    <row r="762" s="8" customFormat="1" hidden="1" x14ac:dyDescent="0.2"/>
    <row r="763" s="8" customFormat="1" hidden="1" x14ac:dyDescent="0.2"/>
    <row r="764" s="8" customFormat="1" hidden="1" x14ac:dyDescent="0.2"/>
    <row r="765" s="8" customFormat="1" hidden="1" x14ac:dyDescent="0.2"/>
    <row r="766" s="8" customFormat="1" hidden="1" x14ac:dyDescent="0.2"/>
    <row r="767" s="8" customFormat="1" hidden="1" x14ac:dyDescent="0.2"/>
    <row r="768" s="8" customFormat="1" hidden="1" x14ac:dyDescent="0.2"/>
    <row r="769" s="8" customFormat="1" hidden="1" x14ac:dyDescent="0.2"/>
    <row r="770" s="8" customFormat="1" hidden="1" x14ac:dyDescent="0.2"/>
    <row r="771" s="8" customFormat="1" hidden="1" x14ac:dyDescent="0.2"/>
    <row r="772" s="8" customFormat="1" hidden="1" x14ac:dyDescent="0.2"/>
    <row r="773" s="8" customFormat="1" hidden="1" x14ac:dyDescent="0.2"/>
    <row r="774" s="8" customFormat="1" hidden="1" x14ac:dyDescent="0.2"/>
    <row r="775" s="8" customFormat="1" hidden="1" x14ac:dyDescent="0.2"/>
    <row r="776" s="8" customFormat="1" hidden="1" x14ac:dyDescent="0.2"/>
    <row r="777" s="8" customFormat="1" hidden="1" x14ac:dyDescent="0.2"/>
    <row r="778" s="8" customFormat="1" hidden="1" x14ac:dyDescent="0.2"/>
    <row r="779" s="8" customFormat="1" hidden="1" x14ac:dyDescent="0.2"/>
    <row r="780" s="8" customFormat="1" hidden="1" x14ac:dyDescent="0.2"/>
    <row r="781" s="8" customFormat="1" hidden="1" x14ac:dyDescent="0.2"/>
    <row r="782" s="8" customFormat="1" hidden="1" x14ac:dyDescent="0.2"/>
    <row r="783" s="8" customFormat="1" hidden="1" x14ac:dyDescent="0.2"/>
    <row r="784" s="8" customFormat="1" hidden="1" x14ac:dyDescent="0.2"/>
    <row r="785" s="8" customFormat="1" hidden="1" x14ac:dyDescent="0.2"/>
    <row r="786" s="8" customFormat="1" hidden="1" x14ac:dyDescent="0.2"/>
    <row r="787" s="8" customFormat="1" hidden="1" x14ac:dyDescent="0.2"/>
    <row r="788" s="8" customFormat="1" hidden="1" x14ac:dyDescent="0.2"/>
    <row r="789" s="8" customFormat="1" hidden="1" x14ac:dyDescent="0.2"/>
    <row r="790" s="8" customFormat="1" hidden="1" x14ac:dyDescent="0.2"/>
    <row r="791" s="8" customFormat="1" hidden="1" x14ac:dyDescent="0.2"/>
    <row r="792" s="8" customFormat="1" hidden="1" x14ac:dyDescent="0.2"/>
    <row r="793" s="8" customFormat="1" hidden="1" x14ac:dyDescent="0.2"/>
    <row r="794" s="8" customFormat="1" hidden="1" x14ac:dyDescent="0.2"/>
    <row r="795" s="8" customFormat="1" hidden="1" x14ac:dyDescent="0.2"/>
    <row r="796" s="8" customFormat="1" hidden="1" x14ac:dyDescent="0.2"/>
    <row r="797" s="8" customFormat="1" hidden="1" x14ac:dyDescent="0.2"/>
    <row r="798" s="8" customFormat="1" hidden="1" x14ac:dyDescent="0.2"/>
    <row r="799" s="8" customFormat="1" hidden="1" x14ac:dyDescent="0.2"/>
    <row r="800" s="8" customFormat="1" hidden="1" x14ac:dyDescent="0.2"/>
    <row r="801" s="8" customFormat="1" hidden="1" x14ac:dyDescent="0.2"/>
    <row r="802" s="8" customFormat="1" hidden="1" x14ac:dyDescent="0.2"/>
    <row r="803" s="8" customFormat="1" hidden="1" x14ac:dyDescent="0.2"/>
    <row r="804" s="8" customFormat="1" hidden="1" x14ac:dyDescent="0.2"/>
    <row r="805" s="8" customFormat="1" hidden="1" x14ac:dyDescent="0.2"/>
    <row r="806" s="8" customFormat="1" hidden="1" x14ac:dyDescent="0.2"/>
    <row r="807" s="8" customFormat="1" hidden="1" x14ac:dyDescent="0.2"/>
    <row r="808" s="8" customFormat="1" hidden="1" x14ac:dyDescent="0.2"/>
    <row r="809" s="8" customFormat="1" hidden="1" x14ac:dyDescent="0.2"/>
    <row r="810" s="8" customFormat="1" hidden="1" x14ac:dyDescent="0.2"/>
    <row r="811" s="8" customFormat="1" hidden="1" x14ac:dyDescent="0.2"/>
    <row r="812" s="8" customFormat="1" hidden="1" x14ac:dyDescent="0.2"/>
    <row r="813" s="8" customFormat="1" hidden="1" x14ac:dyDescent="0.2"/>
    <row r="814" s="8" customFormat="1" hidden="1" x14ac:dyDescent="0.2"/>
    <row r="815" s="8" customFormat="1" hidden="1" x14ac:dyDescent="0.2"/>
    <row r="816" s="8" customFormat="1" hidden="1" x14ac:dyDescent="0.2"/>
    <row r="817" s="8" customFormat="1" hidden="1" x14ac:dyDescent="0.2"/>
    <row r="818" s="8" customFormat="1" hidden="1" x14ac:dyDescent="0.2"/>
    <row r="819" s="8" customFormat="1" hidden="1" x14ac:dyDescent="0.2"/>
    <row r="820" s="8" customFormat="1" hidden="1" x14ac:dyDescent="0.2"/>
    <row r="821" s="8" customFormat="1" hidden="1" x14ac:dyDescent="0.2"/>
    <row r="822" s="8" customFormat="1" hidden="1" x14ac:dyDescent="0.2"/>
    <row r="823" s="8" customFormat="1" hidden="1" x14ac:dyDescent="0.2"/>
    <row r="824" s="8" customFormat="1" hidden="1" x14ac:dyDescent="0.2"/>
    <row r="825" s="8" customFormat="1" hidden="1" x14ac:dyDescent="0.2"/>
    <row r="826" s="8" customFormat="1" hidden="1" x14ac:dyDescent="0.2"/>
    <row r="827" s="8" customFormat="1" hidden="1" x14ac:dyDescent="0.2"/>
    <row r="828" s="8" customFormat="1" hidden="1" x14ac:dyDescent="0.2"/>
    <row r="829" s="8" customFormat="1" hidden="1" x14ac:dyDescent="0.2"/>
    <row r="830" s="8" customFormat="1" hidden="1" x14ac:dyDescent="0.2"/>
    <row r="831" s="8" customFormat="1" hidden="1" x14ac:dyDescent="0.2"/>
    <row r="832" s="8" customFormat="1" hidden="1" x14ac:dyDescent="0.2"/>
    <row r="833" s="8" customFormat="1" hidden="1" x14ac:dyDescent="0.2"/>
    <row r="834" s="8" customFormat="1" hidden="1" x14ac:dyDescent="0.2"/>
    <row r="835" s="8" customFormat="1" hidden="1" x14ac:dyDescent="0.2"/>
    <row r="836" s="8" customFormat="1" hidden="1" x14ac:dyDescent="0.2"/>
    <row r="837" s="8" customFormat="1" hidden="1" x14ac:dyDescent="0.2"/>
    <row r="838" s="8" customFormat="1" hidden="1" x14ac:dyDescent="0.2"/>
    <row r="839" s="8" customFormat="1" hidden="1" x14ac:dyDescent="0.2"/>
    <row r="840" s="8" customFormat="1" hidden="1" x14ac:dyDescent="0.2"/>
    <row r="841" s="8" customFormat="1" hidden="1" x14ac:dyDescent="0.2"/>
    <row r="842" s="8" customFormat="1" hidden="1" x14ac:dyDescent="0.2"/>
    <row r="843" s="8" customFormat="1" hidden="1" x14ac:dyDescent="0.2"/>
    <row r="844" s="8" customFormat="1" hidden="1" x14ac:dyDescent="0.2"/>
    <row r="845" s="8" customFormat="1" hidden="1" x14ac:dyDescent="0.2"/>
    <row r="846" s="8" customFormat="1" hidden="1" x14ac:dyDescent="0.2"/>
    <row r="847" s="8" customFormat="1" hidden="1" x14ac:dyDescent="0.2"/>
    <row r="848" s="8" customFormat="1" hidden="1" x14ac:dyDescent="0.2"/>
    <row r="849" s="8" customFormat="1" hidden="1" x14ac:dyDescent="0.2"/>
    <row r="850" s="8" customFormat="1" hidden="1" x14ac:dyDescent="0.2"/>
    <row r="851" s="8" customFormat="1" hidden="1" x14ac:dyDescent="0.2"/>
    <row r="852" s="8" customFormat="1" hidden="1" x14ac:dyDescent="0.2"/>
    <row r="853" s="8" customFormat="1" hidden="1" x14ac:dyDescent="0.2"/>
    <row r="854" s="8" customFormat="1" hidden="1" x14ac:dyDescent="0.2"/>
    <row r="855" s="8" customFormat="1" hidden="1" x14ac:dyDescent="0.2"/>
    <row r="856" s="8" customFormat="1" hidden="1" x14ac:dyDescent="0.2"/>
    <row r="857" s="8" customFormat="1" hidden="1" x14ac:dyDescent="0.2"/>
    <row r="858" s="8" customFormat="1" hidden="1" x14ac:dyDescent="0.2"/>
    <row r="859" s="8" customFormat="1" hidden="1" x14ac:dyDescent="0.2"/>
    <row r="860" s="8" customFormat="1" hidden="1" x14ac:dyDescent="0.2"/>
    <row r="861" s="8" customFormat="1" hidden="1" x14ac:dyDescent="0.2"/>
    <row r="862" s="8" customFormat="1" hidden="1" x14ac:dyDescent="0.2"/>
    <row r="863" s="8" customFormat="1" hidden="1" x14ac:dyDescent="0.2"/>
    <row r="864" s="8" customFormat="1" hidden="1" x14ac:dyDescent="0.2"/>
    <row r="865" s="8" customFormat="1" hidden="1" x14ac:dyDescent="0.2"/>
    <row r="866" s="8" customFormat="1" hidden="1" x14ac:dyDescent="0.2"/>
    <row r="867" s="8" customFormat="1" hidden="1" x14ac:dyDescent="0.2"/>
    <row r="868" s="8" customFormat="1" hidden="1" x14ac:dyDescent="0.2"/>
    <row r="869" s="8" customFormat="1" hidden="1" x14ac:dyDescent="0.2"/>
    <row r="870" s="8" customFormat="1" hidden="1" x14ac:dyDescent="0.2"/>
    <row r="871" s="8" customFormat="1" hidden="1" x14ac:dyDescent="0.2"/>
    <row r="872" s="8" customFormat="1" hidden="1" x14ac:dyDescent="0.2"/>
    <row r="873" s="8" customFormat="1" hidden="1" x14ac:dyDescent="0.2"/>
    <row r="874" s="8" customFormat="1" hidden="1" x14ac:dyDescent="0.2"/>
    <row r="875" s="8" customFormat="1" hidden="1" x14ac:dyDescent="0.2"/>
    <row r="876" s="8" customFormat="1" hidden="1" x14ac:dyDescent="0.2"/>
    <row r="877" s="8" customFormat="1" hidden="1" x14ac:dyDescent="0.2"/>
    <row r="878" s="8" customFormat="1" hidden="1" x14ac:dyDescent="0.2"/>
    <row r="879" s="8" customFormat="1" hidden="1" x14ac:dyDescent="0.2"/>
    <row r="880" s="8" customFormat="1" hidden="1" x14ac:dyDescent="0.2"/>
    <row r="881" s="8" customFormat="1" hidden="1" x14ac:dyDescent="0.2"/>
    <row r="882" s="8" customFormat="1" hidden="1" x14ac:dyDescent="0.2"/>
    <row r="883" s="8" customFormat="1" hidden="1" x14ac:dyDescent="0.2"/>
    <row r="884" s="8" customFormat="1" hidden="1" x14ac:dyDescent="0.2"/>
    <row r="885" s="8" customFormat="1" hidden="1" x14ac:dyDescent="0.2"/>
    <row r="886" s="8" customFormat="1" hidden="1" x14ac:dyDescent="0.2"/>
    <row r="887" s="8" customFormat="1" hidden="1" x14ac:dyDescent="0.2"/>
    <row r="888" s="8" customFormat="1" hidden="1" x14ac:dyDescent="0.2"/>
    <row r="889" s="8" customFormat="1" hidden="1" x14ac:dyDescent="0.2"/>
    <row r="890" s="8" customFormat="1" hidden="1" x14ac:dyDescent="0.2"/>
    <row r="891" s="8" customFormat="1" hidden="1" x14ac:dyDescent="0.2"/>
    <row r="892" s="8" customFormat="1" hidden="1" x14ac:dyDescent="0.2"/>
    <row r="893" s="8" customFormat="1" hidden="1" x14ac:dyDescent="0.2"/>
    <row r="894" s="8" customFormat="1" hidden="1" x14ac:dyDescent="0.2"/>
    <row r="895" s="8" customFormat="1" hidden="1" x14ac:dyDescent="0.2"/>
    <row r="896" s="8" customFormat="1" hidden="1" x14ac:dyDescent="0.2"/>
    <row r="897" s="8" customFormat="1" hidden="1" x14ac:dyDescent="0.2"/>
    <row r="898" s="8" customFormat="1" hidden="1" x14ac:dyDescent="0.2"/>
    <row r="899" s="8" customFormat="1" hidden="1" x14ac:dyDescent="0.2"/>
    <row r="900" s="8" customFormat="1" hidden="1" x14ac:dyDescent="0.2"/>
    <row r="901" s="8" customFormat="1" hidden="1" x14ac:dyDescent="0.2"/>
    <row r="902" s="8" customFormat="1" hidden="1" x14ac:dyDescent="0.2"/>
    <row r="903" s="8" customFormat="1" hidden="1" x14ac:dyDescent="0.2"/>
    <row r="904" s="8" customFormat="1" hidden="1" x14ac:dyDescent="0.2"/>
    <row r="905" s="8" customFormat="1" hidden="1" x14ac:dyDescent="0.2"/>
    <row r="906" s="8" customFormat="1" hidden="1" x14ac:dyDescent="0.2"/>
  </sheetData>
  <sheetProtection selectLockedCells="1"/>
  <protectedRanges>
    <protectedRange sqref="G45" name="Range1"/>
  </protectedRanges>
  <dataConsolidate/>
  <mergeCells count="93">
    <mergeCell ref="N87:Q87"/>
    <mergeCell ref="N84:Q84"/>
    <mergeCell ref="A84:F84"/>
    <mergeCell ref="A85:F85"/>
    <mergeCell ref="N85:Q85"/>
    <mergeCell ref="N86:Q86"/>
    <mergeCell ref="M83:Q83"/>
    <mergeCell ref="D79:F79"/>
    <mergeCell ref="D73:F73"/>
    <mergeCell ref="D77:F77"/>
    <mergeCell ref="D74:F74"/>
    <mergeCell ref="D76:F76"/>
    <mergeCell ref="D75:F75"/>
    <mergeCell ref="D66:F66"/>
    <mergeCell ref="C67:F67"/>
    <mergeCell ref="D78:F78"/>
    <mergeCell ref="C80:E80"/>
    <mergeCell ref="D56:F56"/>
    <mergeCell ref="D57:F57"/>
    <mergeCell ref="D58:F58"/>
    <mergeCell ref="D60:F60"/>
    <mergeCell ref="D64:F64"/>
    <mergeCell ref="D65:F65"/>
    <mergeCell ref="D63:F63"/>
    <mergeCell ref="D62:F62"/>
    <mergeCell ref="D59:F59"/>
    <mergeCell ref="D61:F61"/>
    <mergeCell ref="D72:F72"/>
    <mergeCell ref="A83:C83"/>
    <mergeCell ref="D70:F70"/>
    <mergeCell ref="B68:F68"/>
    <mergeCell ref="D71:F71"/>
    <mergeCell ref="D69:F69"/>
    <mergeCell ref="A1:Q1"/>
    <mergeCell ref="A2:Q2"/>
    <mergeCell ref="Q10:Q11"/>
    <mergeCell ref="J10:J11"/>
    <mergeCell ref="G10:G11"/>
    <mergeCell ref="N10:N11"/>
    <mergeCell ref="I10:I11"/>
    <mergeCell ref="M10:M11"/>
    <mergeCell ref="L10:L11"/>
    <mergeCell ref="P10:P11"/>
    <mergeCell ref="K10:K11"/>
    <mergeCell ref="H10:H11"/>
    <mergeCell ref="A7:F7"/>
    <mergeCell ref="A8:F8"/>
    <mergeCell ref="A6:C6"/>
    <mergeCell ref="D6:F6"/>
    <mergeCell ref="D52:F52"/>
    <mergeCell ref="D53:F53"/>
    <mergeCell ref="C42:F42"/>
    <mergeCell ref="B24:F24"/>
    <mergeCell ref="C30:F30"/>
    <mergeCell ref="D38:F38"/>
    <mergeCell ref="D37:F37"/>
    <mergeCell ref="D27:F27"/>
    <mergeCell ref="D22:F22"/>
    <mergeCell ref="A49:Q49"/>
    <mergeCell ref="B12:F12"/>
    <mergeCell ref="D33:F33"/>
    <mergeCell ref="A3:C3"/>
    <mergeCell ref="B55:F55"/>
    <mergeCell ref="D13:F13"/>
    <mergeCell ref="D15:F15"/>
    <mergeCell ref="D5:F5"/>
    <mergeCell ref="D21:F21"/>
    <mergeCell ref="D54:F54"/>
    <mergeCell ref="D45:F45"/>
    <mergeCell ref="C47:F47"/>
    <mergeCell ref="C46:F46"/>
    <mergeCell ref="B51:F51"/>
    <mergeCell ref="D32:F32"/>
    <mergeCell ref="D35:F35"/>
    <mergeCell ref="D34:F34"/>
    <mergeCell ref="D41:F41"/>
    <mergeCell ref="D36:F36"/>
    <mergeCell ref="B40:F40"/>
    <mergeCell ref="O10:O11"/>
    <mergeCell ref="D39:F39"/>
    <mergeCell ref="D14:F14"/>
    <mergeCell ref="D31:F31"/>
    <mergeCell ref="D17:F17"/>
    <mergeCell ref="D19:F19"/>
    <mergeCell ref="D18:F18"/>
    <mergeCell ref="B29:F29"/>
    <mergeCell ref="D20:F20"/>
    <mergeCell ref="C23:F23"/>
    <mergeCell ref="C28:F28"/>
    <mergeCell ref="D16:F16"/>
    <mergeCell ref="A9:F11"/>
    <mergeCell ref="D25:F25"/>
    <mergeCell ref="D26:F26"/>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opLeftCell="A11" zoomScale="90" zoomScaleNormal="90" zoomScaleSheetLayoutView="100" workbookViewId="0">
      <selection activeCell="A24" sqref="A24:C24"/>
    </sheetView>
  </sheetViews>
  <sheetFormatPr defaultColWidth="0" defaultRowHeight="14.25" zeroHeight="1" x14ac:dyDescent="0.2"/>
  <cols>
    <col min="1" max="1" width="11.85546875" style="56" customWidth="1"/>
    <col min="2" max="2" width="17" style="56" customWidth="1"/>
    <col min="3" max="3" width="68.140625" style="56" customWidth="1"/>
    <col min="4" max="6" width="12.5703125" style="56" hidden="1" customWidth="1"/>
    <col min="7" max="16384" width="9.140625" style="56" hidden="1"/>
  </cols>
  <sheetData>
    <row r="1" spans="1:3" ht="46.5" customHeight="1" x14ac:dyDescent="0.25">
      <c r="A1" s="448" t="s">
        <v>154</v>
      </c>
      <c r="B1" s="448"/>
      <c r="C1" s="448"/>
    </row>
    <row r="2" spans="1:3" ht="32.1" customHeight="1" x14ac:dyDescent="0.25">
      <c r="A2" s="127" t="s">
        <v>8</v>
      </c>
      <c r="B2" s="143"/>
      <c r="C2" s="144"/>
    </row>
    <row r="3" spans="1:3" ht="20.100000000000001" customHeight="1" x14ac:dyDescent="0.25">
      <c r="A3" s="127" t="s">
        <v>9</v>
      </c>
      <c r="B3" s="145">
        <f>'CSS '!G2</f>
        <v>42356</v>
      </c>
      <c r="C3" s="146"/>
    </row>
    <row r="4" spans="1:3" ht="15" customHeight="1" x14ac:dyDescent="0.25">
      <c r="A4" s="147"/>
      <c r="B4" s="147"/>
      <c r="C4" s="109"/>
    </row>
    <row r="5" spans="1:3" ht="15" customHeight="1" x14ac:dyDescent="0.25">
      <c r="A5" s="148" t="s">
        <v>94</v>
      </c>
      <c r="B5" s="148" t="s">
        <v>95</v>
      </c>
      <c r="C5" s="149" t="s">
        <v>105</v>
      </c>
    </row>
    <row r="6" spans="1:3" x14ac:dyDescent="0.2">
      <c r="A6" s="150"/>
      <c r="B6" s="151"/>
      <c r="C6" s="159"/>
    </row>
    <row r="7" spans="1:3" x14ac:dyDescent="0.2">
      <c r="A7" s="152"/>
      <c r="B7" s="153"/>
      <c r="C7" s="160"/>
    </row>
    <row r="8" spans="1:3" x14ac:dyDescent="0.2">
      <c r="A8" s="152"/>
      <c r="B8" s="153"/>
      <c r="C8" s="160"/>
    </row>
    <row r="9" spans="1:3" x14ac:dyDescent="0.2">
      <c r="A9" s="152"/>
      <c r="B9" s="153"/>
      <c r="C9" s="160"/>
    </row>
    <row r="10" spans="1:3" x14ac:dyDescent="0.2">
      <c r="A10" s="152"/>
      <c r="B10" s="153"/>
      <c r="C10" s="160"/>
    </row>
    <row r="11" spans="1:3" x14ac:dyDescent="0.2">
      <c r="A11" s="152"/>
      <c r="B11" s="153"/>
      <c r="C11" s="160"/>
    </row>
    <row r="12" spans="1:3" x14ac:dyDescent="0.2">
      <c r="A12" s="152"/>
      <c r="B12" s="153"/>
      <c r="C12" s="160"/>
    </row>
    <row r="13" spans="1:3" x14ac:dyDescent="0.2">
      <c r="A13" s="152"/>
      <c r="B13" s="153"/>
      <c r="C13" s="160"/>
    </row>
    <row r="14" spans="1:3" x14ac:dyDescent="0.2">
      <c r="A14" s="152"/>
      <c r="B14" s="153"/>
      <c r="C14" s="160"/>
    </row>
    <row r="15" spans="1:3" x14ac:dyDescent="0.2">
      <c r="A15" s="152"/>
      <c r="B15" s="153"/>
      <c r="C15" s="160"/>
    </row>
    <row r="16" spans="1:3" x14ac:dyDescent="0.2">
      <c r="A16" s="152"/>
      <c r="B16" s="153"/>
      <c r="C16" s="160"/>
    </row>
    <row r="17" spans="1:4" x14ac:dyDescent="0.2">
      <c r="A17" s="152"/>
      <c r="B17" s="153"/>
      <c r="C17" s="160"/>
    </row>
    <row r="18" spans="1:4" x14ac:dyDescent="0.2">
      <c r="A18" s="152"/>
      <c r="B18" s="153"/>
      <c r="C18" s="160"/>
    </row>
    <row r="19" spans="1:4" x14ac:dyDescent="0.2">
      <c r="A19" s="152"/>
      <c r="B19" s="153"/>
      <c r="C19" s="160"/>
    </row>
    <row r="20" spans="1:4" ht="15" thickBot="1" x14ac:dyDescent="0.25">
      <c r="A20" s="154"/>
      <c r="B20" s="153"/>
      <c r="C20" s="160"/>
    </row>
    <row r="21" spans="1:4" ht="15" customHeight="1" thickBot="1" x14ac:dyDescent="0.3">
      <c r="A21" s="155" t="s">
        <v>88</v>
      </c>
      <c r="B21" s="156">
        <f>SUM(B6:B20)</f>
        <v>0</v>
      </c>
      <c r="C21" s="161"/>
      <c r="D21" s="57"/>
    </row>
    <row r="22" spans="1:4" ht="15.75" thickBot="1" x14ac:dyDescent="0.3">
      <c r="A22" s="157"/>
      <c r="B22" s="158">
        <f>IF(B21='RER Summary'!Q67,'RER Summary'!Q67,"ERROR")</f>
        <v>0</v>
      </c>
    </row>
    <row r="23" spans="1:4" x14ac:dyDescent="0.2">
      <c r="A23" s="109"/>
      <c r="B23" s="109"/>
      <c r="C23" s="109"/>
    </row>
    <row r="24" spans="1:4" ht="36.6" customHeight="1" x14ac:dyDescent="0.2">
      <c r="A24" s="449" t="s">
        <v>136</v>
      </c>
      <c r="B24" s="449"/>
      <c r="C24" s="449"/>
    </row>
    <row r="25" spans="1:4" x14ac:dyDescent="0.2"/>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DB3BD1-C49B-4112-92CE-B9EB2E6138D9}">
  <ds:schemaRefs>
    <ds:schemaRef ds:uri="http://schemas.microsoft.com/sharepoint/v3/contenttype/forms"/>
  </ds:schemaRefs>
</ds:datastoreItem>
</file>

<file path=customXml/itemProps2.xml><?xml version="1.0" encoding="utf-8"?>
<ds:datastoreItem xmlns:ds="http://schemas.openxmlformats.org/officeDocument/2006/customXml" ds:itemID="{AC9C7911-7C5E-49AD-8E3F-DD48D8B5F694}"/>
</file>

<file path=customXml/itemProps3.xml><?xml version="1.0" encoding="utf-8"?>
<ds:datastoreItem xmlns:ds="http://schemas.openxmlformats.org/officeDocument/2006/customXml" ds:itemID="{88229135-874A-4A24-98C1-84BA95FD9A3E}">
  <ds:schemaRefs>
    <ds:schemaRef ds:uri="http://schemas.microsoft.com/office/2006/metadata/longProperties"/>
  </ds:schemaRefs>
</ds:datastoreItem>
</file>

<file path=customXml/itemProps4.xml><?xml version="1.0" encoding="utf-8"?>
<ds:datastoreItem xmlns:ds="http://schemas.openxmlformats.org/officeDocument/2006/customXml" ds:itemID="{BA69442C-9042-4C77-9793-F95FC318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53A1F76-0743-4998-8A1C-EA1B60F3CB5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Calaveras_FY14-15_RER_ADA</dc:title>
  <dc:creator>Moses.Ndungu@dhcs.ca.gov</dc:creator>
  <cp:keywords>14-15,MHSA,RER</cp:keywords>
  <cp:lastModifiedBy>westj</cp:lastModifiedBy>
  <cp:lastPrinted>2015-12-18T21:46:28Z</cp:lastPrinted>
  <dcterms:created xsi:type="dcterms:W3CDTF">2007-09-20T19:02:25Z</dcterms:created>
  <dcterms:modified xsi:type="dcterms:W3CDTF">2020-11-01T08:01:44Z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tatus">
    <vt:lpwstr>Not Started</vt:lpwstr>
  </property>
  <property fmtid="{D5CDD505-2E9C-101B-9397-08002B2CF9AE}" pid="11" name="_dlc_DocId">
    <vt:lpwstr>DHCSDOC-1363137784-629</vt:lpwstr>
  </property>
  <property fmtid="{D5CDD505-2E9C-101B-9397-08002B2CF9AE}" pid="12" name="_dlc_DocIdItemGuid">
    <vt:lpwstr>933f2162-76a8-44ad-8456-714f5b8eeabb</vt:lpwstr>
  </property>
  <property fmtid="{D5CDD505-2E9C-101B-9397-08002B2CF9AE}" pid="13" name="_dlc_DocIdUrl">
    <vt:lpwstr>http://dhcs2016prod:88/services/MH/_layouts/15/DocIdRedir.aspx?ID=DHCSDOC-1363137784-629, DHCSDOC-1363137784-629</vt:lpwstr>
  </property>
  <property fmtid="{D5CDD505-2E9C-101B-9397-08002B2CF9AE}" pid="14" name="ContentTypeId">
    <vt:lpwstr>0x0101000DD778A44A894D44A57135C48A267F0A</vt:lpwstr>
  </property>
</Properties>
</file>