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EFCF97B9-779B-4CE5-B160-AA19560873B5}" xr6:coauthVersionLast="45" xr6:coauthVersionMax="45" xr10:uidLastSave="{00000000-0000-0000-0000-000000000000}"/>
  <bookViews>
    <workbookView xWindow="-120" yWindow="-120" windowWidth="20730" windowHeight="11160" tabRatio="849" firstSheet="6"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B26" i="5" l="1"/>
  <c r="D19" i="8"/>
  <c r="D22" i="8"/>
  <c r="D37" i="8"/>
  <c r="D40" i="8" s="1"/>
  <c r="D41" i="8" s="1"/>
  <c r="K48" i="11" s="1"/>
  <c r="B4" i="8"/>
  <c r="B4" i="2"/>
  <c r="G49" i="1"/>
  <c r="N70" i="11"/>
  <c r="L70" i="11"/>
  <c r="K70" i="11"/>
  <c r="J70" i="11"/>
  <c r="R69" i="11"/>
  <c r="R54" i="11"/>
  <c r="R55" i="11"/>
  <c r="R53" i="11"/>
  <c r="R44" i="11"/>
  <c r="R45" i="11"/>
  <c r="I23" i="11"/>
  <c r="J23" i="11"/>
  <c r="K23" i="11"/>
  <c r="R40" i="11"/>
  <c r="R39" i="11"/>
  <c r="R38" i="11"/>
  <c r="R37" i="11"/>
  <c r="R21" i="11"/>
  <c r="R20"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J56" i="11"/>
  <c r="K56" i="11"/>
  <c r="G56" i="11"/>
  <c r="E12" i="7"/>
  <c r="E15" i="7"/>
  <c r="G32" i="5"/>
  <c r="G35" i="5" s="1"/>
  <c r="G46" i="2"/>
  <c r="H42" i="2"/>
  <c r="G39" i="2"/>
  <c r="G47" i="2" s="1"/>
  <c r="G51" i="2" s="1"/>
  <c r="H48" i="11" s="1"/>
  <c r="G22" i="2"/>
  <c r="H10" i="2"/>
  <c r="M70" i="11"/>
  <c r="P70" i="11"/>
  <c r="Q70" i="11"/>
  <c r="Q28" i="11"/>
  <c r="Q23" i="11"/>
  <c r="O82" i="11"/>
  <c r="O81" i="11"/>
  <c r="O28" i="11"/>
  <c r="O23" i="11"/>
  <c r="N78" i="11"/>
  <c r="N77" i="11"/>
  <c r="N76" i="11"/>
  <c r="N75" i="11"/>
  <c r="N84" i="11" s="1"/>
  <c r="M81" i="11"/>
  <c r="M80" i="11"/>
  <c r="R80" i="11" s="1"/>
  <c r="M79" i="11"/>
  <c r="M82" i="11"/>
  <c r="R82" i="11"/>
  <c r="M78" i="11"/>
  <c r="M77" i="11"/>
  <c r="M76" i="11"/>
  <c r="M75" i="11"/>
  <c r="M84" i="11" s="1"/>
  <c r="L78" i="11"/>
  <c r="L77" i="11"/>
  <c r="L76" i="11"/>
  <c r="L75" i="11"/>
  <c r="L84" i="11" s="1"/>
  <c r="K78" i="11"/>
  <c r="K77" i="11"/>
  <c r="K76" i="11"/>
  <c r="K75" i="11"/>
  <c r="K84" i="11" s="1"/>
  <c r="K74" i="11"/>
  <c r="J78" i="11"/>
  <c r="J77" i="11"/>
  <c r="J76" i="11"/>
  <c r="J75" i="11"/>
  <c r="J74" i="11"/>
  <c r="J73" i="11"/>
  <c r="R73" i="11" s="1"/>
  <c r="I82" i="11"/>
  <c r="I81" i="11"/>
  <c r="I80" i="11"/>
  <c r="I79" i="11"/>
  <c r="I78" i="11"/>
  <c r="I77" i="11"/>
  <c r="I76" i="11"/>
  <c r="I84" i="11" s="1"/>
  <c r="I75" i="11"/>
  <c r="H82" i="11"/>
  <c r="H81" i="11"/>
  <c r="H80" i="11"/>
  <c r="H79" i="11"/>
  <c r="H78" i="11"/>
  <c r="G81" i="11"/>
  <c r="H77" i="11"/>
  <c r="H76" i="11"/>
  <c r="H75" i="11"/>
  <c r="G82" i="11"/>
  <c r="G80" i="11"/>
  <c r="G79" i="11"/>
  <c r="R79" i="11" s="1"/>
  <c r="G78" i="11"/>
  <c r="G77" i="11"/>
  <c r="G76" i="11"/>
  <c r="R76" i="11" s="1"/>
  <c r="G75" i="11"/>
  <c r="G70" i="11"/>
  <c r="O70" i="11"/>
  <c r="I70" i="11"/>
  <c r="H70" i="11"/>
  <c r="R64" i="11"/>
  <c r="R63" i="11"/>
  <c r="R62" i="11"/>
  <c r="R61" i="11"/>
  <c r="R60" i="11"/>
  <c r="R59" i="11"/>
  <c r="R58" i="11"/>
  <c r="R46" i="11"/>
  <c r="R36" i="11"/>
  <c r="R35" i="11"/>
  <c r="R34" i="11"/>
  <c r="R33" i="11"/>
  <c r="R32" i="11"/>
  <c r="R31" i="11"/>
  <c r="O41" i="11"/>
  <c r="O47" i="11" s="1"/>
  <c r="O48" i="11" s="1"/>
  <c r="N41" i="11"/>
  <c r="N47" i="11"/>
  <c r="N48" i="11" s="1"/>
  <c r="M41" i="11"/>
  <c r="M47" i="11" s="1"/>
  <c r="M48" i="11" s="1"/>
  <c r="L41" i="11"/>
  <c r="L47" i="11"/>
  <c r="L48" i="11" s="1"/>
  <c r="K41" i="11"/>
  <c r="K47" i="11"/>
  <c r="J41" i="11"/>
  <c r="J47" i="11" s="1"/>
  <c r="J48" i="11" s="1"/>
  <c r="I41" i="11"/>
  <c r="I47" i="11" s="1"/>
  <c r="H41" i="11"/>
  <c r="H47" i="11"/>
  <c r="G41" i="11"/>
  <c r="G47" i="11" s="1"/>
  <c r="P28" i="11"/>
  <c r="M28" i="11"/>
  <c r="I28" i="11"/>
  <c r="H28" i="11"/>
  <c r="G28" i="11"/>
  <c r="R27" i="11"/>
  <c r="R26" i="11"/>
  <c r="R25" i="11"/>
  <c r="R28" i="11" s="1"/>
  <c r="R22" i="11"/>
  <c r="R18" i="11"/>
  <c r="R17" i="11"/>
  <c r="R16" i="11"/>
  <c r="R15" i="11"/>
  <c r="R14" i="11"/>
  <c r="R13" i="11"/>
  <c r="R12" i="11"/>
  <c r="P23" i="11"/>
  <c r="N23" i="11"/>
  <c r="L23" i="11"/>
  <c r="H23" i="11"/>
  <c r="R23" i="11" s="1"/>
  <c r="G23" i="11"/>
  <c r="D17" i="12"/>
  <c r="Q42" i="11"/>
  <c r="R42" i="11" s="1"/>
  <c r="Q48" i="11"/>
  <c r="G32" i="1"/>
  <c r="J18" i="6"/>
  <c r="J30" i="6"/>
  <c r="J42" i="6" s="1"/>
  <c r="K18" i="6"/>
  <c r="K42" i="6" s="1"/>
  <c r="K30" i="6"/>
  <c r="I18" i="6"/>
  <c r="I30" i="6"/>
  <c r="I42" i="6" s="1"/>
  <c r="H18" i="6"/>
  <c r="H30" i="6"/>
  <c r="H42" i="6" s="1"/>
  <c r="G18" i="6"/>
  <c r="G42" i="6" s="1"/>
  <c r="G30" i="6"/>
  <c r="F18" i="6"/>
  <c r="F42" i="6" s="1"/>
  <c r="F30" i="6"/>
  <c r="J2" i="6"/>
  <c r="D2" i="6"/>
  <c r="G41" i="4"/>
  <c r="H41" i="4"/>
  <c r="I41" i="4"/>
  <c r="J41" i="4"/>
  <c r="K41" i="4"/>
  <c r="L41" i="4"/>
  <c r="G30" i="4"/>
  <c r="H30" i="4"/>
  <c r="H42" i="4" s="1"/>
  <c r="I30" i="4"/>
  <c r="I42" i="4" s="1"/>
  <c r="J30" i="4"/>
  <c r="K30" i="4"/>
  <c r="L30" i="4"/>
  <c r="L42" i="4" s="1"/>
  <c r="G18" i="4"/>
  <c r="H18" i="4"/>
  <c r="I18" i="4"/>
  <c r="J18" i="4"/>
  <c r="J42" i="4" s="1"/>
  <c r="K18" i="4"/>
  <c r="L18" i="4"/>
  <c r="F41" i="4"/>
  <c r="F30" i="4"/>
  <c r="F18" i="4"/>
  <c r="K2" i="4"/>
  <c r="D2" i="4"/>
  <c r="F41" i="3"/>
  <c r="F30" i="3"/>
  <c r="F18" i="3"/>
  <c r="F42" i="3" s="1"/>
  <c r="F45" i="3" s="1"/>
  <c r="G2" i="3"/>
  <c r="D2" i="3"/>
  <c r="B4" i="10"/>
  <c r="B4" i="9"/>
  <c r="H45" i="2"/>
  <c r="H44" i="2"/>
  <c r="H41" i="2"/>
  <c r="H43" i="2"/>
  <c r="H46" i="2" s="1"/>
  <c r="H38" i="2"/>
  <c r="H37" i="2"/>
  <c r="H36" i="2"/>
  <c r="H35" i="2"/>
  <c r="H34" i="2"/>
  <c r="H33" i="2"/>
  <c r="H32" i="2"/>
  <c r="H31" i="2"/>
  <c r="H30" i="2"/>
  <c r="H29" i="2"/>
  <c r="H28" i="2"/>
  <c r="H21" i="2"/>
  <c r="H20" i="2"/>
  <c r="H19" i="2"/>
  <c r="H18" i="2"/>
  <c r="H17" i="2"/>
  <c r="H16" i="2"/>
  <c r="H15" i="2"/>
  <c r="H14" i="2"/>
  <c r="H13" i="2"/>
  <c r="H12" i="2"/>
  <c r="H11" i="2"/>
  <c r="H25" i="2"/>
  <c r="H9" i="2"/>
  <c r="H7" i="2"/>
  <c r="H8" i="2"/>
  <c r="I48" i="11" l="1"/>
  <c r="R77" i="11"/>
  <c r="R81" i="11"/>
  <c r="G50" i="1"/>
  <c r="G54" i="1" s="1"/>
  <c r="G42" i="4"/>
  <c r="H24" i="2"/>
  <c r="H39" i="2" s="1"/>
  <c r="R70" i="11"/>
  <c r="H84" i="11"/>
  <c r="R78" i="11"/>
  <c r="O84" i="11"/>
  <c r="H26" i="2"/>
  <c r="R41" i="11"/>
  <c r="H22" i="2"/>
  <c r="F42" i="4"/>
  <c r="K42" i="4"/>
  <c r="J45" i="4" s="1"/>
  <c r="P72" i="11"/>
  <c r="J84" i="11"/>
  <c r="R74" i="11"/>
  <c r="H27" i="2"/>
  <c r="R56" i="11"/>
  <c r="H45" i="4"/>
  <c r="G45" i="4"/>
  <c r="R47" i="11"/>
  <c r="G48" i="11"/>
  <c r="R48" i="11" s="1"/>
  <c r="J43" i="6"/>
  <c r="H43" i="6"/>
  <c r="I43" i="6"/>
  <c r="G43" i="6"/>
  <c r="F45" i="4"/>
  <c r="K45" i="4"/>
  <c r="F43" i="6"/>
  <c r="P84" i="11"/>
  <c r="R72" i="11"/>
  <c r="G84" i="11"/>
  <c r="Q83" i="11"/>
  <c r="R75" i="11"/>
  <c r="I45" i="4" l="1"/>
  <c r="Q84" i="11"/>
  <c r="R84" i="11" s="1"/>
  <c r="R83" i="11"/>
</calcChain>
</file>

<file path=xl/sharedStrings.xml><?xml version="1.0" encoding="utf-8"?>
<sst xmlns="http://schemas.openxmlformats.org/spreadsheetml/2006/main" count="471" uniqueCount="268">
  <si>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</si>
  <si>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</si>
  <si>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</si>
  <si>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</si>
  <si>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</si>
  <si>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</si>
  <si>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</si>
  <si>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</si>
  <si>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</si>
  <si>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</si>
  <si>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</si>
  <si>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</si>
  <si>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</si>
  <si>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</si>
  <si>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</si>
  <si>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</si>
  <si>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</si>
  <si>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</si>
  <si>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</si>
  <si>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</si>
  <si>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</si>
  <si>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</si>
  <si>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</si>
  <si>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</si>
  <si>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</si>
  <si>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</si>
  <si>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</si>
  <si>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</si>
  <si>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</si>
  <si>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</si>
  <si>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</si>
  <si>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</si>
  <si>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</si>
  <si>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</si>
  <si>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</si>
  <si>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</si>
  <si>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</si>
  <si>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</si>
  <si>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</si>
  <si>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</si>
  <si>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</si>
  <si>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</si>
  <si>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</si>
  <si>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</si>
  <si>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</si>
  <si>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</si>
  <si>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</si>
  <si>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</si>
  <si>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</si>
  <si>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</si>
  <si>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</si>
  <si>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</si>
  <si>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</si>
  <si>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</si>
  <si>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</si>
  <si>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</si>
  <si>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</si>
  <si>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</si>
  <si>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</si>
  <si>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</si>
  <si>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</si>
  <si>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</si>
  <si>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</si>
  <si>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</si>
  <si>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</si>
  <si>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</si>
  <si>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</si>
  <si>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</si>
  <si>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</si>
  <si>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</si>
  <si>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</si>
  <si>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</si>
  <si>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</si>
  <si>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</si>
  <si>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</si>
  <si>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</si>
  <si>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</si>
  <si>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</si>
  <si>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</si>
  <si>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</si>
  <si>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</si>
  <si>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</si>
  <si>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</si>
  <si>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</si>
  <si>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</si>
  <si>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</si>
  <si>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</si>
  <si>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</si>
  <si>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</si>
  <si>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</si>
  <si>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</si>
  <si>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</si>
  <si>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</si>
  <si>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</si>
  <si>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</si>
  <si>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</si>
  <si>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</si>
  <si>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</si>
  <si>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</si>
  <si>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</si>
  <si>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</si>
  <si>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</si>
  <si>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</si>
  <si>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</si>
  <si>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</si>
  <si>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</si>
  <si>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</si>
  <si>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</si>
  <si>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</si>
  <si>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</si>
  <si>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</si>
  <si>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</si>
  <si>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</si>
  <si>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</si>
  <si>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</si>
  <si>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</si>
  <si>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</si>
  <si>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</si>
  <si>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</si>
  <si>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</si>
  <si>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</si>
  <si>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</si>
  <si>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</si>
  <si>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</si>
  <si>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</si>
  <si>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</si>
  <si>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</si>
  <si>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</si>
  <si>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</si>
  <si>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</si>
  <si>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</si>
  <si>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</si>
  <si>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</si>
  <si>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</si>
  <si>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</si>
  <si>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</si>
  <si>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</si>
  <si>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</si>
  <si>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</si>
  <si>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</si>
  <si>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</si>
  <si>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</si>
  <si>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</si>
  <si>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</si>
  <si>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</si>
  <si>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</si>
  <si>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</si>
  <si>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</si>
  <si>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</si>
  <si>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</si>
  <si>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</si>
  <si>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</si>
  <si>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</si>
  <si>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</si>
  <si>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</si>
  <si>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</si>
  <si>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</si>
  <si>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</si>
  <si>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</si>
  <si>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</si>
  <si>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</si>
  <si>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</si>
  <si>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</si>
  <si>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</si>
  <si>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</si>
  <si>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</si>
  <si>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</si>
  <si>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</si>
  <si>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</si>
  <si>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</si>
  <si>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</si>
  <si>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</si>
  <si>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</si>
  <si>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</si>
  <si>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</si>
  <si>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</si>
  <si>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</si>
  <si>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</si>
  <si>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</si>
  <si>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</si>
  <si>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</si>
  <si>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</si>
  <si>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</si>
  <si>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</si>
  <si>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</si>
  <si>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</si>
  <si>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</si>
  <si>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</si>
  <si>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</si>
  <si>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</si>
  <si>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</si>
  <si>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</si>
  <si>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</si>
  <si>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</si>
  <si>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</si>
  <si>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</si>
  <si>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</si>
  <si>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</si>
  <si>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</si>
  <si>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</si>
  <si>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</si>
  <si>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</si>
  <si>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</si>
  <si>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</si>
  <si>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</si>
  <si>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</si>
  <si>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</si>
  <si>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</si>
  <si>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</si>
  <si>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</si>
  <si>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</si>
  <si>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</si>
  <si>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</si>
  <si>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</si>
  <si>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</si>
  <si>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</si>
  <si>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</si>
  <si>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</si>
  <si>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</si>
  <si>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</si>
  <si>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</si>
  <si>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</si>
  <si>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</si>
  <si>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</si>
  <si>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</si>
  <si>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</si>
  <si>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</si>
  <si>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</si>
  <si>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</si>
  <si>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</si>
  <si>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</si>
  <si>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</si>
  <si>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</si>
  <si>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</si>
  <si>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CSS-01 Children's Integrated Services Program</t>
  </si>
  <si>
    <t>CSS-02 Integrated Services for Youth in Transition</t>
  </si>
  <si>
    <t>CSS-03 Comprehensive Integrated Services for Adults</t>
  </si>
  <si>
    <t>CSS-04 Older Adult Integrated System of Care</t>
  </si>
  <si>
    <t>x</t>
  </si>
  <si>
    <t>CSS-05 Peer Recovery Support Services</t>
  </si>
  <si>
    <t>PEI-01 Mental Health Outreach, Awareness and Stigma Reduction</t>
  </si>
  <si>
    <t>PEI-02 Parent Education and Support</t>
  </si>
  <si>
    <t>PEI-04 Transitional Age Youth (TAY) Project</t>
  </si>
  <si>
    <t>PEI-05 First Onset for Older Adults</t>
  </si>
  <si>
    <t>PEI-03 Early Intervention for Families in Schools</t>
  </si>
  <si>
    <t>PEI-06 Trauma-Exposed Services for All Ages</t>
  </si>
  <si>
    <t>PEI-07 Underserved Cultural Populations</t>
  </si>
  <si>
    <t>INN-02 Recovery Learning Center</t>
  </si>
  <si>
    <t>INN-03 Family Room Project</t>
  </si>
  <si>
    <t>INN-04 Older Adult Self Management Health Team Project</t>
  </si>
  <si>
    <t>Riverside</t>
  </si>
  <si>
    <t>INN</t>
  </si>
  <si>
    <t>PEI</t>
  </si>
  <si>
    <t>CAPTECH</t>
  </si>
  <si>
    <t>CSS</t>
  </si>
  <si>
    <t>2015-16</t>
  </si>
  <si>
    <t>Move to CAPTECH from CSS (Section 4 of RER Summary does not calculate)</t>
  </si>
  <si>
    <t>Move from CSS to CAPTECH (Section 4 of RER Summary does not calculate)</t>
  </si>
  <si>
    <t>2012-13</t>
  </si>
  <si>
    <t>Roize Ensminger</t>
  </si>
  <si>
    <t>Supervising Accountant</t>
  </si>
  <si>
    <t>951-358-4562</t>
  </si>
  <si>
    <t>RBEnsminger@rcmhd.org</t>
  </si>
  <si>
    <t>CSS Recon Adj</t>
  </si>
  <si>
    <t>PEI Recon Adj</t>
  </si>
  <si>
    <t>INN Recon Adj</t>
  </si>
  <si>
    <t>INN Admin Ratio:</t>
  </si>
  <si>
    <t xml:space="preserve">Yes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</si>
</sst>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9">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83">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9" applyNumberFormat="1" applyFont="1" applyBorder="1" applyAlignment="1" applyProtection="1"/>
    <xf numFmtId="164" fontId="0" fillId="0" borderId="28" xfId="8" applyNumberFormat="1" applyFont="1" applyBorder="1" applyAlignment="1" applyProtection="1">
      <protection hidden="1"/>
    </xf>
    <xf numFmtId="164" fontId="4" fillId="0" borderId="42" xfId="9" applyNumberFormat="1" applyFont="1" applyBorder="1" applyAlignment="1" applyProtection="1">
      <protection locked="0"/>
    </xf>
    <xf numFmtId="164" fontId="4" fillId="0" borderId="43" xfId="9" applyNumberFormat="1" applyFont="1" applyBorder="1" applyAlignment="1" applyProtection="1">
      <protection locked="0"/>
    </xf>
    <xf numFmtId="164" fontId="4" fillId="0" borderId="44" xfId="9" applyNumberFormat="1" applyFont="1" applyBorder="1" applyAlignment="1" applyProtection="1">
      <protection locked="0"/>
    </xf>
    <xf numFmtId="164" fontId="4" fillId="0" borderId="42" xfId="9" applyNumberFormat="1" applyFont="1" applyBorder="1" applyAlignment="1" applyProtection="1"/>
    <xf numFmtId="164" fontId="4" fillId="0" borderId="43" xfId="9" applyNumberFormat="1" applyFont="1" applyBorder="1" applyAlignment="1" applyProtection="1"/>
    <xf numFmtId="164" fontId="4" fillId="0" borderId="44" xfId="9" applyNumberFormat="1" applyFont="1" applyBorder="1" applyAlignment="1" applyProtection="1"/>
    <xf numFmtId="0" fontId="0" fillId="0" borderId="16" xfId="0" applyBorder="1"/>
    <xf numFmtId="0" fontId="0" fillId="0" borderId="19" xfId="0" applyBorder="1"/>
    <xf numFmtId="164" fontId="4" fillId="0" borderId="45" xfId="9" applyNumberFormat="1" applyFont="1" applyBorder="1" applyAlignment="1" applyProtection="1">
      <protection locked="0"/>
    </xf>
    <xf numFmtId="164" fontId="4" fillId="0" borderId="46" xfId="9" applyNumberFormat="1" applyFont="1" applyBorder="1" applyAlignment="1" applyProtection="1">
      <protection locked="0"/>
    </xf>
    <xf numFmtId="164" fontId="4" fillId="0" borderId="47" xfId="9" applyNumberFormat="1" applyFont="1" applyBorder="1" applyAlignment="1" applyProtection="1">
      <protection locked="0"/>
    </xf>
    <xf numFmtId="0" fontId="0" fillId="0" borderId="24" xfId="0" applyBorder="1"/>
    <xf numFmtId="164" fontId="4" fillId="0" borderId="48" xfId="9" applyNumberFormat="1" applyFont="1" applyBorder="1" applyAlignment="1" applyProtection="1">
      <protection hidden="1"/>
    </xf>
    <xf numFmtId="164" fontId="4" fillId="0" borderId="49" xfId="9" applyNumberFormat="1" applyFont="1" applyBorder="1" applyAlignment="1" applyProtection="1">
      <protection hidden="1"/>
    </xf>
    <xf numFmtId="164" fontId="4" fillId="0" borderId="50" xfId="9" applyNumberFormat="1" applyFont="1" applyBorder="1" applyAlignment="1" applyProtection="1">
      <protection hidden="1"/>
    </xf>
    <xf numFmtId="0" fontId="0" fillId="0" borderId="17" xfId="0" applyBorder="1"/>
    <xf numFmtId="164" fontId="0" fillId="0" borderId="51" xfId="9" applyNumberFormat="1" applyFont="1" applyBorder="1" applyAlignment="1" applyProtection="1">
      <protection hidden="1"/>
    </xf>
    <xf numFmtId="164" fontId="4" fillId="0" borderId="48" xfId="9" applyNumberFormat="1" applyFont="1" applyBorder="1" applyAlignment="1" applyProtection="1"/>
    <xf numFmtId="164" fontId="4" fillId="0" borderId="49" xfId="9" applyNumberFormat="1" applyFont="1" applyBorder="1" applyAlignment="1" applyProtection="1"/>
    <xf numFmtId="164" fontId="4" fillId="0" borderId="50" xfId="9" applyNumberFormat="1" applyFont="1" applyBorder="1" applyAlignment="1" applyProtection="1"/>
    <xf numFmtId="164" fontId="0" fillId="0" borderId="51" xfId="9" applyNumberFormat="1" applyFont="1" applyBorder="1" applyAlignment="1" applyProtection="1"/>
    <xf numFmtId="164" fontId="4" fillId="0" borderId="45" xfId="9" applyNumberFormat="1" applyFont="1" applyBorder="1" applyAlignment="1" applyProtection="1"/>
    <xf numFmtId="164" fontId="4" fillId="0" borderId="46" xfId="9" applyNumberFormat="1" applyFont="1" applyBorder="1" applyAlignment="1" applyProtection="1"/>
    <xf numFmtId="164" fontId="4" fillId="0" borderId="47" xfId="9" applyNumberFormat="1" applyFont="1" applyBorder="1" applyAlignment="1" applyProtection="1"/>
    <xf numFmtId="164" fontId="4" fillId="0" borderId="48" xfId="9" applyNumberFormat="1" applyFont="1" applyBorder="1" applyAlignment="1" applyProtection="1">
      <protection locked="0"/>
    </xf>
    <xf numFmtId="164" fontId="4" fillId="0" borderId="49" xfId="9" applyNumberFormat="1" applyFont="1" applyBorder="1" applyAlignment="1" applyProtection="1">
      <protection locked="0"/>
    </xf>
    <xf numFmtId="164" fontId="4" fillId="0" borderId="50" xfId="9"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9" applyNumberFormat="1" applyFont="1" applyBorder="1" applyAlignment="1" applyProtection="1">
      <protection hidden="1"/>
    </xf>
    <xf numFmtId="164" fontId="0" fillId="0" borderId="25" xfId="9" applyNumberFormat="1" applyFont="1" applyBorder="1" applyAlignment="1" applyProtection="1"/>
    <xf numFmtId="164" fontId="0" fillId="0" borderId="25" xfId="8" applyNumberFormat="1" applyFont="1" applyBorder="1" applyAlignment="1" applyProtection="1">
      <protection hidden="1"/>
    </xf>
    <xf numFmtId="164" fontId="0" fillId="0" borderId="53" xfId="8" applyNumberFormat="1" applyFont="1" applyBorder="1" applyAlignment="1" applyProtection="1">
      <protection hidden="1"/>
    </xf>
    <xf numFmtId="164" fontId="0" fillId="0" borderId="26" xfId="8"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9" applyNumberFormat="1" applyFont="1" applyBorder="1" applyAlignment="1" applyProtection="1"/>
    <xf numFmtId="164" fontId="4" fillId="0" borderId="58" xfId="9" applyNumberFormat="1" applyFont="1" applyBorder="1" applyAlignment="1" applyProtection="1"/>
    <xf numFmtId="164" fontId="4" fillId="0" borderId="59" xfId="9" applyNumberFormat="1" applyFont="1" applyBorder="1" applyAlignment="1" applyProtection="1"/>
    <xf numFmtId="164" fontId="4" fillId="0" borderId="60" xfId="9" applyNumberFormat="1" applyFont="1" applyBorder="1" applyAlignment="1" applyProtection="1"/>
    <xf numFmtId="164" fontId="4" fillId="0" borderId="61" xfId="9" applyNumberFormat="1" applyFont="1" applyBorder="1" applyAlignment="1" applyProtection="1"/>
    <xf numFmtId="164" fontId="4" fillId="0" borderId="62" xfId="9"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0" fontId="9" fillId="0" borderId="67" xfId="0" applyFont="1" applyBorder="1" applyAlignment="1" applyProtection="1">
      <alignment horizontal="center" vertical="center" wrapText="1"/>
      <protection locked="0"/>
    </xf>
    <xf numFmtId="0" fontId="4" fillId="0" borderId="0" xfId="42"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8"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42"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69"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0" xfId="0" applyFont="1" applyBorder="1" applyAlignment="1" applyProtection="1">
      <alignment horizontal="left"/>
      <protection locked="0"/>
    </xf>
    <xf numFmtId="0" fontId="4" fillId="0" borderId="71" xfId="42" applyFont="1" applyBorder="1" applyAlignment="1" applyProtection="1">
      <alignment horizontal="left"/>
      <protection locked="0"/>
    </xf>
    <xf numFmtId="0" fontId="4" fillId="0" borderId="14" xfId="42" applyFont="1" applyBorder="1" applyAlignment="1" applyProtection="1">
      <alignment horizontal="center"/>
      <protection locked="0"/>
    </xf>
    <xf numFmtId="0" fontId="4" fillId="0" borderId="72" xfId="0" applyFont="1" applyBorder="1" applyAlignment="1" applyProtection="1">
      <alignment horizontal="left"/>
      <protection locked="0"/>
    </xf>
    <xf numFmtId="164" fontId="4" fillId="0" borderId="65" xfId="9" applyNumberFormat="1" applyFont="1" applyBorder="1" applyAlignment="1" applyProtection="1">
      <protection locked="0"/>
    </xf>
    <xf numFmtId="164" fontId="4" fillId="0" borderId="73" xfId="0" applyNumberFormat="1" applyFont="1" applyBorder="1" applyAlignment="1" applyProtection="1">
      <protection locked="0"/>
    </xf>
    <xf numFmtId="164" fontId="4" fillId="0" borderId="74" xfId="0" applyNumberFormat="1" applyFont="1" applyBorder="1" applyAlignment="1" applyProtection="1">
      <protection locked="0"/>
    </xf>
    <xf numFmtId="164" fontId="0" fillId="0" borderId="75" xfId="0" applyNumberFormat="1" applyBorder="1" applyAlignment="1" applyProtection="1">
      <protection locked="0"/>
    </xf>
    <xf numFmtId="164" fontId="4" fillId="0" borderId="41" xfId="42" applyNumberFormat="1" applyBorder="1" applyAlignment="1" applyProtection="1">
      <protection locked="0"/>
    </xf>
    <xf numFmtId="164" fontId="4" fillId="0" borderId="73" xfId="9" applyNumberFormat="1" applyFont="1" applyBorder="1" applyAlignment="1" applyProtection="1">
      <protection locked="0"/>
    </xf>
    <xf numFmtId="164" fontId="4" fillId="3" borderId="75" xfId="8" applyNumberFormat="1" applyFont="1" applyFill="1" applyBorder="1" applyAlignment="1" applyProtection="1">
      <protection locked="0"/>
    </xf>
    <xf numFmtId="164" fontId="9" fillId="0" borderId="76" xfId="0" applyNumberFormat="1" applyFont="1" applyFill="1" applyBorder="1" applyProtection="1">
      <protection hidden="1"/>
    </xf>
    <xf numFmtId="0" fontId="4" fillId="0" borderId="0" xfId="0" applyFont="1" applyBorder="1" applyProtection="1">
      <protection locked="0"/>
    </xf>
    <xf numFmtId="164" fontId="4" fillId="0" borderId="14" xfId="9" applyNumberFormat="1" applyFont="1" applyBorder="1" applyAlignment="1" applyProtection="1">
      <protection locked="0"/>
    </xf>
    <xf numFmtId="164" fontId="4" fillId="0" borderId="70" xfId="9" applyNumberFormat="1" applyFont="1" applyBorder="1" applyAlignment="1" applyProtection="1">
      <protection locked="0"/>
    </xf>
    <xf numFmtId="164" fontId="4" fillId="0" borderId="77" xfId="9" applyNumberFormat="1" applyFont="1" applyBorder="1" applyAlignment="1" applyProtection="1">
      <protection locked="0"/>
    </xf>
    <xf numFmtId="164" fontId="4" fillId="0" borderId="76" xfId="9"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0" borderId="6" xfId="42" applyNumberFormat="1" applyFont="1" applyFill="1" applyBorder="1" applyProtection="1">
      <protection locked="0"/>
    </xf>
    <xf numFmtId="164" fontId="9" fillId="3" borderId="10" xfId="42" applyNumberFormat="1" applyFont="1" applyFill="1" applyBorder="1" applyProtection="1">
      <protection locked="0"/>
    </xf>
    <xf numFmtId="164" fontId="9" fillId="3" borderId="6" xfId="42"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0" borderId="37" xfId="0" applyFont="1" applyBorder="1" applyAlignment="1" applyProtection="1">
      <alignment horizontal="center" vertical="center" wrapText="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8" xfId="0" applyFont="1" applyFill="1" applyBorder="1" applyAlignment="1" applyProtection="1">
      <alignment horizontal="center" vertical="center"/>
      <protection locked="0"/>
    </xf>
    <xf numFmtId="0" fontId="9" fillId="0" borderId="66" xfId="0" applyFont="1" applyBorder="1" applyAlignment="1" applyProtection="1">
      <alignment horizontal="center"/>
      <protection locked="0"/>
    </xf>
    <xf numFmtId="164" fontId="8" fillId="4" borderId="79" xfId="8"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2" applyFont="1" applyBorder="1" applyAlignment="1" applyProtection="1">
      <alignment horizontal="left"/>
      <protection locked="0"/>
    </xf>
    <xf numFmtId="0" fontId="4" fillId="0" borderId="14" xfId="42"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7" xfId="9" applyNumberFormat="1" applyFont="1" applyBorder="1" applyAlignment="1" applyProtection="1">
      <protection hidden="1"/>
    </xf>
    <xf numFmtId="0" fontId="0" fillId="0" borderId="2" xfId="0" applyBorder="1" applyAlignment="1" applyProtection="1">
      <protection hidden="1"/>
    </xf>
    <xf numFmtId="0" fontId="0" fillId="0" borderId="77" xfId="0" applyBorder="1" applyAlignment="1" applyProtection="1">
      <protection hidden="1"/>
    </xf>
    <xf numFmtId="0" fontId="0" fillId="0" borderId="2" xfId="0" applyFill="1" applyBorder="1" applyAlignment="1" applyProtection="1">
      <protection hidden="1"/>
    </xf>
    <xf numFmtId="0" fontId="0" fillId="0" borderId="77" xfId="0" applyFill="1" applyBorder="1" applyAlignment="1" applyProtection="1">
      <protection hidden="1"/>
    </xf>
    <xf numFmtId="0" fontId="1" fillId="0" borderId="2" xfId="0" applyFont="1" applyFill="1" applyBorder="1" applyAlignment="1" applyProtection="1">
      <protection hidden="1"/>
    </xf>
    <xf numFmtId="0" fontId="1" fillId="0" borderId="77" xfId="0" applyFont="1" applyFill="1" applyBorder="1" applyAlignment="1" applyProtection="1">
      <protection hidden="1"/>
    </xf>
    <xf numFmtId="0" fontId="1" fillId="0" borderId="80" xfId="0" applyFont="1" applyFill="1" applyBorder="1" applyAlignment="1" applyProtection="1">
      <protection hidden="1"/>
    </xf>
    <xf numFmtId="0" fontId="1" fillId="0" borderId="76" xfId="0" applyFont="1" applyFill="1" applyBorder="1" applyAlignment="1" applyProtection="1">
      <protection hidden="1"/>
    </xf>
    <xf numFmtId="0" fontId="1" fillId="0" borderId="81" xfId="0" applyFont="1" applyFill="1" applyBorder="1" applyAlignment="1" applyProtection="1">
      <protection hidden="1"/>
    </xf>
    <xf numFmtId="0" fontId="1" fillId="0" borderId="72" xfId="0" applyFont="1" applyFill="1" applyBorder="1" applyAlignment="1" applyProtection="1">
      <protection hidden="1"/>
    </xf>
    <xf numFmtId="0" fontId="1" fillId="4" borderId="32" xfId="0" applyFont="1" applyFill="1" applyBorder="1" applyAlignment="1" applyProtection="1">
      <protection hidden="1"/>
    </xf>
    <xf numFmtId="0" fontId="1" fillId="4" borderId="77"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62" applyFont="1" applyFill="1" applyBorder="1" applyProtection="1">
      <protection hidden="1"/>
    </xf>
    <xf numFmtId="0" fontId="1" fillId="4" borderId="2" xfId="0" applyFont="1" applyFill="1" applyBorder="1" applyAlignment="1" applyProtection="1">
      <protection hidden="1"/>
    </xf>
    <xf numFmtId="164" fontId="4" fillId="4" borderId="77" xfId="9"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2" xfId="0" applyFont="1" applyFill="1" applyBorder="1" applyAlignment="1" applyProtection="1">
      <alignment horizontal="center" vertical="center"/>
      <protection hidden="1"/>
    </xf>
    <xf numFmtId="164" fontId="4" fillId="2" borderId="74" xfId="0" applyNumberFormat="1" applyFont="1" applyFill="1" applyBorder="1" applyAlignment="1" applyProtection="1">
      <protection hidden="1"/>
    </xf>
    <xf numFmtId="0" fontId="1" fillId="0" borderId="2" xfId="0" applyFont="1" applyFill="1" applyBorder="1" applyProtection="1">
      <protection hidden="1"/>
    </xf>
    <xf numFmtId="0" fontId="1" fillId="0" borderId="77"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3" xfId="0" applyFont="1" applyFill="1" applyBorder="1" applyProtection="1">
      <protection hidden="1"/>
    </xf>
    <xf numFmtId="0" fontId="1" fillId="0" borderId="84" xfId="0" applyFont="1" applyBorder="1" applyAlignment="1" applyProtection="1">
      <alignment horizontal="left"/>
      <protection hidden="1"/>
    </xf>
    <xf numFmtId="0" fontId="1" fillId="0" borderId="1" xfId="0" applyFont="1" applyBorder="1" applyAlignment="1" applyProtection="1">
      <protection hidden="1"/>
    </xf>
    <xf numFmtId="0" fontId="4" fillId="0" borderId="85" xfId="0" applyFont="1" applyBorder="1" applyAlignment="1" applyProtection="1">
      <protection hidden="1"/>
    </xf>
    <xf numFmtId="0" fontId="4" fillId="0" borderId="86" xfId="0" applyFont="1" applyBorder="1" applyAlignment="1" applyProtection="1">
      <protection hidden="1"/>
    </xf>
    <xf numFmtId="164" fontId="4" fillId="0" borderId="87" xfId="0" applyNumberFormat="1" applyFont="1" applyBorder="1" applyAlignment="1" applyProtection="1">
      <protection hidden="1"/>
    </xf>
    <xf numFmtId="0" fontId="1" fillId="0" borderId="70" xfId="0" applyFont="1" applyBorder="1" applyAlignment="1" applyProtection="1">
      <alignment vertical="center"/>
      <protection hidden="1"/>
    </xf>
    <xf numFmtId="0" fontId="1" fillId="3" borderId="76" xfId="0" applyFont="1" applyFill="1" applyBorder="1" applyAlignment="1" applyProtection="1">
      <alignment vertical="center"/>
      <protection hidden="1"/>
    </xf>
    <xf numFmtId="0" fontId="1" fillId="0" borderId="83" xfId="0" applyFont="1" applyBorder="1" applyAlignment="1" applyProtection="1">
      <alignment vertical="center"/>
      <protection hidden="1"/>
    </xf>
    <xf numFmtId="0" fontId="8" fillId="2" borderId="84" xfId="0" applyFont="1" applyFill="1" applyBorder="1" applyAlignment="1" applyProtection="1">
      <alignment horizontal="left" vertical="center"/>
      <protection hidden="1"/>
    </xf>
    <xf numFmtId="0" fontId="8" fillId="2" borderId="84" xfId="0" applyFont="1" applyFill="1" applyBorder="1" applyAlignment="1" applyProtection="1">
      <alignment horizontal="center" vertical="center"/>
      <protection hidden="1"/>
    </xf>
    <xf numFmtId="0" fontId="8" fillId="2" borderId="88"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89"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4"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3"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0" xfId="0" applyFont="1" applyBorder="1" applyAlignment="1" applyProtection="1">
      <alignment vertical="center"/>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82" xfId="0" applyFont="1" applyBorder="1" applyAlignment="1" applyProtection="1">
      <alignment horizontal="center" vertical="center"/>
      <protection hidden="1"/>
    </xf>
    <xf numFmtId="0" fontId="8" fillId="0" borderId="93"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4" xfId="0" applyFont="1" applyBorder="1" applyAlignment="1" applyProtection="1">
      <alignment vertic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7"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7"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7"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8" xfId="0" applyFont="1" applyFill="1" applyBorder="1" applyProtection="1">
      <protection hidden="1"/>
    </xf>
    <xf numFmtId="0" fontId="9" fillId="0" borderId="13" xfId="0" applyFont="1" applyBorder="1" applyProtection="1">
      <protection hidden="1"/>
    </xf>
    <xf numFmtId="0" fontId="9" fillId="0" borderId="70" xfId="0" applyFont="1" applyFill="1" applyBorder="1" applyAlignment="1" applyProtection="1">
      <protection hidden="1"/>
    </xf>
    <xf numFmtId="0" fontId="9" fillId="0" borderId="3" xfId="0" applyFont="1" applyBorder="1" applyProtection="1">
      <protection hidden="1"/>
    </xf>
    <xf numFmtId="0" fontId="9" fillId="0" borderId="70" xfId="0" applyFont="1" applyBorder="1" applyAlignment="1" applyProtection="1">
      <protection hidden="1"/>
    </xf>
    <xf numFmtId="0" fontId="9" fillId="0" borderId="99" xfId="0" applyFont="1" applyBorder="1" applyAlignment="1" applyProtection="1">
      <protection hidden="1"/>
    </xf>
    <xf numFmtId="0" fontId="8" fillId="0" borderId="100" xfId="0" applyFont="1" applyBorder="1" applyProtection="1">
      <protection hidden="1"/>
    </xf>
    <xf numFmtId="0" fontId="8" fillId="0" borderId="12" xfId="0" applyFont="1" applyBorder="1" applyAlignment="1" applyProtection="1">
      <protection hidden="1"/>
    </xf>
    <xf numFmtId="0" fontId="9" fillId="0" borderId="98" xfId="0" applyFont="1" applyBorder="1" applyProtection="1">
      <protection hidden="1"/>
    </xf>
    <xf numFmtId="0" fontId="9" fillId="0" borderId="14" xfId="0" applyFont="1" applyBorder="1" applyProtection="1">
      <protection hidden="1"/>
    </xf>
    <xf numFmtId="0" fontId="9" fillId="0" borderId="101" xfId="0" applyFont="1" applyBorder="1" applyProtection="1">
      <protection hidden="1"/>
    </xf>
    <xf numFmtId="0" fontId="9" fillId="0" borderId="2" xfId="0" applyFont="1" applyFill="1" applyBorder="1" applyAlignment="1" applyProtection="1">
      <protection hidden="1"/>
    </xf>
    <xf numFmtId="0" fontId="9" fillId="0" borderId="77"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71"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7"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1" xfId="0" applyFont="1" applyFill="1" applyBorder="1" applyProtection="1">
      <protection hidden="1"/>
    </xf>
    <xf numFmtId="0" fontId="9" fillId="3" borderId="30" xfId="0" applyFont="1" applyFill="1" applyBorder="1" applyProtection="1">
      <protection hidden="1"/>
    </xf>
    <xf numFmtId="0" fontId="9" fillId="3" borderId="77"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17" fillId="0" borderId="31"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71"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7" xfId="0" applyFont="1" applyFill="1" applyBorder="1" applyProtection="1">
      <protection hidden="1"/>
    </xf>
    <xf numFmtId="0" fontId="8" fillId="0" borderId="102" xfId="0" applyFont="1" applyBorder="1" applyProtection="1">
      <protection hidden="1"/>
    </xf>
    <xf numFmtId="0" fontId="9" fillId="0" borderId="31" xfId="0" applyFont="1" applyFill="1" applyBorder="1" applyProtection="1">
      <protection hidden="1"/>
    </xf>
    <xf numFmtId="0" fontId="9" fillId="0" borderId="84" xfId="0" applyFont="1" applyBorder="1" applyProtection="1">
      <protection hidden="1"/>
    </xf>
    <xf numFmtId="0" fontId="9" fillId="0" borderId="68" xfId="0" applyFont="1" applyBorder="1" applyProtection="1">
      <protection hidden="1"/>
    </xf>
    <xf numFmtId="0" fontId="9" fillId="0" borderId="83" xfId="0" applyFont="1" applyFill="1" applyBorder="1" applyProtection="1">
      <protection hidden="1"/>
    </xf>
    <xf numFmtId="0" fontId="9" fillId="0" borderId="26" xfId="0" applyFont="1" applyBorder="1" applyProtection="1">
      <protection hidden="1"/>
    </xf>
    <xf numFmtId="0" fontId="9" fillId="0" borderId="83"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71"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103" xfId="0" applyFont="1" applyFill="1" applyBorder="1" applyAlignment="1" applyProtection="1">
      <alignment vertical="center"/>
      <protection hidden="1"/>
    </xf>
    <xf numFmtId="0" fontId="3" fillId="2" borderId="85" xfId="0" applyFont="1" applyFill="1" applyBorder="1" applyAlignment="1" applyProtection="1">
      <alignment vertical="center"/>
      <protection hidden="1"/>
    </xf>
    <xf numFmtId="0" fontId="3" fillId="2" borderId="87"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62"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0" xfId="0" applyFont="1" applyFill="1" applyBorder="1" applyAlignment="1" applyProtection="1">
      <alignment vertical="center"/>
      <protection hidden="1"/>
    </xf>
    <xf numFmtId="0" fontId="9" fillId="0" borderId="73" xfId="0" applyFont="1" applyFill="1" applyBorder="1" applyAlignment="1" applyProtection="1">
      <alignment vertical="center"/>
      <protection hidden="1"/>
    </xf>
    <xf numFmtId="0" fontId="3" fillId="0" borderId="90" xfId="0" applyFont="1" applyBorder="1" applyAlignment="1" applyProtection="1">
      <protection hidden="1"/>
    </xf>
    <xf numFmtId="0" fontId="3" fillId="0" borderId="91"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1" xfId="0" applyFont="1" applyBorder="1" applyAlignment="1" applyProtection="1">
      <alignment horizontal="left"/>
      <protection hidden="1"/>
    </xf>
    <xf numFmtId="0" fontId="3" fillId="0" borderId="81" xfId="0" applyFont="1" applyBorder="1" applyAlignment="1" applyProtection="1">
      <alignment horizontal="center" wrapText="1"/>
      <protection hidden="1"/>
    </xf>
    <xf numFmtId="0" fontId="12" fillId="0" borderId="69"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1" xfId="0" applyFont="1" applyFill="1" applyBorder="1" applyAlignment="1" applyProtection="1">
      <alignment vertical="center"/>
      <protection hidden="1"/>
    </xf>
    <xf numFmtId="0" fontId="8" fillId="4" borderId="72"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90" xfId="0" applyFont="1" applyBorder="1" applyAlignment="1" applyProtection="1">
      <alignment vertical="top"/>
      <protection hidden="1"/>
    </xf>
    <xf numFmtId="0" fontId="3" fillId="0" borderId="91"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4"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0" xfId="0" applyFont="1" applyBorder="1" applyAlignment="1" applyProtection="1">
      <protection hidden="1"/>
    </xf>
    <xf numFmtId="0" fontId="1" fillId="0" borderId="74"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7" xfId="0" applyFont="1" applyBorder="1" applyAlignment="1" applyProtection="1">
      <alignment vertical="center"/>
      <protection hidden="1"/>
    </xf>
    <xf numFmtId="0" fontId="0" fillId="4" borderId="110" xfId="0" applyFill="1" applyBorder="1" applyAlignment="1" applyProtection="1">
      <protection hidden="1"/>
    </xf>
    <xf numFmtId="0" fontId="0" fillId="4" borderId="81" xfId="0" applyFill="1" applyBorder="1" applyAlignment="1" applyProtection="1">
      <protection hidden="1"/>
    </xf>
    <xf numFmtId="0" fontId="0" fillId="4" borderId="69"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2"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71"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74" xfId="0" applyFill="1" applyBorder="1" applyAlignment="1" applyProtection="1">
      <protection hidden="1"/>
    </xf>
    <xf numFmtId="0" fontId="1" fillId="0" borderId="111" xfId="0" applyFont="1" applyBorder="1" applyAlignment="1" applyProtection="1">
      <alignment vertical="center"/>
      <protection hidden="1"/>
    </xf>
    <xf numFmtId="0" fontId="1" fillId="0" borderId="80" xfId="0" applyFont="1" applyBorder="1" applyAlignment="1" applyProtection="1">
      <alignment vertical="center" wrapText="1"/>
      <protection hidden="1"/>
    </xf>
    <xf numFmtId="0" fontId="1" fillId="0" borderId="76"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9" applyNumberFormat="1" applyFont="1" applyFill="1" applyBorder="1" applyAlignment="1" applyProtection="1">
      <protection hidden="1"/>
    </xf>
    <xf numFmtId="0" fontId="3" fillId="0" borderId="90"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2"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71" xfId="0" applyFont="1" applyBorder="1" applyAlignment="1" applyProtection="1">
      <alignment vertical="center"/>
      <protection hidden="1"/>
    </xf>
    <xf numFmtId="0" fontId="1" fillId="0" borderId="75"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7"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7"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1" xfId="0" applyFont="1" applyBorder="1" applyAlignment="1" applyProtection="1">
      <protection hidden="1"/>
    </xf>
    <xf numFmtId="0" fontId="1" fillId="0" borderId="76" xfId="0" applyFont="1" applyBorder="1" applyAlignment="1" applyProtection="1">
      <protection hidden="1"/>
    </xf>
    <xf numFmtId="164" fontId="0" fillId="0" borderId="69"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90" xfId="0" applyFont="1" applyBorder="1" applyAlignment="1" applyProtection="1">
      <alignment vertical="center"/>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103" xfId="0" applyFont="1" applyBorder="1" applyAlignment="1" applyProtection="1">
      <protection hidden="1"/>
    </xf>
    <xf numFmtId="0" fontId="0" fillId="0" borderId="110" xfId="0" applyBorder="1" applyProtection="1">
      <protection hidden="1"/>
    </xf>
    <xf numFmtId="0" fontId="0" fillId="0" borderId="81" xfId="0" applyBorder="1" applyAlignment="1" applyProtection="1">
      <protection hidden="1"/>
    </xf>
    <xf numFmtId="0" fontId="0" fillId="0" borderId="72" xfId="0" applyBorder="1" applyAlignment="1" applyProtection="1">
      <protection hidden="1"/>
    </xf>
    <xf numFmtId="0" fontId="1" fillId="0" borderId="13" xfId="0" applyFont="1" applyBorder="1" applyAlignment="1" applyProtection="1">
      <alignment vertical="center"/>
      <protection hidden="1"/>
    </xf>
    <xf numFmtId="164" fontId="0" fillId="0" borderId="87"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0"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2" xfId="0" applyFont="1" applyBorder="1" applyAlignment="1" applyProtection="1">
      <protection hidden="1"/>
    </xf>
    <xf numFmtId="0" fontId="3" fillId="0" borderId="34" xfId="0" applyFont="1" applyBorder="1" applyAlignment="1" applyProtection="1">
      <protection hidden="1"/>
    </xf>
    <xf numFmtId="0" fontId="3" fillId="0" borderId="75" xfId="0" applyFont="1" applyBorder="1" applyAlignment="1" applyProtection="1">
      <protection hidden="1"/>
    </xf>
    <xf numFmtId="0" fontId="3" fillId="0" borderId="0" xfId="0" applyFont="1" applyAlignment="1" applyProtection="1">
      <alignment wrapText="1"/>
      <protection hidden="1"/>
    </xf>
    <xf numFmtId="0" fontId="1" fillId="0" borderId="84" xfId="0" applyFont="1" applyBorder="1" applyAlignment="1" applyProtection="1">
      <alignment horizontal="left" vertical="center"/>
      <protection hidden="1"/>
    </xf>
    <xf numFmtId="0" fontId="1" fillId="3" borderId="68" xfId="0" applyFont="1" applyFill="1" applyBorder="1" applyAlignment="1" applyProtection="1">
      <alignment horizontal="left" vertical="center"/>
      <protection hidden="1"/>
    </xf>
    <xf numFmtId="0" fontId="1" fillId="3" borderId="83"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0"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0" xfId="0" applyFont="1" applyBorder="1" applyAlignment="1" applyProtection="1">
      <alignment vertical="center"/>
      <protection hidden="1"/>
    </xf>
    <xf numFmtId="0" fontId="3" fillId="0" borderId="91"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1" xfId="0" applyFont="1" applyFill="1" applyBorder="1" applyAlignment="1" applyProtection="1">
      <alignment horizontal="left"/>
      <protection hidden="1"/>
    </xf>
    <xf numFmtId="0" fontId="8" fillId="3" borderId="92" xfId="0" applyFont="1" applyFill="1" applyBorder="1" applyAlignment="1" applyProtection="1">
      <alignment horizontal="left"/>
      <protection hidden="1"/>
    </xf>
    <xf numFmtId="0" fontId="1" fillId="0" borderId="92" xfId="0" applyFont="1" applyBorder="1" applyAlignment="1" applyProtection="1">
      <alignment vertical="center" wrapText="1"/>
      <protection hidden="1"/>
    </xf>
    <xf numFmtId="9" fontId="1" fillId="0" borderId="109" xfId="62"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7" xfId="8" applyNumberFormat="1" applyFont="1" applyBorder="1" applyAlignment="1" applyProtection="1">
      <protection hidden="1"/>
    </xf>
    <xf numFmtId="0" fontId="1" fillId="3" borderId="110" xfId="0" applyFont="1" applyFill="1" applyBorder="1" applyAlignment="1" applyProtection="1">
      <protection hidden="1"/>
    </xf>
    <xf numFmtId="0" fontId="1" fillId="3" borderId="81" xfId="0" applyFont="1" applyFill="1" applyBorder="1" applyAlignment="1" applyProtection="1">
      <protection hidden="1"/>
    </xf>
    <xf numFmtId="164" fontId="0" fillId="0" borderId="83" xfId="8" applyNumberFormat="1" applyFont="1" applyBorder="1" applyAlignment="1" applyProtection="1">
      <protection hidden="1"/>
    </xf>
    <xf numFmtId="0" fontId="0" fillId="0" borderId="90" xfId="0" applyBorder="1" applyProtection="1">
      <protection hidden="1"/>
    </xf>
    <xf numFmtId="0" fontId="3" fillId="0" borderId="91" xfId="0" applyFont="1" applyBorder="1" applyProtection="1">
      <protection hidden="1"/>
    </xf>
    <xf numFmtId="0" fontId="0" fillId="0" borderId="91"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1" xfId="0" applyFont="1" applyBorder="1" applyAlignment="1" applyProtection="1">
      <alignment vertical="center"/>
      <protection hidden="1"/>
    </xf>
    <xf numFmtId="0" fontId="3" fillId="0" borderId="81" xfId="0" applyFont="1" applyBorder="1" applyAlignment="1" applyProtection="1">
      <alignment vertical="center" wrapText="1"/>
      <protection hidden="1"/>
    </xf>
    <xf numFmtId="0" fontId="3" fillId="0" borderId="69"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1" xfId="0" applyFont="1" applyBorder="1" applyAlignment="1" applyProtection="1">
      <alignment vertical="center"/>
      <protection hidden="1"/>
    </xf>
    <xf numFmtId="0" fontId="8" fillId="0" borderId="99" xfId="0" applyFont="1" applyBorder="1" applyAlignment="1" applyProtection="1">
      <alignment vertical="center"/>
      <protection hidden="1"/>
    </xf>
    <xf numFmtId="0" fontId="1" fillId="3" borderId="99"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98" xfId="0" applyFont="1" applyFill="1" applyBorder="1" applyAlignment="1" applyProtection="1">
      <alignment vertical="center"/>
      <protection hidden="1"/>
    </xf>
    <xf numFmtId="0" fontId="8" fillId="3" borderId="86"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7" xfId="0" applyFont="1" applyFill="1" applyBorder="1" applyAlignment="1" applyProtection="1">
      <protection hidden="1"/>
    </xf>
    <xf numFmtId="0" fontId="1" fillId="5" borderId="77"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7" xfId="0" applyFont="1" applyBorder="1" applyAlignment="1" applyProtection="1">
      <protection hidden="1"/>
    </xf>
    <xf numFmtId="0" fontId="4" fillId="2" borderId="74" xfId="0" applyFont="1" applyFill="1" applyBorder="1" applyAlignment="1" applyProtection="1">
      <alignment horizontal="center"/>
      <protection hidden="1"/>
    </xf>
    <xf numFmtId="0" fontId="4" fillId="0" borderId="84" xfId="0" applyFont="1" applyBorder="1" applyAlignment="1" applyProtection="1">
      <protection hidden="1"/>
    </xf>
    <xf numFmtId="0" fontId="4" fillId="0" borderId="1" xfId="0" applyFont="1" applyFill="1" applyBorder="1" applyAlignment="1" applyProtection="1">
      <protection hidden="1"/>
    </xf>
    <xf numFmtId="0" fontId="4" fillId="0" borderId="83" xfId="0" applyFont="1" applyFill="1" applyBorder="1" applyAlignment="1" applyProtection="1">
      <protection hidden="1"/>
    </xf>
    <xf numFmtId="0" fontId="1" fillId="0" borderId="101" xfId="0" applyFont="1" applyBorder="1" applyAlignment="1" applyProtection="1">
      <protection hidden="1"/>
    </xf>
    <xf numFmtId="0" fontId="1" fillId="0" borderId="93" xfId="0" applyFont="1" applyBorder="1" applyAlignment="1" applyProtection="1">
      <protection hidden="1"/>
    </xf>
    <xf numFmtId="0" fontId="4" fillId="0" borderId="85" xfId="0" applyFont="1" applyFill="1" applyBorder="1" applyAlignment="1" applyProtection="1">
      <protection hidden="1"/>
    </xf>
    <xf numFmtId="0" fontId="4" fillId="0" borderId="86"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7" xfId="0" applyFont="1" applyFill="1" applyBorder="1" applyAlignment="1" applyProtection="1">
      <protection hidden="1"/>
    </xf>
    <xf numFmtId="0" fontId="1" fillId="0" borderId="100" xfId="0" applyFont="1" applyBorder="1" applyAlignment="1" applyProtection="1">
      <protection hidden="1"/>
    </xf>
    <xf numFmtId="0" fontId="1" fillId="0" borderId="113" xfId="0" applyFont="1" applyBorder="1" applyAlignment="1" applyProtection="1">
      <protection hidden="1"/>
    </xf>
    <xf numFmtId="0" fontId="4" fillId="0" borderId="80" xfId="0" applyFont="1" applyFill="1" applyBorder="1" applyAlignment="1" applyProtection="1">
      <protection hidden="1"/>
    </xf>
    <xf numFmtId="0" fontId="4" fillId="0" borderId="76"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3"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74" xfId="62" applyFont="1" applyFill="1" applyBorder="1" applyProtection="1">
      <protection hidden="1"/>
    </xf>
    <xf numFmtId="9" fontId="15" fillId="4" borderId="54" xfId="62" applyFont="1" applyFill="1" applyBorder="1" applyProtection="1">
      <protection hidden="1"/>
    </xf>
    <xf numFmtId="165" fontId="0" fillId="0" borderId="14" xfId="8" applyNumberFormat="1" applyFont="1" applyBorder="1" applyAlignment="1" applyProtection="1">
      <protection locked="0"/>
    </xf>
    <xf numFmtId="9" fontId="4" fillId="0" borderId="65" xfId="62"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62" applyFont="1" applyBorder="1" applyAlignment="1" applyProtection="1">
      <alignment horizontal="right"/>
      <protection hidden="1"/>
    </xf>
    <xf numFmtId="9" fontId="0" fillId="0" borderId="41" xfId="62" applyFont="1" applyBorder="1" applyAlignment="1" applyProtection="1">
      <alignment horizontal="right"/>
      <protection hidden="1"/>
    </xf>
    <xf numFmtId="9" fontId="4" fillId="4" borderId="75" xfId="62" applyFont="1" applyFill="1" applyBorder="1" applyProtection="1">
      <protection hidden="1"/>
    </xf>
    <xf numFmtId="0" fontId="4" fillId="0" borderId="14" xfId="42" applyBorder="1" applyAlignment="1" applyProtection="1">
      <protection locked="0"/>
    </xf>
    <xf numFmtId="0" fontId="4" fillId="0" borderId="14" xfId="0" applyFont="1" applyBorder="1" applyAlignment="1" applyProtection="1">
      <protection locked="0"/>
    </xf>
    <xf numFmtId="0" fontId="4" fillId="0" borderId="99" xfId="0" applyFont="1" applyBorder="1" applyAlignment="1" applyProtection="1">
      <alignment horizontal="center"/>
      <protection locked="0"/>
    </xf>
    <xf numFmtId="0" fontId="0" fillId="0" borderId="99"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8" applyNumberFormat="1" applyFont="1" applyBorder="1" applyProtection="1">
      <protection locked="0"/>
    </xf>
    <xf numFmtId="164" fontId="4" fillId="0" borderId="41" xfId="8" applyNumberFormat="1" applyFont="1" applyBorder="1" applyProtection="1">
      <protection locked="0"/>
    </xf>
    <xf numFmtId="164" fontId="4" fillId="0" borderId="65" xfId="8" applyNumberFormat="1" applyFont="1" applyBorder="1" applyAlignment="1" applyProtection="1">
      <alignment horizontal="right"/>
      <protection hidden="1"/>
    </xf>
    <xf numFmtId="164" fontId="4" fillId="0" borderId="54" xfId="8" applyNumberFormat="1" applyFont="1" applyBorder="1" applyAlignment="1" applyProtection="1">
      <alignment horizontal="right" indent="1"/>
      <protection hidden="1"/>
    </xf>
    <xf numFmtId="164" fontId="4" fillId="0" borderId="74"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5"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2"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69" xfId="0" applyNumberFormat="1" applyFont="1" applyBorder="1" applyAlignment="1" applyProtection="1">
      <alignment horizontal="center"/>
      <protection hidden="1"/>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8" applyNumberFormat="1" applyFont="1" applyBorder="1" applyAlignment="1" applyProtection="1">
      <alignment horizontal="right" indent="1"/>
      <protection locked="0"/>
    </xf>
    <xf numFmtId="0" fontId="8" fillId="3" borderId="32" xfId="0" applyFont="1" applyFill="1" applyBorder="1" applyAlignment="1" applyProtection="1">
      <alignment horizontal="left" vertical="center"/>
      <protection locked="0"/>
    </xf>
    <xf numFmtId="164" fontId="8" fillId="0" borderId="65" xfId="0" applyNumberFormat="1" applyFont="1" applyBorder="1" applyAlignment="1" applyProtection="1">
      <alignment horizontal="center" vertical="center"/>
      <protection locked="0"/>
    </xf>
    <xf numFmtId="164" fontId="8" fillId="0" borderId="74" xfId="0" applyNumberFormat="1" applyFont="1" applyBorder="1" applyAlignment="1" applyProtection="1">
      <alignment horizontal="center" vertical="center"/>
      <protection locked="0"/>
    </xf>
    <xf numFmtId="0" fontId="8" fillId="3" borderId="65" xfId="0" applyFont="1" applyFill="1" applyBorder="1" applyAlignment="1" applyProtection="1">
      <alignment horizontal="center" vertical="center"/>
      <protection locked="0"/>
    </xf>
    <xf numFmtId="0" fontId="8" fillId="0" borderId="87" xfId="0" applyFont="1" applyBorder="1" applyAlignment="1" applyProtection="1">
      <alignment vertical="center" wrapText="1"/>
      <protection locked="0"/>
    </xf>
    <xf numFmtId="0" fontId="8" fillId="0" borderId="65" xfId="0" applyFont="1" applyBorder="1" applyAlignment="1" applyProtection="1">
      <alignment vertical="center" wrapText="1"/>
      <protection locked="0"/>
    </xf>
    <xf numFmtId="0" fontId="9" fillId="0" borderId="7" xfId="0" applyFont="1" applyBorder="1" applyAlignment="1" applyProtection="1">
      <alignment wrapText="1"/>
      <protection locked="0"/>
    </xf>
    <xf numFmtId="0" fontId="8" fillId="3" borderId="32" xfId="0" applyFont="1" applyFill="1" applyBorder="1" applyAlignment="1" applyProtection="1">
      <alignment horizontal="left" vertical="center"/>
      <protection locked="0"/>
    </xf>
    <xf numFmtId="0" fontId="8" fillId="3" borderId="65" xfId="0" applyFont="1" applyFill="1" applyBorder="1" applyAlignment="1" applyProtection="1">
      <alignment horizontal="left" vertical="center"/>
      <protection locked="0"/>
    </xf>
    <xf numFmtId="0" fontId="8" fillId="3" borderId="103" xfId="0" applyFont="1" applyFill="1" applyBorder="1" applyAlignment="1" applyProtection="1">
      <alignment horizontal="left" vertical="center"/>
      <protection locked="0"/>
    </xf>
    <xf numFmtId="0" fontId="8" fillId="3" borderId="87" xfId="0" applyFont="1" applyFill="1" applyBorder="1" applyAlignment="1" applyProtection="1">
      <alignment horizontal="left" vertical="center"/>
      <protection locked="0"/>
    </xf>
    <xf numFmtId="0" fontId="8" fillId="3" borderId="35" xfId="0" applyFont="1" applyFill="1" applyBorder="1" applyAlignment="1" applyProtection="1">
      <alignment horizontal="left" vertical="center"/>
      <protection locked="0"/>
    </xf>
    <xf numFmtId="0" fontId="8" fillId="3" borderId="74" xfId="0" applyFont="1" applyFill="1" applyBorder="1" applyAlignment="1" applyProtection="1">
      <alignment horizontal="left" vertical="center"/>
      <protection locked="0"/>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164" fontId="4" fillId="0" borderId="3" xfId="9" applyNumberFormat="1" applyFont="1" applyBorder="1" applyAlignment="1" applyProtection="1">
      <alignment horizontal="right"/>
      <protection locked="0"/>
    </xf>
    <xf numFmtId="164" fontId="4" fillId="0" borderId="0" xfId="9" applyNumberFormat="1" applyFont="1" applyBorder="1" applyAlignment="1" applyProtection="1">
      <alignment horizontal="right"/>
      <protection locked="0"/>
    </xf>
    <xf numFmtId="0" fontId="4" fillId="0" borderId="0" xfId="42" applyFont="1" applyBorder="1" applyAlignment="1" applyProtection="1">
      <alignment horizontal="left"/>
      <protection locked="0"/>
    </xf>
    <xf numFmtId="0" fontId="4" fillId="0" borderId="14" xfId="42" applyFont="1" applyBorder="1" applyAlignment="1" applyProtection="1">
      <alignment horizontal="left"/>
      <protection locked="0"/>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77" xfId="0" applyFont="1" applyBorder="1" applyAlignment="1">
      <alignment horizontal="left"/>
    </xf>
    <xf numFmtId="164" fontId="0" fillId="0" borderId="30" xfId="9" applyNumberFormat="1" applyFont="1" applyBorder="1" applyAlignment="1" applyProtection="1">
      <alignment horizontal="right"/>
    </xf>
    <xf numFmtId="164" fontId="0" fillId="0" borderId="2" xfId="9" applyNumberFormat="1" applyFont="1" applyBorder="1" applyAlignment="1" applyProtection="1">
      <alignment horizontal="right"/>
    </xf>
    <xf numFmtId="0" fontId="1" fillId="0" borderId="102" xfId="0" applyFont="1" applyBorder="1" applyAlignment="1">
      <alignment horizontal="left"/>
    </xf>
    <xf numFmtId="0" fontId="1" fillId="0" borderId="34" xfId="0" applyFont="1" applyBorder="1" applyAlignment="1">
      <alignment horizontal="left"/>
    </xf>
    <xf numFmtId="0" fontId="1" fillId="0" borderId="71" xfId="0" applyFont="1" applyBorder="1" applyAlignment="1">
      <alignment horizontal="left"/>
    </xf>
    <xf numFmtId="164" fontId="4" fillId="0" borderId="12" xfId="9" applyNumberFormat="1" applyFont="1" applyBorder="1" applyAlignment="1" applyProtection="1">
      <alignment horizontal="right"/>
    </xf>
    <xf numFmtId="164" fontId="4" fillId="0" borderId="34" xfId="9" applyNumberFormat="1" applyFont="1" applyBorder="1" applyAlignment="1" applyProtection="1">
      <alignment horizontal="right"/>
    </xf>
    <xf numFmtId="164" fontId="4" fillId="0" borderId="98" xfId="9" applyNumberFormat="1" applyFont="1" applyBorder="1" applyAlignment="1" applyProtection="1">
      <alignment horizontal="center"/>
    </xf>
    <xf numFmtId="164" fontId="4" fillId="0" borderId="13" xfId="9" applyNumberFormat="1" applyFont="1" applyBorder="1" applyAlignment="1" applyProtection="1">
      <alignment horizontal="center"/>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13" xfId="0" applyFont="1" applyBorder="1" applyAlignment="1">
      <alignment horizontal="center"/>
    </xf>
    <xf numFmtId="0" fontId="1" fillId="0" borderId="70" xfId="0" applyFont="1" applyBorder="1" applyAlignment="1">
      <alignment horizontal="center"/>
    </xf>
    <xf numFmtId="0" fontId="1" fillId="0" borderId="84" xfId="0" applyFont="1" applyBorder="1"/>
    <xf numFmtId="0" fontId="1" fillId="0" borderId="1" xfId="0" applyFont="1" applyBorder="1"/>
    <xf numFmtId="0" fontId="1" fillId="0" borderId="54" xfId="0" applyFont="1" applyBorder="1"/>
    <xf numFmtId="164" fontId="0" fillId="0" borderId="84" xfId="8" applyNumberFormat="1" applyFont="1" applyBorder="1" applyAlignment="1" applyProtection="1">
      <alignment horizontal="right"/>
      <protection hidden="1"/>
    </xf>
    <xf numFmtId="164" fontId="0" fillId="0" borderId="1" xfId="8" applyNumberFormat="1" applyFont="1" applyBorder="1" applyAlignment="1" applyProtection="1">
      <alignment horizontal="right"/>
      <protection hidden="1"/>
    </xf>
    <xf numFmtId="0" fontId="4" fillId="0" borderId="32" xfId="0" applyFont="1" applyBorder="1" applyAlignment="1">
      <alignment horizontal="center"/>
    </xf>
    <xf numFmtId="0" fontId="4" fillId="0" borderId="2" xfId="0" applyFont="1" applyBorder="1" applyAlignment="1">
      <alignment horizontal="center"/>
    </xf>
    <xf numFmtId="0" fontId="4" fillId="0" borderId="77" xfId="0" applyFont="1" applyBorder="1" applyAlignment="1">
      <alignment horizontal="center"/>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164" fontId="0" fillId="0" borderId="30" xfId="9" applyNumberFormat="1" applyFont="1" applyBorder="1" applyAlignment="1" applyProtection="1">
      <alignment horizontal="right"/>
      <protection hidden="1"/>
    </xf>
    <xf numFmtId="164" fontId="0" fillId="0" borderId="2" xfId="9" applyNumberFormat="1" applyFont="1" applyBorder="1" applyAlignment="1" applyProtection="1">
      <alignment horizontal="right"/>
      <protection hidden="1"/>
    </xf>
    <xf numFmtId="164" fontId="4" fillId="0" borderId="3" xfId="9" applyNumberFormat="1" applyFont="1" applyBorder="1" applyAlignment="1" applyProtection="1">
      <alignment horizontal="right"/>
      <protection hidden="1"/>
    </xf>
    <xf numFmtId="164" fontId="4" fillId="0" borderId="0" xfId="9"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64" fontId="4" fillId="0" borderId="3" xfId="9" applyNumberFormat="1" applyFont="1" applyBorder="1" applyAlignment="1" applyProtection="1">
      <alignment horizontal="center"/>
      <protection locked="0"/>
    </xf>
    <xf numFmtId="164" fontId="4" fillId="0" borderId="0" xfId="9" applyNumberFormat="1" applyFont="1" applyBorder="1" applyAlignment="1" applyProtection="1">
      <alignment horizontal="center"/>
      <protection locked="0"/>
    </xf>
    <xf numFmtId="0" fontId="4" fillId="0" borderId="0" xfId="42" applyBorder="1" applyAlignment="1" applyProtection="1">
      <alignment horizontal="left"/>
      <protection locked="0"/>
    </xf>
    <xf numFmtId="0" fontId="4" fillId="0" borderId="14" xfId="42" applyBorder="1" applyAlignment="1" applyProtection="1">
      <alignment horizontal="left"/>
      <protection locked="0"/>
    </xf>
    <xf numFmtId="0" fontId="1" fillId="0" borderId="34" xfId="0" applyFont="1" applyBorder="1"/>
    <xf numFmtId="0" fontId="1" fillId="0" borderId="71"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0" xfId="0" applyFont="1" applyBorder="1" applyAlignment="1">
      <alignment horizontal="center" vertical="center"/>
    </xf>
    <xf numFmtId="0" fontId="1" fillId="0" borderId="106" xfId="0" applyFont="1" applyBorder="1" applyAlignment="1">
      <alignment horizontal="center"/>
    </xf>
    <xf numFmtId="0" fontId="1" fillId="0" borderId="91" xfId="0" applyFont="1" applyBorder="1" applyAlignment="1">
      <alignment horizontal="center"/>
    </xf>
    <xf numFmtId="0" fontId="1" fillId="0" borderId="98" xfId="0" applyFont="1" applyBorder="1" applyAlignment="1">
      <alignment horizontal="center" vertical="center" wrapText="1"/>
    </xf>
    <xf numFmtId="0" fontId="1" fillId="0" borderId="13" xfId="0" applyFont="1" applyBorder="1" applyAlignment="1">
      <alignment horizontal="center" vertical="center" wrapText="1"/>
    </xf>
    <xf numFmtId="14" fontId="0" fillId="0" borderId="13" xfId="0" applyNumberFormat="1" applyBorder="1" applyAlignment="1" applyProtection="1">
      <alignment horizontal="right"/>
    </xf>
    <xf numFmtId="0" fontId="1" fillId="0" borderId="0" xfId="0" applyFont="1" applyBorder="1"/>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4" fillId="0" borderId="80" xfId="0" applyFont="1" applyBorder="1" applyAlignment="1">
      <alignment horizontal="left"/>
    </xf>
    <xf numFmtId="0" fontId="4" fillId="0" borderId="76" xfId="0" applyFont="1" applyBorder="1" applyAlignment="1">
      <alignment horizontal="left"/>
    </xf>
  </cellXfs>
  <cellStyles count="79">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omma 5" xfId="7" xr:uid="{00000000-0005-0000-0000-000006000000}"/>
    <cellStyle name="Currency" xfId="8" builtinId="4"/>
    <cellStyle name="Currency 2" xfId="9" xr:uid="{00000000-0005-0000-0000-000008000000}"/>
    <cellStyle name="Currency 2 2" xfId="10" xr:uid="{00000000-0005-0000-0000-000009000000}"/>
    <cellStyle name="Currency 2 2 2" xfId="11" xr:uid="{00000000-0005-0000-0000-00000A000000}"/>
    <cellStyle name="Currency 2 2 2 2" xfId="12" xr:uid="{00000000-0005-0000-0000-00000B000000}"/>
    <cellStyle name="Currency 2 2 3" xfId="13" xr:uid="{00000000-0005-0000-0000-00000C000000}"/>
    <cellStyle name="Currency 2 3" xfId="14" xr:uid="{00000000-0005-0000-0000-00000D000000}"/>
    <cellStyle name="Currency 2 3 2" xfId="15" xr:uid="{00000000-0005-0000-0000-00000E000000}"/>
    <cellStyle name="Currency 2 4" xfId="16" xr:uid="{00000000-0005-0000-0000-00000F000000}"/>
    <cellStyle name="Currency 2 4 2" xfId="17" xr:uid="{00000000-0005-0000-0000-000010000000}"/>
    <cellStyle name="Currency 3" xfId="18" xr:uid="{00000000-0005-0000-0000-000011000000}"/>
    <cellStyle name="Currency 3 2" xfId="19" xr:uid="{00000000-0005-0000-0000-000012000000}"/>
    <cellStyle name="Currency 3 2 2" xfId="20" xr:uid="{00000000-0005-0000-0000-000013000000}"/>
    <cellStyle name="Currency 3 3" xfId="21" xr:uid="{00000000-0005-0000-0000-000014000000}"/>
    <cellStyle name="Currency 3 3 2" xfId="22" xr:uid="{00000000-0005-0000-0000-000015000000}"/>
    <cellStyle name="Currency 4" xfId="23" xr:uid="{00000000-0005-0000-0000-000016000000}"/>
    <cellStyle name="Currency 4 2" xfId="24" xr:uid="{00000000-0005-0000-0000-000017000000}"/>
    <cellStyle name="Currency 5" xfId="25" xr:uid="{00000000-0005-0000-0000-000018000000}"/>
    <cellStyle name="Currency 5 2" xfId="26" xr:uid="{00000000-0005-0000-0000-000019000000}"/>
    <cellStyle name="Currency 6" xfId="27" xr:uid="{00000000-0005-0000-0000-00001A000000}"/>
    <cellStyle name="Currency 6 2" xfId="28" xr:uid="{00000000-0005-0000-0000-00001B000000}"/>
    <cellStyle name="Currency 7" xfId="29" xr:uid="{00000000-0005-0000-0000-00001C000000}"/>
    <cellStyle name="Currency 7 2" xfId="30" xr:uid="{00000000-0005-0000-0000-00001D000000}"/>
    <cellStyle name="Currency 8" xfId="31" xr:uid="{00000000-0005-0000-0000-00001E000000}"/>
    <cellStyle name="Currency 8 2" xfId="32" xr:uid="{00000000-0005-0000-0000-00001F000000}"/>
    <cellStyle name="Header1" xfId="33" xr:uid="{00000000-0005-0000-0000-000020000000}"/>
    <cellStyle name="Header2" xfId="34" xr:uid="{00000000-0005-0000-0000-000021000000}"/>
    <cellStyle name="Normal" xfId="0" builtinId="0"/>
    <cellStyle name="Normal 10" xfId="35" xr:uid="{00000000-0005-0000-0000-000023000000}"/>
    <cellStyle name="Normal 10 2" xfId="36" xr:uid="{00000000-0005-0000-0000-000024000000}"/>
    <cellStyle name="Normal 11" xfId="37" xr:uid="{00000000-0005-0000-0000-000025000000}"/>
    <cellStyle name="Normal 11 2" xfId="38" xr:uid="{00000000-0005-0000-0000-000026000000}"/>
    <cellStyle name="Normal 12" xfId="39" xr:uid="{00000000-0005-0000-0000-000027000000}"/>
    <cellStyle name="Normal 12 2" xfId="40" xr:uid="{00000000-0005-0000-0000-000028000000}"/>
    <cellStyle name="Normal 14" xfId="41" xr:uid="{00000000-0005-0000-0000-000029000000}"/>
    <cellStyle name="Normal 2" xfId="42" xr:uid="{00000000-0005-0000-0000-00002A000000}"/>
    <cellStyle name="Normal 2 2" xfId="43" xr:uid="{00000000-0005-0000-0000-00002B000000}"/>
    <cellStyle name="Normal 2 3" xfId="44" xr:uid="{00000000-0005-0000-0000-00002C000000}"/>
    <cellStyle name="Normal 3" xfId="45" xr:uid="{00000000-0005-0000-0000-00002D000000}"/>
    <cellStyle name="Normal 3 2" xfId="46" xr:uid="{00000000-0005-0000-0000-00002E000000}"/>
    <cellStyle name="Normal 4" xfId="47" xr:uid="{00000000-0005-0000-0000-00002F000000}"/>
    <cellStyle name="Normal 4 2" xfId="48" xr:uid="{00000000-0005-0000-0000-000030000000}"/>
    <cellStyle name="Normal 4 2 2" xfId="49" xr:uid="{00000000-0005-0000-0000-000031000000}"/>
    <cellStyle name="Normal 4 3" xfId="50" xr:uid="{00000000-0005-0000-0000-000032000000}"/>
    <cellStyle name="Normal 4 3 2" xfId="51" xr:uid="{00000000-0005-0000-0000-000033000000}"/>
    <cellStyle name="Normal 4 4" xfId="52" xr:uid="{00000000-0005-0000-0000-000034000000}"/>
    <cellStyle name="Normal 4 4 2" xfId="53" xr:uid="{00000000-0005-0000-0000-000035000000}"/>
    <cellStyle name="Normal 5" xfId="54" xr:uid="{00000000-0005-0000-0000-000036000000}"/>
    <cellStyle name="Normal 6" xfId="55" xr:uid="{00000000-0005-0000-0000-000037000000}"/>
    <cellStyle name="Normal 6 2" xfId="56" xr:uid="{00000000-0005-0000-0000-000038000000}"/>
    <cellStyle name="Normal 7" xfId="57" xr:uid="{00000000-0005-0000-0000-000039000000}"/>
    <cellStyle name="Normal 7 2" xfId="58" xr:uid="{00000000-0005-0000-0000-00003A000000}"/>
    <cellStyle name="Normal 8" xfId="59" xr:uid="{00000000-0005-0000-0000-00003B000000}"/>
    <cellStyle name="Normal 9" xfId="60" xr:uid="{00000000-0005-0000-0000-00003C000000}"/>
    <cellStyle name="Normal 9 2" xfId="61" xr:uid="{00000000-0005-0000-0000-00003D000000}"/>
    <cellStyle name="Percent" xfId="62" builtinId="5"/>
    <cellStyle name="Percent 2" xfId="63" xr:uid="{00000000-0005-0000-0000-00003F000000}"/>
    <cellStyle name="Percent 2 2" xfId="64" xr:uid="{00000000-0005-0000-0000-000040000000}"/>
    <cellStyle name="Percent 2 2 2" xfId="65" xr:uid="{00000000-0005-0000-0000-000041000000}"/>
    <cellStyle name="Percent 2 3" xfId="66" xr:uid="{00000000-0005-0000-0000-000042000000}"/>
    <cellStyle name="Percent 2 3 2" xfId="67" xr:uid="{00000000-0005-0000-0000-000043000000}"/>
    <cellStyle name="Percent 2 4" xfId="68" xr:uid="{00000000-0005-0000-0000-000044000000}"/>
    <cellStyle name="Percent 3" xfId="69" xr:uid="{00000000-0005-0000-0000-000045000000}"/>
    <cellStyle name="Percent 3 2" xfId="70" xr:uid="{00000000-0005-0000-0000-000046000000}"/>
    <cellStyle name="Percent 3 2 2" xfId="71" xr:uid="{00000000-0005-0000-0000-000047000000}"/>
    <cellStyle name="Percent 3 3" xfId="72" xr:uid="{00000000-0005-0000-0000-000048000000}"/>
    <cellStyle name="Percent 3 3 2" xfId="73" xr:uid="{00000000-0005-0000-0000-000049000000}"/>
    <cellStyle name="Percent 3 4" xfId="74" xr:uid="{00000000-0005-0000-0000-00004A000000}"/>
    <cellStyle name="Percent 4" xfId="75" xr:uid="{00000000-0005-0000-0000-00004B000000}"/>
    <cellStyle name="Percent 4 2" xfId="76" xr:uid="{00000000-0005-0000-0000-00004C000000}"/>
    <cellStyle name="Percent 5" xfId="77" xr:uid="{00000000-0005-0000-0000-00004D000000}"/>
    <cellStyle name="Percent 6" xfId="78" xr:uid="{00000000-0005-0000-0000-00004E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Normal="100" zoomScaleSheetLayoutView="100" zoomScalePageLayoutView="84" workbookViewId="0">
      <selection activeCell="B4" sqref="B4"/>
    </sheetView>
  </sheetViews>
  <sheetFormatPr defaultColWidth="0" defaultRowHeight="12.75" zeroHeight="1" x14ac:dyDescent="0.2"/>
  <cols>
    <col min="1" max="1" width="7.7109375" style="386" customWidth="1"/>
    <col min="2" max="2" width="47.5703125" style="386" customWidth="1"/>
    <col min="3" max="6" width="6.7109375" style="386" customWidth="1"/>
    <col min="7" max="7" width="37.5703125" style="386" customWidth="1"/>
    <col min="8" max="8" width="12.5703125" style="386" hidden="1" customWidth="1"/>
    <col min="9" max="16384" width="8.7109375" style="386" hidden="1"/>
  </cols>
  <sheetData>
    <row r="1" spans="1:7" ht="19.899999999999999" customHeight="1" x14ac:dyDescent="0.25">
      <c r="A1" s="508"/>
      <c r="B1" s="509" t="s">
        <v>177</v>
      </c>
      <c r="C1" s="510"/>
      <c r="D1" s="510"/>
      <c r="E1" s="510"/>
      <c r="F1" s="510"/>
      <c r="G1" s="511"/>
    </row>
    <row r="2" spans="1:7" ht="19.899999999999999" customHeight="1" x14ac:dyDescent="0.25">
      <c r="A2" s="436"/>
      <c r="B2" s="512" t="s">
        <v>178</v>
      </c>
      <c r="C2" s="423"/>
      <c r="D2" s="423"/>
      <c r="E2" s="423"/>
      <c r="F2" s="423"/>
      <c r="G2" s="513"/>
    </row>
    <row r="3" spans="1:7" ht="19.899999999999999" customHeight="1" thickBot="1" x14ac:dyDescent="0.25">
      <c r="A3" s="514"/>
      <c r="B3" s="515" t="s">
        <v>179</v>
      </c>
      <c r="C3" s="516"/>
      <c r="D3" s="516"/>
      <c r="E3" s="516"/>
      <c r="F3" s="516"/>
      <c r="G3" s="517"/>
    </row>
    <row r="4" spans="1:7" ht="20.100000000000001" customHeight="1" thickBot="1" x14ac:dyDescent="0.25">
      <c r="A4" s="470" t="s">
        <v>8</v>
      </c>
      <c r="B4" s="592" t="s">
        <v>250</v>
      </c>
      <c r="C4" s="186"/>
      <c r="D4" s="186"/>
      <c r="E4" s="186"/>
      <c r="F4" s="518" t="s">
        <v>9</v>
      </c>
      <c r="G4" s="593">
        <v>42893</v>
      </c>
    </row>
    <row r="5" spans="1:7" s="432" customFormat="1" ht="40.15" customHeight="1" x14ac:dyDescent="0.2">
      <c r="A5" s="519" t="s">
        <v>231</v>
      </c>
      <c r="B5" s="520"/>
      <c r="C5" s="521" t="s">
        <v>180</v>
      </c>
      <c r="D5" s="522"/>
      <c r="E5" s="523"/>
      <c r="F5" s="524"/>
      <c r="G5" s="525" t="s">
        <v>55</v>
      </c>
    </row>
    <row r="6" spans="1:7" ht="15" customHeight="1" x14ac:dyDescent="0.2">
      <c r="A6" s="526" t="s">
        <v>103</v>
      </c>
      <c r="B6" s="527"/>
      <c r="C6" s="528" t="s">
        <v>157</v>
      </c>
      <c r="D6" s="529" t="s">
        <v>158</v>
      </c>
      <c r="E6" s="529" t="s">
        <v>98</v>
      </c>
      <c r="F6" s="529" t="s">
        <v>159</v>
      </c>
      <c r="G6" s="530"/>
    </row>
    <row r="7" spans="1:7" ht="15" customHeight="1" x14ac:dyDescent="0.2">
      <c r="A7" s="436">
        <v>1</v>
      </c>
      <c r="B7" s="182" t="s">
        <v>234</v>
      </c>
      <c r="C7" s="573" t="s">
        <v>238</v>
      </c>
      <c r="D7" s="574"/>
      <c r="E7" s="574"/>
      <c r="F7" s="574"/>
      <c r="G7" s="578">
        <v>3948907</v>
      </c>
    </row>
    <row r="8" spans="1:7" ht="15" customHeight="1" x14ac:dyDescent="0.2">
      <c r="A8" s="436">
        <v>2</v>
      </c>
      <c r="B8" s="182" t="s">
        <v>235</v>
      </c>
      <c r="C8" s="575"/>
      <c r="D8" s="575" t="s">
        <v>238</v>
      </c>
      <c r="E8" s="575"/>
      <c r="F8" s="575"/>
      <c r="G8" s="578">
        <v>3623703</v>
      </c>
    </row>
    <row r="9" spans="1:7" ht="15" customHeight="1" x14ac:dyDescent="0.2">
      <c r="A9" s="436">
        <v>3</v>
      </c>
      <c r="B9" s="182" t="s">
        <v>236</v>
      </c>
      <c r="C9" s="575"/>
      <c r="D9" s="575"/>
      <c r="E9" s="575" t="s">
        <v>238</v>
      </c>
      <c r="F9" s="575"/>
      <c r="G9" s="578">
        <v>12562537</v>
      </c>
    </row>
    <row r="10" spans="1:7" ht="15" customHeight="1" x14ac:dyDescent="0.2">
      <c r="A10" s="436">
        <v>4</v>
      </c>
      <c r="B10" s="182" t="s">
        <v>237</v>
      </c>
      <c r="C10" s="575"/>
      <c r="D10" s="575"/>
      <c r="E10" s="575"/>
      <c r="F10" s="575" t="s">
        <v>238</v>
      </c>
      <c r="G10" s="578">
        <v>4145998</v>
      </c>
    </row>
    <row r="11" spans="1:7" ht="15" customHeight="1" x14ac:dyDescent="0.2">
      <c r="A11" s="436">
        <v>5</v>
      </c>
      <c r="B11" s="182"/>
      <c r="C11" s="575"/>
      <c r="D11" s="575"/>
      <c r="E11" s="575"/>
      <c r="F11" s="575"/>
      <c r="G11" s="578"/>
    </row>
    <row r="12" spans="1:7" ht="15" customHeight="1" x14ac:dyDescent="0.2">
      <c r="A12" s="436">
        <v>6</v>
      </c>
      <c r="B12" s="180"/>
      <c r="C12" s="575"/>
      <c r="D12" s="575"/>
      <c r="E12" s="575"/>
      <c r="F12" s="575"/>
      <c r="G12" s="578"/>
    </row>
    <row r="13" spans="1:7" ht="15" customHeight="1" x14ac:dyDescent="0.2">
      <c r="A13" s="436">
        <v>7</v>
      </c>
      <c r="B13" s="180"/>
      <c r="C13" s="575"/>
      <c r="D13" s="575"/>
      <c r="E13" s="575"/>
      <c r="F13" s="575"/>
      <c r="G13" s="578"/>
    </row>
    <row r="14" spans="1:7" ht="15" customHeight="1" x14ac:dyDescent="0.2">
      <c r="A14" s="436">
        <v>8</v>
      </c>
      <c r="B14" s="180"/>
      <c r="C14" s="575"/>
      <c r="D14" s="575"/>
      <c r="E14" s="575"/>
      <c r="F14" s="575"/>
      <c r="G14" s="578"/>
    </row>
    <row r="15" spans="1:7" ht="15" customHeight="1" x14ac:dyDescent="0.2">
      <c r="A15" s="436">
        <v>9</v>
      </c>
      <c r="B15" s="180"/>
      <c r="C15" s="575"/>
      <c r="D15" s="575"/>
      <c r="E15" s="575"/>
      <c r="F15" s="575"/>
      <c r="G15" s="578"/>
    </row>
    <row r="16" spans="1:7" ht="15" customHeight="1" x14ac:dyDescent="0.2">
      <c r="A16" s="436">
        <v>10</v>
      </c>
      <c r="B16" s="180"/>
      <c r="C16" s="575"/>
      <c r="D16" s="575"/>
      <c r="E16" s="575"/>
      <c r="F16" s="575"/>
      <c r="G16" s="578"/>
    </row>
    <row r="17" spans="1:7" ht="15" customHeight="1" x14ac:dyDescent="0.2">
      <c r="A17" s="436">
        <v>11</v>
      </c>
      <c r="B17" s="180"/>
      <c r="C17" s="575"/>
      <c r="D17" s="575"/>
      <c r="E17" s="575"/>
      <c r="F17" s="575"/>
      <c r="G17" s="578"/>
    </row>
    <row r="18" spans="1:7" ht="15" customHeight="1" x14ac:dyDescent="0.2">
      <c r="A18" s="436">
        <v>12</v>
      </c>
      <c r="B18" s="180"/>
      <c r="C18" s="575"/>
      <c r="D18" s="575"/>
      <c r="E18" s="575"/>
      <c r="F18" s="575"/>
      <c r="G18" s="578"/>
    </row>
    <row r="19" spans="1:7" ht="15" customHeight="1" x14ac:dyDescent="0.2">
      <c r="A19" s="436">
        <v>13</v>
      </c>
      <c r="B19" s="180"/>
      <c r="C19" s="575"/>
      <c r="D19" s="575"/>
      <c r="E19" s="575"/>
      <c r="F19" s="575"/>
      <c r="G19" s="578"/>
    </row>
    <row r="20" spans="1:7" ht="15" customHeight="1" x14ac:dyDescent="0.2">
      <c r="A20" s="436">
        <v>14</v>
      </c>
      <c r="B20" s="180"/>
      <c r="C20" s="575"/>
      <c r="D20" s="575"/>
      <c r="E20" s="575"/>
      <c r="F20" s="575"/>
      <c r="G20" s="578"/>
    </row>
    <row r="21" spans="1:7" ht="15" customHeight="1" x14ac:dyDescent="0.2">
      <c r="A21" s="436">
        <v>15</v>
      </c>
      <c r="B21" s="180"/>
      <c r="C21" s="575"/>
      <c r="D21" s="575"/>
      <c r="E21" s="575"/>
      <c r="F21" s="575"/>
      <c r="G21" s="578"/>
    </row>
    <row r="22" spans="1:7" ht="15" customHeight="1" x14ac:dyDescent="0.2">
      <c r="A22" s="436">
        <v>16</v>
      </c>
      <c r="B22" s="180"/>
      <c r="C22" s="575"/>
      <c r="D22" s="575"/>
      <c r="E22" s="575"/>
      <c r="F22" s="575"/>
      <c r="G22" s="578"/>
    </row>
    <row r="23" spans="1:7" ht="15" customHeight="1" x14ac:dyDescent="0.2">
      <c r="A23" s="436">
        <v>17</v>
      </c>
      <c r="B23" s="180"/>
      <c r="C23" s="575"/>
      <c r="D23" s="575"/>
      <c r="E23" s="575"/>
      <c r="F23" s="575"/>
      <c r="G23" s="578"/>
    </row>
    <row r="24" spans="1:7" ht="15" customHeight="1" x14ac:dyDescent="0.2">
      <c r="A24" s="436">
        <v>18</v>
      </c>
      <c r="B24" s="180"/>
      <c r="C24" s="575"/>
      <c r="D24" s="575"/>
      <c r="E24" s="575"/>
      <c r="F24" s="575"/>
      <c r="G24" s="578"/>
    </row>
    <row r="25" spans="1:7" ht="15" customHeight="1" x14ac:dyDescent="0.2">
      <c r="A25" s="436">
        <v>16</v>
      </c>
      <c r="B25" s="180"/>
      <c r="C25" s="575"/>
      <c r="D25" s="575"/>
      <c r="E25" s="575"/>
      <c r="F25" s="575"/>
      <c r="G25" s="578"/>
    </row>
    <row r="26" spans="1:7" ht="15" customHeight="1" x14ac:dyDescent="0.2">
      <c r="A26" s="436">
        <v>20</v>
      </c>
      <c r="B26" s="140"/>
      <c r="C26" s="575"/>
      <c r="D26" s="575"/>
      <c r="E26" s="575"/>
      <c r="F26" s="575"/>
      <c r="G26" s="578"/>
    </row>
    <row r="27" spans="1:7" ht="15" customHeight="1" x14ac:dyDescent="0.2">
      <c r="A27" s="436">
        <v>21</v>
      </c>
      <c r="B27" s="180"/>
      <c r="C27" s="575"/>
      <c r="D27" s="575"/>
      <c r="E27" s="575"/>
      <c r="F27" s="575"/>
      <c r="G27" s="578"/>
    </row>
    <row r="28" spans="1:7" ht="15" customHeight="1" x14ac:dyDescent="0.2">
      <c r="A28" s="436">
        <v>22</v>
      </c>
      <c r="B28" s="180"/>
      <c r="C28" s="575"/>
      <c r="D28" s="575"/>
      <c r="E28" s="575"/>
      <c r="F28" s="575"/>
      <c r="G28" s="578"/>
    </row>
    <row r="29" spans="1:7" ht="15" customHeight="1" x14ac:dyDescent="0.2">
      <c r="A29" s="436">
        <v>23</v>
      </c>
      <c r="B29" s="180"/>
      <c r="C29" s="575"/>
      <c r="D29" s="575"/>
      <c r="E29" s="575"/>
      <c r="F29" s="575"/>
      <c r="G29" s="578"/>
    </row>
    <row r="30" spans="1:7" ht="15" customHeight="1" x14ac:dyDescent="0.2">
      <c r="A30" s="436">
        <v>24</v>
      </c>
      <c r="B30" s="180"/>
      <c r="C30" s="575"/>
      <c r="D30" s="575"/>
      <c r="E30" s="575"/>
      <c r="F30" s="575"/>
      <c r="G30" s="578"/>
    </row>
    <row r="31" spans="1:7" s="446" customFormat="1" ht="15" customHeight="1" x14ac:dyDescent="0.2">
      <c r="A31" s="436">
        <v>25</v>
      </c>
      <c r="B31" s="141"/>
      <c r="C31" s="576"/>
      <c r="D31" s="576"/>
      <c r="E31" s="576"/>
      <c r="F31" s="576"/>
      <c r="G31" s="579"/>
    </row>
    <row r="32" spans="1:7" s="446" customFormat="1" ht="15" customHeight="1" x14ac:dyDescent="0.2">
      <c r="A32" s="531" t="s">
        <v>182</v>
      </c>
      <c r="B32" s="503" t="s">
        <v>183</v>
      </c>
      <c r="C32" s="503"/>
      <c r="D32" s="503"/>
      <c r="E32" s="503"/>
      <c r="F32" s="532"/>
      <c r="G32" s="580">
        <f>SUM(G7:G31)</f>
        <v>24281145</v>
      </c>
    </row>
    <row r="33" spans="1:7" s="446" customFormat="1" ht="15" customHeight="1" x14ac:dyDescent="0.2">
      <c r="A33" s="207" t="s">
        <v>104</v>
      </c>
      <c r="B33" s="208"/>
      <c r="C33" s="529" t="s">
        <v>157</v>
      </c>
      <c r="D33" s="529" t="s">
        <v>158</v>
      </c>
      <c r="E33" s="529" t="s">
        <v>98</v>
      </c>
      <c r="F33" s="529" t="s">
        <v>159</v>
      </c>
      <c r="G33" s="533"/>
    </row>
    <row r="34" spans="1:7" s="446" customFormat="1" ht="15" customHeight="1" x14ac:dyDescent="0.2">
      <c r="A34" s="483">
        <v>1</v>
      </c>
      <c r="B34" s="142" t="s">
        <v>234</v>
      </c>
      <c r="C34" s="573" t="s">
        <v>238</v>
      </c>
      <c r="D34" s="573"/>
      <c r="E34" s="573"/>
      <c r="F34" s="573"/>
      <c r="G34" s="602">
        <v>41173084</v>
      </c>
    </row>
    <row r="35" spans="1:7" s="446" customFormat="1" ht="15" customHeight="1" x14ac:dyDescent="0.2">
      <c r="A35" s="483">
        <v>2</v>
      </c>
      <c r="B35" s="182" t="s">
        <v>235</v>
      </c>
      <c r="C35" s="576"/>
      <c r="D35" s="576" t="s">
        <v>238</v>
      </c>
      <c r="E35" s="576"/>
      <c r="F35" s="576"/>
      <c r="G35" s="602">
        <v>92613</v>
      </c>
    </row>
    <row r="36" spans="1:7" s="446" customFormat="1" ht="15" customHeight="1" x14ac:dyDescent="0.2">
      <c r="A36" s="483">
        <v>3</v>
      </c>
      <c r="B36" s="182" t="s">
        <v>236</v>
      </c>
      <c r="C36" s="576"/>
      <c r="D36" s="576"/>
      <c r="E36" s="576" t="s">
        <v>238</v>
      </c>
      <c r="F36" s="576"/>
      <c r="G36" s="602">
        <v>45169174</v>
      </c>
    </row>
    <row r="37" spans="1:7" s="446" customFormat="1" ht="15" customHeight="1" x14ac:dyDescent="0.2">
      <c r="A37" s="483">
        <v>4</v>
      </c>
      <c r="B37" s="182" t="s">
        <v>237</v>
      </c>
      <c r="C37" s="576"/>
      <c r="D37" s="576"/>
      <c r="E37" s="576"/>
      <c r="F37" s="576" t="s">
        <v>238</v>
      </c>
      <c r="G37" s="602">
        <v>6556682</v>
      </c>
    </row>
    <row r="38" spans="1:7" s="446" customFormat="1" ht="15" customHeight="1" x14ac:dyDescent="0.2">
      <c r="A38" s="483">
        <v>5</v>
      </c>
      <c r="B38" s="180" t="s">
        <v>239</v>
      </c>
      <c r="C38" s="576"/>
      <c r="D38" s="576"/>
      <c r="E38" s="576"/>
      <c r="F38" s="576"/>
      <c r="G38" s="602">
        <v>191990</v>
      </c>
    </row>
    <row r="39" spans="1:7" s="446" customFormat="1" ht="15" customHeight="1" x14ac:dyDescent="0.2">
      <c r="A39" s="483">
        <v>6</v>
      </c>
      <c r="B39" s="180"/>
      <c r="C39" s="576"/>
      <c r="D39" s="576"/>
      <c r="E39" s="576"/>
      <c r="F39" s="576"/>
      <c r="G39" s="602"/>
    </row>
    <row r="40" spans="1:7" s="446" customFormat="1" ht="15" customHeight="1" x14ac:dyDescent="0.2">
      <c r="A40" s="483">
        <v>7</v>
      </c>
      <c r="B40" s="182"/>
      <c r="C40" s="576"/>
      <c r="D40" s="576"/>
      <c r="E40" s="576"/>
      <c r="F40" s="576"/>
      <c r="G40" s="602"/>
    </row>
    <row r="41" spans="1:7" s="446" customFormat="1" ht="15" customHeight="1" x14ac:dyDescent="0.2">
      <c r="A41" s="483">
        <v>8</v>
      </c>
      <c r="B41" s="182"/>
      <c r="C41" s="576"/>
      <c r="D41" s="576"/>
      <c r="E41" s="576"/>
      <c r="F41" s="576"/>
      <c r="G41" s="602"/>
    </row>
    <row r="42" spans="1:7" s="446" customFormat="1" ht="15" customHeight="1" x14ac:dyDescent="0.2">
      <c r="A42" s="483">
        <v>9</v>
      </c>
      <c r="B42" s="182"/>
      <c r="C42" s="576"/>
      <c r="D42" s="576"/>
      <c r="E42" s="576"/>
      <c r="F42" s="576"/>
      <c r="G42" s="602"/>
    </row>
    <row r="43" spans="1:7" s="446" customFormat="1" ht="15" customHeight="1" x14ac:dyDescent="0.2">
      <c r="A43" s="483">
        <v>10</v>
      </c>
      <c r="B43" s="143"/>
      <c r="C43" s="576"/>
      <c r="D43" s="576"/>
      <c r="E43" s="576"/>
      <c r="F43" s="576"/>
      <c r="G43" s="602"/>
    </row>
    <row r="44" spans="1:7" s="446" customFormat="1" ht="15" customHeight="1" x14ac:dyDescent="0.2">
      <c r="A44" s="483">
        <v>11</v>
      </c>
      <c r="B44" s="143"/>
      <c r="C44" s="576"/>
      <c r="D44" s="576"/>
      <c r="E44" s="576"/>
      <c r="F44" s="576"/>
      <c r="G44" s="602"/>
    </row>
    <row r="45" spans="1:7" s="446" customFormat="1" ht="15" customHeight="1" x14ac:dyDescent="0.2">
      <c r="A45" s="483">
        <v>12</v>
      </c>
      <c r="B45" s="180"/>
      <c r="C45" s="576"/>
      <c r="D45" s="576"/>
      <c r="E45" s="576"/>
      <c r="F45" s="576"/>
      <c r="G45" s="602"/>
    </row>
    <row r="46" spans="1:7" s="446" customFormat="1" ht="15" customHeight="1" x14ac:dyDescent="0.2">
      <c r="A46" s="483">
        <v>13</v>
      </c>
      <c r="B46" s="180"/>
      <c r="C46" s="576"/>
      <c r="D46" s="576"/>
      <c r="E46" s="576"/>
      <c r="F46" s="576"/>
      <c r="G46" s="602"/>
    </row>
    <row r="47" spans="1:7" s="446" customFormat="1" ht="15" customHeight="1" x14ac:dyDescent="0.2">
      <c r="A47" s="483">
        <v>14</v>
      </c>
      <c r="B47" s="180"/>
      <c r="C47" s="576"/>
      <c r="D47" s="576"/>
      <c r="E47" s="576"/>
      <c r="F47" s="576"/>
      <c r="G47" s="602"/>
    </row>
    <row r="48" spans="1:7" s="446" customFormat="1" ht="15" customHeight="1" thickBot="1" x14ac:dyDescent="0.25">
      <c r="A48" s="483">
        <v>15</v>
      </c>
      <c r="B48" s="144"/>
      <c r="C48" s="577"/>
      <c r="D48" s="577"/>
      <c r="E48" s="577"/>
      <c r="F48" s="577"/>
      <c r="G48" s="602"/>
    </row>
    <row r="49" spans="1:7" s="446" customFormat="1" ht="15" customHeight="1" thickBot="1" x14ac:dyDescent="0.25">
      <c r="A49" s="534"/>
      <c r="B49" s="402" t="s">
        <v>184</v>
      </c>
      <c r="C49" s="535"/>
      <c r="D49" s="535"/>
      <c r="E49" s="535"/>
      <c r="F49" s="536"/>
      <c r="G49" s="581">
        <f>SUM(G34:G48)</f>
        <v>93183543</v>
      </c>
    </row>
    <row r="50" spans="1:7" s="446" customFormat="1" ht="15" customHeight="1" x14ac:dyDescent="0.2">
      <c r="A50" s="537" t="s">
        <v>105</v>
      </c>
      <c r="B50" s="538"/>
      <c r="C50" s="539"/>
      <c r="D50" s="539"/>
      <c r="E50" s="539"/>
      <c r="F50" s="540"/>
      <c r="G50" s="582">
        <f>G32+G49</f>
        <v>117464688</v>
      </c>
    </row>
    <row r="51" spans="1:7" s="446" customFormat="1" ht="15" customHeight="1" x14ac:dyDescent="0.2">
      <c r="A51" s="447" t="s">
        <v>50</v>
      </c>
      <c r="B51" s="541"/>
      <c r="C51" s="542"/>
      <c r="D51" s="542"/>
      <c r="E51" s="542"/>
      <c r="F51" s="543"/>
      <c r="G51" s="583">
        <v>0</v>
      </c>
    </row>
    <row r="52" spans="1:7" s="446" customFormat="1" ht="15" customHeight="1" x14ac:dyDescent="0.2">
      <c r="A52" s="447" t="s">
        <v>17</v>
      </c>
      <c r="B52" s="541"/>
      <c r="C52" s="542"/>
      <c r="D52" s="542"/>
      <c r="E52" s="542"/>
      <c r="F52" s="543"/>
      <c r="G52" s="583">
        <v>16066462</v>
      </c>
    </row>
    <row r="53" spans="1:7" s="446" customFormat="1" ht="15" customHeight="1" thickBot="1" x14ac:dyDescent="0.25">
      <c r="A53" s="544" t="s">
        <v>37</v>
      </c>
      <c r="B53" s="545"/>
      <c r="C53" s="546"/>
      <c r="D53" s="546"/>
      <c r="E53" s="546"/>
      <c r="F53" s="547"/>
      <c r="G53" s="584">
        <v>0</v>
      </c>
    </row>
    <row r="54" spans="1:7" ht="20.100000000000001" customHeight="1" thickBot="1" x14ac:dyDescent="0.25">
      <c r="A54" s="470" t="s">
        <v>20</v>
      </c>
      <c r="B54" s="471"/>
      <c r="C54" s="548"/>
      <c r="D54" s="548"/>
      <c r="E54" s="548"/>
      <c r="F54" s="549"/>
      <c r="G54" s="585">
        <f>SUM(G50:G53)</f>
        <v>133531150</v>
      </c>
    </row>
    <row r="55" spans="1:7" x14ac:dyDescent="0.2"/>
    <row r="56" spans="1:7" ht="28.5" customHeight="1" x14ac:dyDescent="0.2">
      <c r="A56" s="487" t="s">
        <v>224</v>
      </c>
      <c r="B56" s="487"/>
      <c r="C56" s="487"/>
      <c r="D56" s="487"/>
      <c r="E56" s="487"/>
      <c r="F56" s="487"/>
      <c r="G56" s="487"/>
    </row>
    <row r="57" spans="1:7" x14ac:dyDescent="0.2">
      <c r="A57" s="487"/>
      <c r="B57" s="550"/>
      <c r="C57" s="550"/>
      <c r="D57" s="550"/>
      <c r="E57" s="550"/>
      <c r="F57" s="550"/>
      <c r="G57" s="550"/>
    </row>
  </sheetData>
  <sheetProtection sheet="1"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8"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zoomScaleNormal="100" zoomScaleSheetLayoutView="100" workbookViewId="0">
      <selection activeCell="B7" sqref="B7"/>
    </sheetView>
  </sheetViews>
  <sheetFormatPr defaultColWidth="0" defaultRowHeight="12.75" zeroHeight="1" x14ac:dyDescent="0.2"/>
  <cols>
    <col min="1" max="1" width="8" style="386" customWidth="1"/>
    <col min="2" max="2" width="55.7109375" style="386" customWidth="1"/>
    <col min="3" max="6" width="6.7109375" style="386" customWidth="1"/>
    <col min="7" max="7" width="30.7109375" style="386" customWidth="1"/>
    <col min="8" max="8" width="12.7109375" style="386" customWidth="1"/>
    <col min="9" max="9" width="0" style="386" hidden="1" customWidth="1"/>
    <col min="10" max="16384" width="8.7109375" style="386" hidden="1"/>
  </cols>
  <sheetData>
    <row r="1" spans="1:8" ht="19.899999999999999" customHeight="1" x14ac:dyDescent="0.2">
      <c r="A1" s="489" t="s">
        <v>181</v>
      </c>
      <c r="B1" s="490" t="s">
        <v>185</v>
      </c>
      <c r="C1" s="490"/>
      <c r="D1" s="490"/>
      <c r="E1" s="490"/>
      <c r="F1" s="490"/>
      <c r="G1" s="490"/>
      <c r="H1" s="491"/>
    </row>
    <row r="2" spans="1:8" ht="19.899999999999999" customHeight="1" x14ac:dyDescent="0.2">
      <c r="A2" s="492"/>
      <c r="B2" s="493" t="s">
        <v>186</v>
      </c>
      <c r="C2" s="493"/>
      <c r="D2" s="493"/>
      <c r="E2" s="493"/>
      <c r="F2" s="493"/>
      <c r="G2" s="493"/>
      <c r="H2" s="494"/>
    </row>
    <row r="3" spans="1:8" ht="19.899999999999999" customHeight="1" thickBot="1" x14ac:dyDescent="0.25">
      <c r="A3" s="492"/>
      <c r="B3" s="493" t="s">
        <v>187</v>
      </c>
      <c r="C3" s="493"/>
      <c r="D3" s="493"/>
      <c r="E3" s="493"/>
      <c r="F3" s="493"/>
      <c r="G3" s="493"/>
      <c r="H3" s="494"/>
    </row>
    <row r="4" spans="1:8" ht="20.100000000000001" customHeight="1" thickBot="1" x14ac:dyDescent="0.25">
      <c r="A4" s="217" t="s">
        <v>8</v>
      </c>
      <c r="B4" s="594" t="str">
        <f>'CSS '!B4</f>
        <v>Riverside</v>
      </c>
      <c r="C4" s="187"/>
      <c r="D4" s="187"/>
      <c r="E4" s="187"/>
      <c r="F4" s="495" t="s">
        <v>9</v>
      </c>
      <c r="G4" s="595">
        <f>'CSS '!G4</f>
        <v>42893</v>
      </c>
      <c r="H4" s="188"/>
    </row>
    <row r="5" spans="1:8" s="432" customFormat="1" ht="40.15" customHeight="1" x14ac:dyDescent="0.25">
      <c r="A5" s="458" t="s">
        <v>230</v>
      </c>
      <c r="B5" s="460"/>
      <c r="C5" s="496" t="s">
        <v>191</v>
      </c>
      <c r="D5" s="497"/>
      <c r="E5" s="497"/>
      <c r="F5" s="498"/>
      <c r="G5" s="499" t="s">
        <v>219</v>
      </c>
      <c r="H5" s="500" t="s">
        <v>140</v>
      </c>
    </row>
    <row r="6" spans="1:8" ht="15" customHeight="1" x14ac:dyDescent="0.2">
      <c r="A6" s="200" t="s">
        <v>109</v>
      </c>
      <c r="B6" s="201"/>
      <c r="C6" s="202" t="s">
        <v>157</v>
      </c>
      <c r="D6" s="202" t="s">
        <v>158</v>
      </c>
      <c r="E6" s="202" t="s">
        <v>98</v>
      </c>
      <c r="F6" s="202" t="s">
        <v>159</v>
      </c>
      <c r="G6" s="201"/>
      <c r="H6" s="203"/>
    </row>
    <row r="7" spans="1:8" ht="15" customHeight="1" x14ac:dyDescent="0.2">
      <c r="A7" s="436">
        <v>1</v>
      </c>
      <c r="B7" s="125" t="s">
        <v>240</v>
      </c>
      <c r="C7" s="573" t="s">
        <v>238</v>
      </c>
      <c r="D7" s="573" t="s">
        <v>238</v>
      </c>
      <c r="E7" s="573" t="s">
        <v>238</v>
      </c>
      <c r="F7" s="573" t="s">
        <v>238</v>
      </c>
      <c r="G7" s="565">
        <v>2853834</v>
      </c>
      <c r="H7" s="568">
        <f>IF(G7=0,0,G7/$G$22)</f>
        <v>0.41711401116889918</v>
      </c>
    </row>
    <row r="8" spans="1:8" ht="15" customHeight="1" x14ac:dyDescent="0.2">
      <c r="A8" s="436">
        <v>2</v>
      </c>
      <c r="B8" s="125" t="s">
        <v>241</v>
      </c>
      <c r="C8" s="576" t="s">
        <v>238</v>
      </c>
      <c r="D8" s="575"/>
      <c r="E8" s="576" t="s">
        <v>238</v>
      </c>
      <c r="F8" s="575"/>
      <c r="G8" s="565">
        <v>1521565</v>
      </c>
      <c r="H8" s="568">
        <f t="shared" ref="H8:H21" si="0">IF(G8=0,0,G8/$G$22)</f>
        <v>0.22239067878657487</v>
      </c>
    </row>
    <row r="9" spans="1:8" ht="15" customHeight="1" x14ac:dyDescent="0.2">
      <c r="A9" s="436">
        <v>3</v>
      </c>
      <c r="B9" s="125" t="s">
        <v>242</v>
      </c>
      <c r="C9" s="575"/>
      <c r="D9" s="575" t="s">
        <v>238</v>
      </c>
      <c r="E9" s="575"/>
      <c r="F9" s="575"/>
      <c r="G9" s="565">
        <v>1058503</v>
      </c>
      <c r="H9" s="568">
        <f t="shared" si="0"/>
        <v>0.15470992081680759</v>
      </c>
    </row>
    <row r="10" spans="1:8" ht="15" customHeight="1" x14ac:dyDescent="0.2">
      <c r="A10" s="436">
        <v>4</v>
      </c>
      <c r="B10" s="125" t="s">
        <v>243</v>
      </c>
      <c r="C10" s="575"/>
      <c r="D10" s="575"/>
      <c r="E10" s="575"/>
      <c r="F10" s="575" t="s">
        <v>238</v>
      </c>
      <c r="G10" s="565">
        <v>1407954</v>
      </c>
      <c r="H10" s="568">
        <f t="shared" si="0"/>
        <v>0.20578538922771833</v>
      </c>
    </row>
    <row r="11" spans="1:8" ht="15" customHeight="1" x14ac:dyDescent="0.2">
      <c r="A11" s="436">
        <v>5</v>
      </c>
      <c r="B11" s="125"/>
      <c r="C11" s="575"/>
      <c r="D11" s="575"/>
      <c r="E11" s="575"/>
      <c r="F11" s="575"/>
      <c r="G11" s="565"/>
      <c r="H11" s="568">
        <f t="shared" si="0"/>
        <v>0</v>
      </c>
    </row>
    <row r="12" spans="1:8" ht="15" customHeight="1" x14ac:dyDescent="0.2">
      <c r="A12" s="436">
        <v>6</v>
      </c>
      <c r="B12" s="126"/>
      <c r="C12" s="575"/>
      <c r="D12" s="575"/>
      <c r="E12" s="575"/>
      <c r="F12" s="575"/>
      <c r="G12" s="565"/>
      <c r="H12" s="568">
        <f t="shared" si="0"/>
        <v>0</v>
      </c>
    </row>
    <row r="13" spans="1:8" ht="15" customHeight="1" x14ac:dyDescent="0.2">
      <c r="A13" s="436">
        <v>7</v>
      </c>
      <c r="B13" s="126"/>
      <c r="C13" s="575"/>
      <c r="D13" s="575"/>
      <c r="E13" s="575"/>
      <c r="F13" s="575"/>
      <c r="G13" s="565"/>
      <c r="H13" s="568">
        <f t="shared" si="0"/>
        <v>0</v>
      </c>
    </row>
    <row r="14" spans="1:8" ht="15" customHeight="1" x14ac:dyDescent="0.2">
      <c r="A14" s="436">
        <v>8</v>
      </c>
      <c r="B14" s="126"/>
      <c r="C14" s="575"/>
      <c r="D14" s="575"/>
      <c r="E14" s="575"/>
      <c r="F14" s="575"/>
      <c r="G14" s="565"/>
      <c r="H14" s="568">
        <f t="shared" si="0"/>
        <v>0</v>
      </c>
    </row>
    <row r="15" spans="1:8" ht="15" customHeight="1" x14ac:dyDescent="0.2">
      <c r="A15" s="436">
        <v>9</v>
      </c>
      <c r="B15" s="153"/>
      <c r="C15" s="575"/>
      <c r="D15" s="575"/>
      <c r="E15" s="575"/>
      <c r="F15" s="575"/>
      <c r="G15" s="565"/>
      <c r="H15" s="568">
        <f t="shared" si="0"/>
        <v>0</v>
      </c>
    </row>
    <row r="16" spans="1:8" ht="15" customHeight="1" x14ac:dyDescent="0.2">
      <c r="A16" s="436">
        <v>10</v>
      </c>
      <c r="B16" s="126"/>
      <c r="C16" s="575"/>
      <c r="D16" s="575"/>
      <c r="E16" s="575"/>
      <c r="F16" s="575"/>
      <c r="G16" s="565"/>
      <c r="H16" s="568">
        <f t="shared" si="0"/>
        <v>0</v>
      </c>
    </row>
    <row r="17" spans="1:8" ht="15" customHeight="1" x14ac:dyDescent="0.2">
      <c r="A17" s="436">
        <v>11</v>
      </c>
      <c r="B17" s="126"/>
      <c r="C17" s="575"/>
      <c r="D17" s="575"/>
      <c r="E17" s="575"/>
      <c r="F17" s="575"/>
      <c r="G17" s="565"/>
      <c r="H17" s="568">
        <f t="shared" si="0"/>
        <v>0</v>
      </c>
    </row>
    <row r="18" spans="1:8" ht="15" customHeight="1" x14ac:dyDescent="0.2">
      <c r="A18" s="436">
        <v>12</v>
      </c>
      <c r="B18" s="126"/>
      <c r="C18" s="575"/>
      <c r="D18" s="575"/>
      <c r="E18" s="575"/>
      <c r="F18" s="575"/>
      <c r="G18" s="565"/>
      <c r="H18" s="568">
        <f t="shared" si="0"/>
        <v>0</v>
      </c>
    </row>
    <row r="19" spans="1:8" ht="15" customHeight="1" x14ac:dyDescent="0.2">
      <c r="A19" s="436">
        <v>13</v>
      </c>
      <c r="B19" s="126"/>
      <c r="C19" s="575"/>
      <c r="D19" s="575"/>
      <c r="E19" s="575"/>
      <c r="F19" s="575"/>
      <c r="G19" s="565"/>
      <c r="H19" s="568">
        <f t="shared" si="0"/>
        <v>0</v>
      </c>
    </row>
    <row r="20" spans="1:8" ht="15" customHeight="1" x14ac:dyDescent="0.2">
      <c r="A20" s="436">
        <v>14</v>
      </c>
      <c r="B20" s="126"/>
      <c r="C20" s="575"/>
      <c r="D20" s="575"/>
      <c r="E20" s="575"/>
      <c r="F20" s="575"/>
      <c r="G20" s="565"/>
      <c r="H20" s="568">
        <f t="shared" si="0"/>
        <v>0</v>
      </c>
    </row>
    <row r="21" spans="1:8" ht="15" customHeight="1" x14ac:dyDescent="0.2">
      <c r="A21" s="436">
        <v>15</v>
      </c>
      <c r="B21" s="128"/>
      <c r="C21" s="575"/>
      <c r="D21" s="575"/>
      <c r="E21" s="575"/>
      <c r="F21" s="575"/>
      <c r="G21" s="565"/>
      <c r="H21" s="568">
        <f t="shared" si="0"/>
        <v>0</v>
      </c>
    </row>
    <row r="22" spans="1:8" s="446" customFormat="1" ht="15" customHeight="1" x14ac:dyDescent="0.2">
      <c r="A22" s="501"/>
      <c r="B22" s="502" t="s">
        <v>110</v>
      </c>
      <c r="C22" s="190"/>
      <c r="D22" s="190"/>
      <c r="E22" s="190"/>
      <c r="F22" s="191"/>
      <c r="G22" s="189">
        <f>SUM(G7:G21)</f>
        <v>6841856</v>
      </c>
      <c r="H22" s="567">
        <f>SUM(H7:H21)</f>
        <v>1</v>
      </c>
    </row>
    <row r="23" spans="1:8" ht="15" customHeight="1" x14ac:dyDescent="0.2">
      <c r="A23" s="200" t="s">
        <v>108</v>
      </c>
      <c r="B23" s="204"/>
      <c r="C23" s="202" t="s">
        <v>157</v>
      </c>
      <c r="D23" s="202" t="s">
        <v>158</v>
      </c>
      <c r="E23" s="202" t="s">
        <v>98</v>
      </c>
      <c r="F23" s="202" t="s">
        <v>159</v>
      </c>
      <c r="G23" s="205"/>
      <c r="H23" s="206"/>
    </row>
    <row r="24" spans="1:8" ht="15" customHeight="1" x14ac:dyDescent="0.2">
      <c r="A24" s="436">
        <v>1</v>
      </c>
      <c r="B24" s="181" t="s">
        <v>241</v>
      </c>
      <c r="C24" s="574" t="s">
        <v>238</v>
      </c>
      <c r="D24" s="574" t="s">
        <v>238</v>
      </c>
      <c r="E24" s="574" t="s">
        <v>238</v>
      </c>
      <c r="F24" s="574" t="s">
        <v>238</v>
      </c>
      <c r="G24" s="154">
        <v>4001734</v>
      </c>
      <c r="H24" s="569">
        <f>IF(G24=0,0,G24/$G$39)</f>
        <v>0.55634624442713099</v>
      </c>
    </row>
    <row r="25" spans="1:8" ht="15" customHeight="1" x14ac:dyDescent="0.2">
      <c r="A25" s="436">
        <v>2</v>
      </c>
      <c r="B25" s="181" t="s">
        <v>244</v>
      </c>
      <c r="C25" s="575" t="s">
        <v>238</v>
      </c>
      <c r="D25" s="575" t="s">
        <v>238</v>
      </c>
      <c r="E25" s="575" t="s">
        <v>238</v>
      </c>
      <c r="F25" s="575" t="s">
        <v>238</v>
      </c>
      <c r="G25" s="154">
        <v>358908</v>
      </c>
      <c r="H25" s="569">
        <f t="shared" ref="H25:H38" si="1">IF(G25=0,0,G25/$G$39)</f>
        <v>4.9897648842939769E-2</v>
      </c>
    </row>
    <row r="26" spans="1:8" ht="15" customHeight="1" x14ac:dyDescent="0.2">
      <c r="A26" s="436">
        <v>3</v>
      </c>
      <c r="B26" s="181" t="s">
        <v>245</v>
      </c>
      <c r="C26" s="575" t="s">
        <v>238</v>
      </c>
      <c r="D26" s="575" t="s">
        <v>238</v>
      </c>
      <c r="E26" s="575" t="s">
        <v>238</v>
      </c>
      <c r="F26" s="575" t="s">
        <v>238</v>
      </c>
      <c r="G26" s="154">
        <v>1389278</v>
      </c>
      <c r="H26" s="569">
        <f t="shared" si="1"/>
        <v>0.19314617057636407</v>
      </c>
    </row>
    <row r="27" spans="1:8" ht="15" customHeight="1" x14ac:dyDescent="0.2">
      <c r="A27" s="436">
        <v>4</v>
      </c>
      <c r="B27" s="181" t="s">
        <v>246</v>
      </c>
      <c r="C27" s="575" t="s">
        <v>238</v>
      </c>
      <c r="D27" s="575" t="s">
        <v>238</v>
      </c>
      <c r="E27" s="575" t="s">
        <v>238</v>
      </c>
      <c r="F27" s="575" t="s">
        <v>238</v>
      </c>
      <c r="G27" s="154">
        <v>1442964</v>
      </c>
      <c r="H27" s="569">
        <f t="shared" si="1"/>
        <v>0.20060993615356509</v>
      </c>
    </row>
    <row r="28" spans="1:8" ht="15" customHeight="1" x14ac:dyDescent="0.2">
      <c r="A28" s="436">
        <v>5</v>
      </c>
      <c r="B28" s="179"/>
      <c r="C28" s="575"/>
      <c r="D28" s="575"/>
      <c r="E28" s="575"/>
      <c r="F28" s="575"/>
      <c r="G28" s="154"/>
      <c r="H28" s="569">
        <f t="shared" si="1"/>
        <v>0</v>
      </c>
    </row>
    <row r="29" spans="1:8" ht="15" customHeight="1" x14ac:dyDescent="0.2">
      <c r="A29" s="436">
        <v>6</v>
      </c>
      <c r="B29" s="179"/>
      <c r="C29" s="575"/>
      <c r="D29" s="575"/>
      <c r="E29" s="575"/>
      <c r="F29" s="575"/>
      <c r="G29" s="154"/>
      <c r="H29" s="569">
        <f t="shared" si="1"/>
        <v>0</v>
      </c>
    </row>
    <row r="30" spans="1:8" ht="15" customHeight="1" x14ac:dyDescent="0.2">
      <c r="A30" s="436">
        <v>7</v>
      </c>
      <c r="B30" s="179"/>
      <c r="C30" s="575"/>
      <c r="D30" s="575"/>
      <c r="E30" s="575"/>
      <c r="F30" s="575"/>
      <c r="G30" s="154"/>
      <c r="H30" s="569">
        <f t="shared" si="1"/>
        <v>0</v>
      </c>
    </row>
    <row r="31" spans="1:8" ht="15" customHeight="1" x14ac:dyDescent="0.2">
      <c r="A31" s="436">
        <v>8</v>
      </c>
      <c r="B31" s="179"/>
      <c r="C31" s="575"/>
      <c r="D31" s="575"/>
      <c r="E31" s="575"/>
      <c r="F31" s="575"/>
      <c r="G31" s="154"/>
      <c r="H31" s="569">
        <f t="shared" si="1"/>
        <v>0</v>
      </c>
    </row>
    <row r="32" spans="1:8" ht="15" customHeight="1" x14ac:dyDescent="0.2">
      <c r="A32" s="436">
        <v>9</v>
      </c>
      <c r="B32" s="179"/>
      <c r="C32" s="575"/>
      <c r="D32" s="575"/>
      <c r="E32" s="575"/>
      <c r="F32" s="575"/>
      <c r="G32" s="154"/>
      <c r="H32" s="569">
        <f t="shared" si="1"/>
        <v>0</v>
      </c>
    </row>
    <row r="33" spans="1:8" ht="15" customHeight="1" x14ac:dyDescent="0.2">
      <c r="A33" s="436">
        <v>10</v>
      </c>
      <c r="B33" s="179"/>
      <c r="C33" s="575"/>
      <c r="D33" s="575"/>
      <c r="E33" s="575"/>
      <c r="F33" s="575"/>
      <c r="G33" s="154"/>
      <c r="H33" s="569">
        <f t="shared" si="1"/>
        <v>0</v>
      </c>
    </row>
    <row r="34" spans="1:8" ht="15" customHeight="1" x14ac:dyDescent="0.2">
      <c r="A34" s="436">
        <v>11</v>
      </c>
      <c r="B34" s="179"/>
      <c r="C34" s="575"/>
      <c r="D34" s="575"/>
      <c r="E34" s="575"/>
      <c r="F34" s="575"/>
      <c r="G34" s="154"/>
      <c r="H34" s="569">
        <f t="shared" si="1"/>
        <v>0</v>
      </c>
    </row>
    <row r="35" spans="1:8" ht="15" customHeight="1" x14ac:dyDescent="0.2">
      <c r="A35" s="436">
        <v>12</v>
      </c>
      <c r="B35" s="179"/>
      <c r="C35" s="575"/>
      <c r="D35" s="575"/>
      <c r="E35" s="575"/>
      <c r="F35" s="575"/>
      <c r="G35" s="154"/>
      <c r="H35" s="569">
        <f t="shared" si="1"/>
        <v>0</v>
      </c>
    </row>
    <row r="36" spans="1:8" ht="15" customHeight="1" x14ac:dyDescent="0.2">
      <c r="A36" s="436">
        <v>13</v>
      </c>
      <c r="B36" s="179"/>
      <c r="C36" s="575"/>
      <c r="D36" s="575"/>
      <c r="E36" s="575"/>
      <c r="F36" s="575"/>
      <c r="G36" s="154"/>
      <c r="H36" s="569">
        <f t="shared" si="1"/>
        <v>0</v>
      </c>
    </row>
    <row r="37" spans="1:8" ht="15" customHeight="1" x14ac:dyDescent="0.2">
      <c r="A37" s="436">
        <v>14</v>
      </c>
      <c r="B37" s="179"/>
      <c r="C37" s="575"/>
      <c r="D37" s="575"/>
      <c r="E37" s="575"/>
      <c r="F37" s="575"/>
      <c r="G37" s="154"/>
      <c r="H37" s="569">
        <f t="shared" si="1"/>
        <v>0</v>
      </c>
    </row>
    <row r="38" spans="1:8" ht="15" customHeight="1" x14ac:dyDescent="0.2">
      <c r="A38" s="436">
        <v>15</v>
      </c>
      <c r="B38" s="179"/>
      <c r="C38" s="575"/>
      <c r="D38" s="575"/>
      <c r="E38" s="575"/>
      <c r="F38" s="575"/>
      <c r="G38" s="155"/>
      <c r="H38" s="569">
        <f t="shared" si="1"/>
        <v>0</v>
      </c>
    </row>
    <row r="39" spans="1:8" s="446" customFormat="1" ht="15" customHeight="1" x14ac:dyDescent="0.2">
      <c r="A39" s="501"/>
      <c r="B39" s="502" t="s">
        <v>160</v>
      </c>
      <c r="C39" s="190"/>
      <c r="D39" s="190"/>
      <c r="E39" s="190"/>
      <c r="F39" s="191"/>
      <c r="G39" s="189">
        <f>SUM(G24:G38)</f>
        <v>7192884</v>
      </c>
      <c r="H39" s="566">
        <f>SUM(H24:H38)</f>
        <v>1</v>
      </c>
    </row>
    <row r="40" spans="1:8" ht="15" customHeight="1" x14ac:dyDescent="0.2">
      <c r="A40" s="200" t="s">
        <v>114</v>
      </c>
      <c r="B40" s="204"/>
      <c r="C40" s="202" t="s">
        <v>157</v>
      </c>
      <c r="D40" s="202" t="s">
        <v>158</v>
      </c>
      <c r="E40" s="202" t="s">
        <v>98</v>
      </c>
      <c r="F40" s="202" t="s">
        <v>159</v>
      </c>
      <c r="G40" s="205"/>
      <c r="H40" s="206"/>
    </row>
    <row r="41" spans="1:8" ht="15" customHeight="1" x14ac:dyDescent="0.2">
      <c r="A41" s="436">
        <v>1</v>
      </c>
      <c r="B41" s="183"/>
      <c r="C41" s="574"/>
      <c r="D41" s="574"/>
      <c r="E41" s="574"/>
      <c r="F41" s="574"/>
      <c r="G41" s="154"/>
      <c r="H41" s="569">
        <f>IF(G41=0,0,G41/$G$46)</f>
        <v>0</v>
      </c>
    </row>
    <row r="42" spans="1:8" ht="15" customHeight="1" x14ac:dyDescent="0.2">
      <c r="A42" s="436">
        <v>2</v>
      </c>
      <c r="B42" s="179"/>
      <c r="C42" s="575"/>
      <c r="D42" s="575"/>
      <c r="E42" s="575"/>
      <c r="F42" s="575"/>
      <c r="G42" s="154"/>
      <c r="H42" s="569">
        <f>IF(G42=0,0,G42/$G$46)</f>
        <v>0</v>
      </c>
    </row>
    <row r="43" spans="1:8" ht="15" customHeight="1" x14ac:dyDescent="0.2">
      <c r="A43" s="436">
        <v>3</v>
      </c>
      <c r="B43" s="179"/>
      <c r="C43" s="575"/>
      <c r="D43" s="575"/>
      <c r="E43" s="575"/>
      <c r="F43" s="575"/>
      <c r="G43" s="154"/>
      <c r="H43" s="569">
        <f>IF(G43=0,0,G43/$G$46)</f>
        <v>0</v>
      </c>
    </row>
    <row r="44" spans="1:8" ht="15" customHeight="1" x14ac:dyDescent="0.2">
      <c r="A44" s="436">
        <v>4</v>
      </c>
      <c r="B44" s="179"/>
      <c r="C44" s="575"/>
      <c r="D44" s="575"/>
      <c r="E44" s="575"/>
      <c r="F44" s="575"/>
      <c r="G44" s="154"/>
      <c r="H44" s="569">
        <f>IF(G44=0,0,G44/$G$46)</f>
        <v>0</v>
      </c>
    </row>
    <row r="45" spans="1:8" ht="15" customHeight="1" x14ac:dyDescent="0.2">
      <c r="A45" s="436">
        <v>5</v>
      </c>
      <c r="B45" s="179"/>
      <c r="C45" s="575"/>
      <c r="D45" s="575"/>
      <c r="E45" s="575"/>
      <c r="F45" s="575"/>
      <c r="G45" s="155"/>
      <c r="H45" s="569">
        <f>IF(G45=0,0,G45/$G$46)</f>
        <v>0</v>
      </c>
    </row>
    <row r="46" spans="1:8" s="446" customFormat="1" ht="15" customHeight="1" x14ac:dyDescent="0.2">
      <c r="A46" s="501"/>
      <c r="B46" s="502" t="s">
        <v>111</v>
      </c>
      <c r="C46" s="190"/>
      <c r="D46" s="190"/>
      <c r="E46" s="190"/>
      <c r="F46" s="191"/>
      <c r="G46" s="189">
        <f>SUM(G41:G45)</f>
        <v>0</v>
      </c>
      <c r="H46" s="566">
        <f>SUM(H41:H45)</f>
        <v>0</v>
      </c>
    </row>
    <row r="47" spans="1:8" ht="15" customHeight="1" x14ac:dyDescent="0.2">
      <c r="A47" s="433" t="s">
        <v>112</v>
      </c>
      <c r="B47" s="503"/>
      <c r="C47" s="192"/>
      <c r="D47" s="192"/>
      <c r="E47" s="192"/>
      <c r="F47" s="193"/>
      <c r="G47" s="504">
        <f>G22+G39+G46</f>
        <v>14034740</v>
      </c>
      <c r="H47" s="563"/>
    </row>
    <row r="48" spans="1:8" s="446" customFormat="1" ht="15" customHeight="1" x14ac:dyDescent="0.2">
      <c r="A48" s="433" t="s">
        <v>52</v>
      </c>
      <c r="B48" s="434"/>
      <c r="C48" s="192"/>
      <c r="D48" s="192"/>
      <c r="E48" s="192"/>
      <c r="F48" s="193"/>
      <c r="G48" s="156">
        <v>0</v>
      </c>
      <c r="H48" s="570"/>
    </row>
    <row r="49" spans="1:9" s="446" customFormat="1" ht="15" customHeight="1" x14ac:dyDescent="0.2">
      <c r="A49" s="433" t="s">
        <v>18</v>
      </c>
      <c r="B49" s="434"/>
      <c r="C49" s="194"/>
      <c r="D49" s="194"/>
      <c r="E49" s="194"/>
      <c r="F49" s="195"/>
      <c r="G49" s="156">
        <v>1908538</v>
      </c>
      <c r="H49" s="570"/>
    </row>
    <row r="50" spans="1:9" s="446" customFormat="1" ht="15" customHeight="1" thickBot="1" x14ac:dyDescent="0.25">
      <c r="A50" s="505" t="s">
        <v>169</v>
      </c>
      <c r="B50" s="506"/>
      <c r="C50" s="196"/>
      <c r="D50" s="196"/>
      <c r="E50" s="196"/>
      <c r="F50" s="197"/>
      <c r="G50" s="157">
        <v>0</v>
      </c>
      <c r="H50" s="570"/>
    </row>
    <row r="51" spans="1:9" ht="15" customHeight="1" thickBot="1" x14ac:dyDescent="0.25">
      <c r="A51" s="388" t="s">
        <v>19</v>
      </c>
      <c r="B51" s="218"/>
      <c r="C51" s="198"/>
      <c r="D51" s="198"/>
      <c r="E51" s="198"/>
      <c r="F51" s="199"/>
      <c r="G51" s="507">
        <f>SUM(G47:G50)</f>
        <v>15943278</v>
      </c>
      <c r="H51" s="564"/>
    </row>
    <row r="52" spans="1:9" x14ac:dyDescent="0.2"/>
    <row r="53" spans="1:9" x14ac:dyDescent="0.2">
      <c r="A53" s="487" t="s">
        <v>156</v>
      </c>
      <c r="B53" s="487"/>
      <c r="C53" s="487"/>
      <c r="D53" s="487"/>
      <c r="E53" s="487"/>
      <c r="F53" s="487"/>
      <c r="G53" s="487"/>
    </row>
    <row r="54" spans="1:9" ht="33" customHeight="1" x14ac:dyDescent="0.2">
      <c r="A54" s="487" t="s">
        <v>225</v>
      </c>
      <c r="B54" s="487"/>
      <c r="C54" s="487"/>
      <c r="D54" s="487"/>
      <c r="E54" s="487"/>
      <c r="F54" s="487"/>
      <c r="G54" s="487"/>
      <c r="H54" s="487"/>
      <c r="I54" s="487"/>
    </row>
    <row r="55" spans="1:9" x14ac:dyDescent="0.2">
      <c r="A55" s="488"/>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4"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24" t="s">
        <v>142</v>
      </c>
      <c r="B1" s="624"/>
      <c r="C1" s="624"/>
      <c r="D1" s="624"/>
      <c r="E1" s="624"/>
      <c r="F1" s="624"/>
      <c r="G1" s="624"/>
      <c r="H1" s="624"/>
    </row>
    <row r="2" spans="1:8" ht="20.100000000000001" customHeight="1" x14ac:dyDescent="0.2">
      <c r="A2" s="639" t="s">
        <v>8</v>
      </c>
      <c r="B2" s="639"/>
      <c r="C2" s="639"/>
      <c r="D2" s="665" t="str">
        <f>'CSS '!B4:B4</f>
        <v>Riverside</v>
      </c>
      <c r="E2" s="665"/>
      <c r="F2" s="55" t="s">
        <v>9</v>
      </c>
      <c r="G2" s="21">
        <f>'CSS '!E4</f>
        <v>0</v>
      </c>
    </row>
    <row r="3" spans="1:8" ht="15" customHeight="1" x14ac:dyDescent="0.2">
      <c r="A3" s="19"/>
      <c r="B3" s="56"/>
      <c r="C3" s="56"/>
      <c r="D3" s="666"/>
      <c r="E3" s="666"/>
      <c r="F3" s="23"/>
      <c r="G3" s="20"/>
    </row>
    <row r="4" spans="1:8" ht="15" customHeight="1" thickBot="1" x14ac:dyDescent="0.25">
      <c r="A4" s="3"/>
      <c r="B4" s="20"/>
      <c r="C4" s="20"/>
      <c r="D4" s="20"/>
      <c r="E4" s="20"/>
      <c r="F4" s="20"/>
      <c r="G4" s="20"/>
    </row>
    <row r="5" spans="1:8" s="2" customFormat="1" ht="15" customHeight="1" x14ac:dyDescent="0.2">
      <c r="A5" s="667" t="s">
        <v>51</v>
      </c>
      <c r="B5" s="668"/>
      <c r="C5" s="668"/>
      <c r="D5" s="668"/>
      <c r="E5" s="669"/>
      <c r="F5" s="673" t="s">
        <v>0</v>
      </c>
      <c r="G5" s="674"/>
      <c r="H5" s="622" t="s">
        <v>139</v>
      </c>
    </row>
    <row r="6" spans="1:8" s="1" customFormat="1" ht="34.5" customHeight="1" thickBot="1" x14ac:dyDescent="0.25">
      <c r="A6" s="670"/>
      <c r="B6" s="671"/>
      <c r="C6" s="671"/>
      <c r="D6" s="671"/>
      <c r="E6" s="672"/>
      <c r="F6" s="675" t="s">
        <v>55</v>
      </c>
      <c r="G6" s="676"/>
      <c r="H6" s="623"/>
    </row>
    <row r="7" spans="1:8" ht="15" customHeight="1" x14ac:dyDescent="0.2">
      <c r="A7" s="629" t="s">
        <v>132</v>
      </c>
      <c r="B7" s="661"/>
      <c r="C7" s="661"/>
      <c r="D7" s="661"/>
      <c r="E7" s="662"/>
      <c r="F7" s="663"/>
      <c r="G7" s="664"/>
      <c r="H7" s="58"/>
    </row>
    <row r="8" spans="1:8" ht="15" customHeight="1" x14ac:dyDescent="0.2">
      <c r="A8" s="51">
        <v>1</v>
      </c>
      <c r="B8" s="620"/>
      <c r="C8" s="659"/>
      <c r="D8" s="659"/>
      <c r="E8" s="660"/>
      <c r="F8" s="618"/>
      <c r="G8" s="619"/>
      <c r="H8" s="58"/>
    </row>
    <row r="9" spans="1:8" ht="15" customHeight="1" x14ac:dyDescent="0.2">
      <c r="A9" s="51">
        <v>2</v>
      </c>
      <c r="B9" s="620"/>
      <c r="C9" s="659"/>
      <c r="D9" s="659"/>
      <c r="E9" s="660"/>
      <c r="F9" s="618"/>
      <c r="G9" s="619"/>
      <c r="H9" s="58"/>
    </row>
    <row r="10" spans="1:8" ht="15" customHeight="1" x14ac:dyDescent="0.2">
      <c r="A10" s="51">
        <v>3</v>
      </c>
      <c r="B10" s="620"/>
      <c r="C10" s="659"/>
      <c r="D10" s="659"/>
      <c r="E10" s="660"/>
      <c r="F10" s="618"/>
      <c r="G10" s="619"/>
      <c r="H10" s="58"/>
    </row>
    <row r="11" spans="1:8" ht="15" customHeight="1" x14ac:dyDescent="0.2">
      <c r="A11" s="51">
        <v>4</v>
      </c>
      <c r="B11" s="620"/>
      <c r="C11" s="659"/>
      <c r="D11" s="659"/>
      <c r="E11" s="660"/>
      <c r="F11" s="618"/>
      <c r="G11" s="619"/>
      <c r="H11" s="58"/>
    </row>
    <row r="12" spans="1:8" ht="15" customHeight="1" x14ac:dyDescent="0.2">
      <c r="A12" s="51">
        <v>5</v>
      </c>
      <c r="B12" s="620"/>
      <c r="C12" s="659"/>
      <c r="D12" s="659"/>
      <c r="E12" s="660"/>
      <c r="F12" s="618"/>
      <c r="G12" s="619"/>
      <c r="H12" s="58"/>
    </row>
    <row r="13" spans="1:8" ht="15" customHeight="1" x14ac:dyDescent="0.2">
      <c r="A13" s="51">
        <v>6</v>
      </c>
      <c r="B13" s="620"/>
      <c r="C13" s="659"/>
      <c r="D13" s="659"/>
      <c r="E13" s="660"/>
      <c r="F13" s="618"/>
      <c r="G13" s="619"/>
      <c r="H13" s="58"/>
    </row>
    <row r="14" spans="1:8" ht="15" customHeight="1" x14ac:dyDescent="0.2">
      <c r="A14" s="51">
        <v>7</v>
      </c>
      <c r="B14" s="620"/>
      <c r="C14" s="659"/>
      <c r="D14" s="659"/>
      <c r="E14" s="660"/>
      <c r="F14" s="618"/>
      <c r="G14" s="619"/>
      <c r="H14" s="58"/>
    </row>
    <row r="15" spans="1:8" ht="15" customHeight="1" x14ac:dyDescent="0.2">
      <c r="A15" s="51">
        <v>8</v>
      </c>
      <c r="B15" s="616"/>
      <c r="C15" s="655"/>
      <c r="D15" s="655"/>
      <c r="E15" s="656"/>
      <c r="F15" s="618"/>
      <c r="G15" s="619"/>
      <c r="H15" s="58"/>
    </row>
    <row r="16" spans="1:8" ht="15" customHeight="1" x14ac:dyDescent="0.2">
      <c r="A16" s="51">
        <v>9</v>
      </c>
      <c r="B16" s="616"/>
      <c r="C16" s="655"/>
      <c r="D16" s="655"/>
      <c r="E16" s="656"/>
      <c r="F16" s="618"/>
      <c r="G16" s="619"/>
      <c r="H16" s="58"/>
    </row>
    <row r="17" spans="1:8" ht="15" customHeight="1" x14ac:dyDescent="0.2">
      <c r="A17" s="51">
        <v>10</v>
      </c>
      <c r="B17" s="616"/>
      <c r="C17" s="616"/>
      <c r="D17" s="616"/>
      <c r="E17" s="617"/>
      <c r="F17" s="657"/>
      <c r="G17" s="658"/>
      <c r="H17" s="58"/>
    </row>
    <row r="18" spans="1:8" s="4" customFormat="1" ht="15" customHeight="1" x14ac:dyDescent="0.2">
      <c r="A18" s="52"/>
      <c r="B18" s="625" t="s">
        <v>110</v>
      </c>
      <c r="C18" s="625"/>
      <c r="D18" s="625"/>
      <c r="E18" s="626"/>
      <c r="F18" s="651">
        <f>SUM(F8:G17)</f>
        <v>0</v>
      </c>
      <c r="G18" s="652"/>
      <c r="H18" s="60"/>
    </row>
    <row r="19" spans="1:8" ht="15" customHeight="1" x14ac:dyDescent="0.2">
      <c r="A19" s="636" t="s">
        <v>133</v>
      </c>
      <c r="B19" s="637"/>
      <c r="C19" s="637"/>
      <c r="D19" s="637"/>
      <c r="E19" s="638"/>
      <c r="F19" s="653"/>
      <c r="G19" s="654"/>
      <c r="H19" s="58"/>
    </row>
    <row r="20" spans="1:8" ht="15" customHeight="1" x14ac:dyDescent="0.2">
      <c r="A20" s="51">
        <v>1</v>
      </c>
      <c r="B20" s="620"/>
      <c r="C20" s="620"/>
      <c r="D20" s="620"/>
      <c r="E20" s="621"/>
      <c r="F20" s="618"/>
      <c r="G20" s="619"/>
      <c r="H20" s="58"/>
    </row>
    <row r="21" spans="1:8" ht="15" customHeight="1" x14ac:dyDescent="0.2">
      <c r="A21" s="51">
        <v>2</v>
      </c>
      <c r="B21" s="620"/>
      <c r="C21" s="620"/>
      <c r="D21" s="620"/>
      <c r="E21" s="621"/>
      <c r="F21" s="618"/>
      <c r="G21" s="619"/>
      <c r="H21" s="58"/>
    </row>
    <row r="22" spans="1:8" ht="15" customHeight="1" x14ac:dyDescent="0.2">
      <c r="A22" s="51">
        <v>3</v>
      </c>
      <c r="B22" s="620"/>
      <c r="C22" s="620"/>
      <c r="D22" s="620"/>
      <c r="E22" s="621"/>
      <c r="F22" s="618"/>
      <c r="G22" s="619"/>
      <c r="H22" s="58"/>
    </row>
    <row r="23" spans="1:8" ht="15" customHeight="1" x14ac:dyDescent="0.2">
      <c r="A23" s="51">
        <v>4</v>
      </c>
      <c r="B23" s="620"/>
      <c r="C23" s="620"/>
      <c r="D23" s="620"/>
      <c r="E23" s="621"/>
      <c r="F23" s="618"/>
      <c r="G23" s="619"/>
      <c r="H23" s="58"/>
    </row>
    <row r="24" spans="1:8" ht="15" customHeight="1" x14ac:dyDescent="0.2">
      <c r="A24" s="51">
        <v>5</v>
      </c>
      <c r="B24" s="616"/>
      <c r="C24" s="616"/>
      <c r="D24" s="616"/>
      <c r="E24" s="617"/>
      <c r="F24" s="618"/>
      <c r="G24" s="619"/>
      <c r="H24" s="58"/>
    </row>
    <row r="25" spans="1:8" ht="15" customHeight="1" x14ac:dyDescent="0.2">
      <c r="A25" s="51">
        <v>6</v>
      </c>
      <c r="B25" s="616"/>
      <c r="C25" s="616"/>
      <c r="D25" s="616"/>
      <c r="E25" s="617"/>
      <c r="F25" s="618"/>
      <c r="G25" s="619"/>
      <c r="H25" s="58"/>
    </row>
    <row r="26" spans="1:8" ht="15" customHeight="1" x14ac:dyDescent="0.2">
      <c r="A26" s="51">
        <v>7</v>
      </c>
      <c r="B26" s="616"/>
      <c r="C26" s="616"/>
      <c r="D26" s="616"/>
      <c r="E26" s="617"/>
      <c r="F26" s="618"/>
      <c r="G26" s="619"/>
      <c r="H26" s="58"/>
    </row>
    <row r="27" spans="1:8" ht="15" customHeight="1" x14ac:dyDescent="0.2">
      <c r="A27" s="51">
        <v>8</v>
      </c>
      <c r="B27" s="616"/>
      <c r="C27" s="616"/>
      <c r="D27" s="616"/>
      <c r="E27" s="617"/>
      <c r="F27" s="618"/>
      <c r="G27" s="619"/>
      <c r="H27" s="58"/>
    </row>
    <row r="28" spans="1:8" ht="15" customHeight="1" x14ac:dyDescent="0.2">
      <c r="A28" s="51">
        <v>9</v>
      </c>
      <c r="B28" s="616"/>
      <c r="C28" s="616"/>
      <c r="D28" s="616"/>
      <c r="E28" s="617"/>
      <c r="F28" s="618"/>
      <c r="G28" s="619"/>
      <c r="H28" s="58"/>
    </row>
    <row r="29" spans="1:8" ht="15" customHeight="1" x14ac:dyDescent="0.2">
      <c r="A29" s="51">
        <v>10</v>
      </c>
      <c r="B29" s="616"/>
      <c r="C29" s="616"/>
      <c r="D29" s="616"/>
      <c r="E29" s="617"/>
      <c r="F29" s="618"/>
      <c r="G29" s="619"/>
      <c r="H29" s="58"/>
    </row>
    <row r="30" spans="1:8" s="4" customFormat="1" ht="15" customHeight="1" x14ac:dyDescent="0.2">
      <c r="A30" s="52"/>
      <c r="B30" s="625" t="s">
        <v>119</v>
      </c>
      <c r="C30" s="625"/>
      <c r="D30" s="625"/>
      <c r="E30" s="626"/>
      <c r="F30" s="627">
        <f>SUM(F20:G29)</f>
        <v>0</v>
      </c>
      <c r="G30" s="628"/>
      <c r="H30" s="60"/>
    </row>
    <row r="31" spans="1:8" ht="17.100000000000001" customHeight="1" x14ac:dyDescent="0.2">
      <c r="A31" s="629" t="s">
        <v>135</v>
      </c>
      <c r="B31" s="630"/>
      <c r="C31" s="630"/>
      <c r="D31" s="630"/>
      <c r="E31" s="631"/>
      <c r="F31" s="632"/>
      <c r="G31" s="633"/>
      <c r="H31" s="58"/>
    </row>
    <row r="32" spans="1:8" ht="15" customHeight="1" x14ac:dyDescent="0.2">
      <c r="A32" s="57">
        <v>1</v>
      </c>
      <c r="B32" s="639"/>
      <c r="C32" s="639"/>
      <c r="D32" s="639"/>
      <c r="E32" s="640"/>
      <c r="F32" s="634"/>
      <c r="G32" s="635"/>
      <c r="H32" s="58"/>
    </row>
    <row r="33" spans="1:8" ht="15" customHeight="1" x14ac:dyDescent="0.2">
      <c r="A33" s="629" t="s">
        <v>136</v>
      </c>
      <c r="B33" s="630"/>
      <c r="C33" s="630"/>
      <c r="D33" s="630"/>
      <c r="E33" s="631"/>
      <c r="F33" s="632"/>
      <c r="G33" s="633"/>
      <c r="H33" s="61"/>
    </row>
    <row r="34" spans="1:8" ht="15" customHeight="1" x14ac:dyDescent="0.2">
      <c r="A34" s="57">
        <v>1</v>
      </c>
      <c r="B34" s="639"/>
      <c r="C34" s="639"/>
      <c r="D34" s="639"/>
      <c r="E34" s="640"/>
      <c r="F34" s="634"/>
      <c r="G34" s="635"/>
      <c r="H34" s="64"/>
    </row>
    <row r="35" spans="1:8" ht="15" customHeight="1" x14ac:dyDescent="0.2">
      <c r="A35" s="629" t="s">
        <v>134</v>
      </c>
      <c r="B35" s="630"/>
      <c r="C35" s="630"/>
      <c r="D35" s="630"/>
      <c r="E35" s="631"/>
      <c r="F35" s="632"/>
      <c r="G35" s="633"/>
      <c r="H35" s="58"/>
    </row>
    <row r="36" spans="1:8" ht="15" customHeight="1" x14ac:dyDescent="0.2">
      <c r="A36" s="57">
        <v>1</v>
      </c>
      <c r="B36" s="639"/>
      <c r="C36" s="639"/>
      <c r="D36" s="639"/>
      <c r="E36" s="640"/>
      <c r="F36" s="634"/>
      <c r="G36" s="635"/>
      <c r="H36" s="58"/>
    </row>
    <row r="37" spans="1:8" ht="15" customHeight="1" x14ac:dyDescent="0.2">
      <c r="A37" s="629" t="s">
        <v>137</v>
      </c>
      <c r="B37" s="630"/>
      <c r="C37" s="630"/>
      <c r="D37" s="630"/>
      <c r="E37" s="631"/>
      <c r="F37" s="632"/>
      <c r="G37" s="633"/>
      <c r="H37" s="61"/>
    </row>
    <row r="38" spans="1:8" ht="15" customHeight="1" x14ac:dyDescent="0.2">
      <c r="A38" s="57">
        <v>1</v>
      </c>
      <c r="B38" s="639"/>
      <c r="C38" s="639"/>
      <c r="D38" s="639"/>
      <c r="E38" s="640"/>
      <c r="F38" s="634"/>
      <c r="G38" s="635"/>
      <c r="H38" s="64"/>
    </row>
    <row r="39" spans="1:8" ht="15" customHeight="1" x14ac:dyDescent="0.2">
      <c r="A39" s="629" t="s">
        <v>138</v>
      </c>
      <c r="B39" s="630"/>
      <c r="C39" s="630"/>
      <c r="D39" s="630"/>
      <c r="E39" s="631"/>
      <c r="F39" s="632"/>
      <c r="G39" s="633"/>
      <c r="H39" s="58"/>
    </row>
    <row r="40" spans="1:8" ht="15" customHeight="1" x14ac:dyDescent="0.2">
      <c r="A40" s="57">
        <v>1</v>
      </c>
      <c r="B40" s="639"/>
      <c r="C40" s="639"/>
      <c r="D40" s="639"/>
      <c r="E40" s="640"/>
      <c r="F40" s="634"/>
      <c r="G40" s="635"/>
      <c r="H40" s="58"/>
    </row>
    <row r="41" spans="1:8" s="4" customFormat="1" ht="15" customHeight="1" x14ac:dyDescent="0.2">
      <c r="A41" s="52"/>
      <c r="B41" s="625" t="s">
        <v>111</v>
      </c>
      <c r="C41" s="625"/>
      <c r="D41" s="625"/>
      <c r="E41" s="626"/>
      <c r="F41" s="627">
        <f>SUM(F32:G40)</f>
        <v>0</v>
      </c>
      <c r="G41" s="628"/>
      <c r="H41" s="63"/>
    </row>
    <row r="42" spans="1:8" ht="15" customHeight="1" x14ac:dyDescent="0.2">
      <c r="A42" s="646" t="s">
        <v>112</v>
      </c>
      <c r="B42" s="647"/>
      <c r="C42" s="647"/>
      <c r="D42" s="647"/>
      <c r="E42" s="648"/>
      <c r="F42" s="649">
        <f>F18+F30+F41</f>
        <v>0</v>
      </c>
      <c r="G42" s="650"/>
      <c r="H42" s="62"/>
    </row>
    <row r="43" spans="1:8" s="4" customFormat="1" ht="15" customHeight="1" x14ac:dyDescent="0.2">
      <c r="A43" s="636" t="s">
        <v>52</v>
      </c>
      <c r="B43" s="637"/>
      <c r="C43" s="637"/>
      <c r="D43" s="637"/>
      <c r="E43" s="638"/>
      <c r="F43" s="618"/>
      <c r="G43" s="619"/>
      <c r="H43" s="59"/>
    </row>
    <row r="44" spans="1:8" s="4" customFormat="1" ht="15" customHeight="1" thickBot="1" x14ac:dyDescent="0.25">
      <c r="A44" s="636" t="s">
        <v>18</v>
      </c>
      <c r="B44" s="637"/>
      <c r="C44" s="637"/>
      <c r="D44" s="637"/>
      <c r="E44" s="638"/>
      <c r="F44" s="618"/>
      <c r="G44" s="619"/>
      <c r="H44" s="59"/>
    </row>
    <row r="45" spans="1:8" ht="15" customHeight="1" thickBot="1" x14ac:dyDescent="0.25">
      <c r="A45" s="641" t="s">
        <v>19</v>
      </c>
      <c r="B45" s="642"/>
      <c r="C45" s="642"/>
      <c r="D45" s="642"/>
      <c r="E45" s="643"/>
      <c r="F45" s="644">
        <f>SUM(F42:G44)</f>
        <v>0</v>
      </c>
      <c r="G45" s="645"/>
      <c r="H45" s="65">
        <v>1</v>
      </c>
    </row>
    <row r="47" spans="1:8" s="66" customFormat="1" x14ac:dyDescent="0.2">
      <c r="A47" s="67" t="s">
        <v>141</v>
      </c>
      <c r="B47" s="67"/>
      <c r="C47" s="67"/>
      <c r="D47" s="67"/>
      <c r="E47" s="67"/>
      <c r="F47" s="67"/>
      <c r="G47" s="67"/>
    </row>
    <row r="48" spans="1:8" x14ac:dyDescent="0.2">
      <c r="A48" s="68"/>
      <c r="B48" s="68"/>
      <c r="C48" s="68"/>
      <c r="D48" s="68"/>
      <c r="E48" s="68"/>
      <c r="F48" s="68"/>
      <c r="G48" s="68"/>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6:E16"/>
    <mergeCell ref="F16:G16"/>
    <mergeCell ref="B17:E17"/>
    <mergeCell ref="F17:G17"/>
    <mergeCell ref="B13:E13"/>
    <mergeCell ref="F13:G13"/>
    <mergeCell ref="B14:E14"/>
    <mergeCell ref="F14:G14"/>
    <mergeCell ref="B15:E15"/>
    <mergeCell ref="F15:G15"/>
    <mergeCell ref="B21:E21"/>
    <mergeCell ref="F21:G21"/>
    <mergeCell ref="B22:E22"/>
    <mergeCell ref="F22:G22"/>
    <mergeCell ref="B18:E18"/>
    <mergeCell ref="F18:G18"/>
    <mergeCell ref="A19:E19"/>
    <mergeCell ref="F19:G19"/>
    <mergeCell ref="B32:E32"/>
    <mergeCell ref="F32:G32"/>
    <mergeCell ref="F33:G33"/>
    <mergeCell ref="B34:E34"/>
    <mergeCell ref="B40:E40"/>
    <mergeCell ref="F40:G40"/>
    <mergeCell ref="A45:E45"/>
    <mergeCell ref="F45:G45"/>
    <mergeCell ref="A33:E33"/>
    <mergeCell ref="A35:E35"/>
    <mergeCell ref="F35:G35"/>
    <mergeCell ref="A37:E37"/>
    <mergeCell ref="B38:E38"/>
    <mergeCell ref="A39:E39"/>
    <mergeCell ref="F38:G38"/>
    <mergeCell ref="A42:E42"/>
    <mergeCell ref="F42:G42"/>
    <mergeCell ref="B41:E41"/>
    <mergeCell ref="F34:G34"/>
    <mergeCell ref="A44:E44"/>
    <mergeCell ref="A43:E43"/>
    <mergeCell ref="F43:G43"/>
    <mergeCell ref="B36:E36"/>
    <mergeCell ref="F36:G36"/>
    <mergeCell ref="F44:G44"/>
    <mergeCell ref="F37:G37"/>
    <mergeCell ref="F41:G41"/>
    <mergeCell ref="F39:G39"/>
    <mergeCell ref="H5:H6"/>
    <mergeCell ref="A1:H1"/>
    <mergeCell ref="B30:E30"/>
    <mergeCell ref="F30:G30"/>
    <mergeCell ref="A31:E31"/>
    <mergeCell ref="F31:G31"/>
    <mergeCell ref="B29:E29"/>
    <mergeCell ref="F29:G29"/>
    <mergeCell ref="B26:E26"/>
    <mergeCell ref="F26:G26"/>
    <mergeCell ref="B24:E24"/>
    <mergeCell ref="F24:G24"/>
    <mergeCell ref="B25:E25"/>
    <mergeCell ref="F25:G25"/>
    <mergeCell ref="B20:E20"/>
    <mergeCell ref="F20:G20"/>
    <mergeCell ref="B27:E27"/>
    <mergeCell ref="F27:G27"/>
    <mergeCell ref="B28:E28"/>
    <mergeCell ref="F28:G28"/>
    <mergeCell ref="B23:E23"/>
    <mergeCell ref="F23: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24" t="s">
        <v>142</v>
      </c>
      <c r="F1" s="624"/>
      <c r="G1" s="624"/>
      <c r="H1" s="624"/>
      <c r="I1" s="624"/>
      <c r="J1" s="69"/>
      <c r="K1" s="69"/>
      <c r="L1" s="69"/>
      <c r="M1" s="69"/>
    </row>
    <row r="2" spans="1:13" ht="20.100000000000001" customHeight="1" x14ac:dyDescent="0.2">
      <c r="A2" s="639" t="s">
        <v>8</v>
      </c>
      <c r="B2" s="639"/>
      <c r="C2" s="639"/>
      <c r="D2" s="665" t="str">
        <f>'CSS '!B4:B4</f>
        <v>Riverside</v>
      </c>
      <c r="E2" s="665"/>
      <c r="F2" s="55" t="s">
        <v>9</v>
      </c>
      <c r="G2" s="55"/>
      <c r="H2" s="55"/>
      <c r="I2" s="55"/>
      <c r="J2" s="55"/>
      <c r="K2" s="677">
        <f>'CSS '!E4</f>
        <v>0</v>
      </c>
      <c r="L2" s="677"/>
    </row>
    <row r="3" spans="1:13" ht="15" customHeight="1" x14ac:dyDescent="0.2">
      <c r="A3" s="19"/>
      <c r="B3" s="56"/>
      <c r="C3" s="56"/>
      <c r="D3" s="666"/>
      <c r="E3" s="666"/>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67" t="s">
        <v>51</v>
      </c>
      <c r="B5" s="668"/>
      <c r="C5" s="668"/>
      <c r="D5" s="668"/>
      <c r="E5" s="669"/>
      <c r="F5" s="673" t="s">
        <v>0</v>
      </c>
      <c r="G5" s="674"/>
      <c r="H5" s="674"/>
      <c r="I5" s="674"/>
      <c r="J5" s="674"/>
      <c r="K5" s="674"/>
      <c r="L5" s="101" t="s">
        <v>139</v>
      </c>
    </row>
    <row r="6" spans="1:13" s="1" customFormat="1" ht="43.15" customHeight="1" thickBot="1" x14ac:dyDescent="0.25">
      <c r="A6" s="679"/>
      <c r="B6" s="680"/>
      <c r="C6" s="680"/>
      <c r="D6" s="680"/>
      <c r="E6" s="680"/>
      <c r="F6" s="111" t="s">
        <v>55</v>
      </c>
      <c r="G6" s="111" t="s">
        <v>143</v>
      </c>
      <c r="H6" s="111" t="s">
        <v>144</v>
      </c>
      <c r="I6" s="111" t="s">
        <v>90</v>
      </c>
      <c r="J6" s="111" t="s">
        <v>91</v>
      </c>
      <c r="K6" s="112" t="s">
        <v>145</v>
      </c>
      <c r="L6" s="120" t="s">
        <v>139</v>
      </c>
    </row>
    <row r="7" spans="1:13" ht="15" customHeight="1" thickTop="1" x14ac:dyDescent="0.2">
      <c r="A7" s="636" t="s">
        <v>132</v>
      </c>
      <c r="B7" s="678"/>
      <c r="C7" s="678"/>
      <c r="D7" s="678"/>
      <c r="E7" s="678"/>
      <c r="F7" s="108"/>
      <c r="G7" s="109"/>
      <c r="H7" s="109"/>
      <c r="I7" s="109"/>
      <c r="J7" s="109"/>
      <c r="K7" s="110"/>
      <c r="L7" s="88"/>
    </row>
    <row r="8" spans="1:13" ht="15" customHeight="1" x14ac:dyDescent="0.2">
      <c r="A8" s="51">
        <v>1</v>
      </c>
      <c r="B8" s="620"/>
      <c r="C8" s="659"/>
      <c r="D8" s="659"/>
      <c r="E8" s="659"/>
      <c r="F8" s="73"/>
      <c r="G8" s="74"/>
      <c r="H8" s="74"/>
      <c r="I8" s="74"/>
      <c r="J8" s="74"/>
      <c r="K8" s="75"/>
      <c r="L8" s="80"/>
    </row>
    <row r="9" spans="1:13" ht="15" customHeight="1" x14ac:dyDescent="0.2">
      <c r="A9" s="51">
        <v>2</v>
      </c>
      <c r="B9" s="620"/>
      <c r="C9" s="659"/>
      <c r="D9" s="659"/>
      <c r="E9" s="659"/>
      <c r="F9" s="73"/>
      <c r="G9" s="74"/>
      <c r="H9" s="74"/>
      <c r="I9" s="74"/>
      <c r="J9" s="74"/>
      <c r="K9" s="75"/>
      <c r="L9" s="80"/>
    </row>
    <row r="10" spans="1:13" ht="15" customHeight="1" x14ac:dyDescent="0.2">
      <c r="A10" s="51">
        <v>3</v>
      </c>
      <c r="B10" s="620"/>
      <c r="C10" s="659"/>
      <c r="D10" s="659"/>
      <c r="E10" s="659"/>
      <c r="F10" s="73"/>
      <c r="G10" s="74"/>
      <c r="H10" s="74"/>
      <c r="I10" s="74"/>
      <c r="J10" s="74"/>
      <c r="K10" s="75"/>
      <c r="L10" s="80"/>
    </row>
    <row r="11" spans="1:13" ht="15" customHeight="1" x14ac:dyDescent="0.2">
      <c r="A11" s="51">
        <v>4</v>
      </c>
      <c r="B11" s="620"/>
      <c r="C11" s="659"/>
      <c r="D11" s="659"/>
      <c r="E11" s="659"/>
      <c r="F11" s="73"/>
      <c r="G11" s="74"/>
      <c r="H11" s="74"/>
      <c r="I11" s="74"/>
      <c r="J11" s="74"/>
      <c r="K11" s="75"/>
      <c r="L11" s="80"/>
    </row>
    <row r="12" spans="1:13" ht="15" customHeight="1" x14ac:dyDescent="0.2">
      <c r="A12" s="51">
        <v>5</v>
      </c>
      <c r="B12" s="620"/>
      <c r="C12" s="659"/>
      <c r="D12" s="659"/>
      <c r="E12" s="659"/>
      <c r="F12" s="73"/>
      <c r="G12" s="74"/>
      <c r="H12" s="74"/>
      <c r="I12" s="74"/>
      <c r="J12" s="74"/>
      <c r="K12" s="75"/>
      <c r="L12" s="80"/>
    </row>
    <row r="13" spans="1:13" ht="15" customHeight="1" x14ac:dyDescent="0.2">
      <c r="A13" s="51">
        <v>6</v>
      </c>
      <c r="B13" s="620"/>
      <c r="C13" s="659"/>
      <c r="D13" s="659"/>
      <c r="E13" s="659"/>
      <c r="F13" s="73"/>
      <c r="G13" s="74"/>
      <c r="H13" s="74"/>
      <c r="I13" s="74"/>
      <c r="J13" s="74"/>
      <c r="K13" s="75"/>
      <c r="L13" s="80"/>
    </row>
    <row r="14" spans="1:13" ht="15" customHeight="1" x14ac:dyDescent="0.2">
      <c r="A14" s="51">
        <v>7</v>
      </c>
      <c r="B14" s="620"/>
      <c r="C14" s="659"/>
      <c r="D14" s="659"/>
      <c r="E14" s="659"/>
      <c r="F14" s="73"/>
      <c r="G14" s="74"/>
      <c r="H14" s="74"/>
      <c r="I14" s="74"/>
      <c r="J14" s="74"/>
      <c r="K14" s="75"/>
      <c r="L14" s="80"/>
    </row>
    <row r="15" spans="1:13" ht="15" customHeight="1" x14ac:dyDescent="0.2">
      <c r="A15" s="51">
        <v>8</v>
      </c>
      <c r="B15" s="616"/>
      <c r="C15" s="655"/>
      <c r="D15" s="655"/>
      <c r="E15" s="655"/>
      <c r="F15" s="73"/>
      <c r="G15" s="74"/>
      <c r="H15" s="74"/>
      <c r="I15" s="74"/>
      <c r="J15" s="74"/>
      <c r="K15" s="75"/>
      <c r="L15" s="80"/>
    </row>
    <row r="16" spans="1:13" ht="15" customHeight="1" x14ac:dyDescent="0.2">
      <c r="A16" s="51">
        <v>9</v>
      </c>
      <c r="B16" s="616"/>
      <c r="C16" s="655"/>
      <c r="D16" s="655"/>
      <c r="E16" s="655"/>
      <c r="F16" s="73"/>
      <c r="G16" s="74"/>
      <c r="H16" s="74"/>
      <c r="I16" s="74"/>
      <c r="J16" s="74"/>
      <c r="K16" s="75"/>
      <c r="L16" s="80"/>
    </row>
    <row r="17" spans="1:12" ht="15" customHeight="1" x14ac:dyDescent="0.2">
      <c r="A17" s="51">
        <v>10</v>
      </c>
      <c r="B17" s="616"/>
      <c r="C17" s="616"/>
      <c r="D17" s="616"/>
      <c r="E17" s="616"/>
      <c r="F17" s="81"/>
      <c r="G17" s="82"/>
      <c r="H17" s="82"/>
      <c r="I17" s="82"/>
      <c r="J17" s="82"/>
      <c r="K17" s="83"/>
      <c r="L17" s="84"/>
    </row>
    <row r="18" spans="1:12" s="4" customFormat="1" ht="15" customHeight="1" x14ac:dyDescent="0.2">
      <c r="A18" s="52"/>
      <c r="B18" s="625" t="s">
        <v>110</v>
      </c>
      <c r="C18" s="625"/>
      <c r="D18" s="625"/>
      <c r="E18" s="625"/>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6" t="s">
        <v>133</v>
      </c>
      <c r="B19" s="637"/>
      <c r="C19" s="637"/>
      <c r="D19" s="637"/>
      <c r="E19" s="637"/>
      <c r="F19" s="85"/>
      <c r="G19" s="86"/>
      <c r="H19" s="86"/>
      <c r="I19" s="86"/>
      <c r="J19" s="86"/>
      <c r="K19" s="87"/>
      <c r="L19" s="88"/>
    </row>
    <row r="20" spans="1:12" ht="15" customHeight="1" x14ac:dyDescent="0.2">
      <c r="A20" s="51">
        <v>1</v>
      </c>
      <c r="B20" s="620"/>
      <c r="C20" s="620"/>
      <c r="D20" s="620"/>
      <c r="E20" s="620"/>
      <c r="F20" s="73"/>
      <c r="G20" s="74"/>
      <c r="H20" s="74"/>
      <c r="I20" s="74"/>
      <c r="J20" s="74"/>
      <c r="K20" s="75"/>
      <c r="L20" s="80"/>
    </row>
    <row r="21" spans="1:12" ht="15" customHeight="1" x14ac:dyDescent="0.2">
      <c r="A21" s="51">
        <v>2</v>
      </c>
      <c r="B21" s="620"/>
      <c r="C21" s="620"/>
      <c r="D21" s="620"/>
      <c r="E21" s="620"/>
      <c r="F21" s="73"/>
      <c r="G21" s="74"/>
      <c r="H21" s="74"/>
      <c r="I21" s="74"/>
      <c r="J21" s="74"/>
      <c r="K21" s="75"/>
      <c r="L21" s="80"/>
    </row>
    <row r="22" spans="1:12" ht="15" customHeight="1" x14ac:dyDescent="0.2">
      <c r="A22" s="51">
        <v>3</v>
      </c>
      <c r="B22" s="620"/>
      <c r="C22" s="620"/>
      <c r="D22" s="620"/>
      <c r="E22" s="620"/>
      <c r="F22" s="73"/>
      <c r="G22" s="74"/>
      <c r="H22" s="74"/>
      <c r="I22" s="74"/>
      <c r="J22" s="74"/>
      <c r="K22" s="75"/>
      <c r="L22" s="80"/>
    </row>
    <row r="23" spans="1:12" ht="15" customHeight="1" x14ac:dyDescent="0.2">
      <c r="A23" s="51">
        <v>4</v>
      </c>
      <c r="B23" s="620"/>
      <c r="C23" s="620"/>
      <c r="D23" s="620"/>
      <c r="E23" s="620"/>
      <c r="F23" s="73"/>
      <c r="G23" s="74"/>
      <c r="H23" s="74"/>
      <c r="I23" s="74"/>
      <c r="J23" s="74"/>
      <c r="K23" s="75"/>
      <c r="L23" s="80"/>
    </row>
    <row r="24" spans="1:12" ht="15" customHeight="1" x14ac:dyDescent="0.2">
      <c r="A24" s="51">
        <v>5</v>
      </c>
      <c r="B24" s="616"/>
      <c r="C24" s="616"/>
      <c r="D24" s="616"/>
      <c r="E24" s="616"/>
      <c r="F24" s="73"/>
      <c r="G24" s="74"/>
      <c r="H24" s="74"/>
      <c r="I24" s="74"/>
      <c r="J24" s="74"/>
      <c r="K24" s="75"/>
      <c r="L24" s="80"/>
    </row>
    <row r="25" spans="1:12" ht="15" customHeight="1" x14ac:dyDescent="0.2">
      <c r="A25" s="51">
        <v>6</v>
      </c>
      <c r="B25" s="616"/>
      <c r="C25" s="616"/>
      <c r="D25" s="616"/>
      <c r="E25" s="616"/>
      <c r="F25" s="73"/>
      <c r="G25" s="74"/>
      <c r="H25" s="74"/>
      <c r="I25" s="74"/>
      <c r="J25" s="74"/>
      <c r="K25" s="75"/>
      <c r="L25" s="80"/>
    </row>
    <row r="26" spans="1:12" ht="15" customHeight="1" x14ac:dyDescent="0.2">
      <c r="A26" s="51">
        <v>7</v>
      </c>
      <c r="B26" s="616"/>
      <c r="C26" s="616"/>
      <c r="D26" s="616"/>
      <c r="E26" s="616"/>
      <c r="F26" s="73"/>
      <c r="G26" s="74"/>
      <c r="H26" s="74"/>
      <c r="I26" s="74"/>
      <c r="J26" s="74"/>
      <c r="K26" s="75"/>
      <c r="L26" s="80"/>
    </row>
    <row r="27" spans="1:12" ht="15" customHeight="1" x14ac:dyDescent="0.2">
      <c r="A27" s="51">
        <v>8</v>
      </c>
      <c r="B27" s="616"/>
      <c r="C27" s="616"/>
      <c r="D27" s="616"/>
      <c r="E27" s="616"/>
      <c r="F27" s="73"/>
      <c r="G27" s="74"/>
      <c r="H27" s="74"/>
      <c r="I27" s="74"/>
      <c r="J27" s="74"/>
      <c r="K27" s="75"/>
      <c r="L27" s="80"/>
    </row>
    <row r="28" spans="1:12" ht="15" customHeight="1" x14ac:dyDescent="0.2">
      <c r="A28" s="51">
        <v>9</v>
      </c>
      <c r="B28" s="616"/>
      <c r="C28" s="616"/>
      <c r="D28" s="616"/>
      <c r="E28" s="616"/>
      <c r="F28" s="73"/>
      <c r="G28" s="74"/>
      <c r="H28" s="74"/>
      <c r="I28" s="74"/>
      <c r="J28" s="74"/>
      <c r="K28" s="75"/>
      <c r="L28" s="80"/>
    </row>
    <row r="29" spans="1:12" ht="15" customHeight="1" x14ac:dyDescent="0.2">
      <c r="A29" s="51">
        <v>10</v>
      </c>
      <c r="B29" s="616"/>
      <c r="C29" s="616"/>
      <c r="D29" s="616"/>
      <c r="E29" s="616"/>
      <c r="F29" s="81"/>
      <c r="G29" s="82"/>
      <c r="H29" s="82"/>
      <c r="I29" s="82"/>
      <c r="J29" s="82"/>
      <c r="K29" s="83"/>
      <c r="L29" s="84"/>
    </row>
    <row r="30" spans="1:12" s="4" customFormat="1" ht="15" customHeight="1" x14ac:dyDescent="0.2">
      <c r="A30" s="52"/>
      <c r="B30" s="625" t="s">
        <v>119</v>
      </c>
      <c r="C30" s="625"/>
      <c r="D30" s="625"/>
      <c r="E30" s="625"/>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9" t="s">
        <v>135</v>
      </c>
      <c r="B31" s="630"/>
      <c r="C31" s="630"/>
      <c r="D31" s="630"/>
      <c r="E31" s="630"/>
      <c r="F31" s="90"/>
      <c r="G31" s="91"/>
      <c r="H31" s="91"/>
      <c r="I31" s="91"/>
      <c r="J31" s="91"/>
      <c r="K31" s="92"/>
      <c r="L31" s="88"/>
    </row>
    <row r="32" spans="1:12" ht="15" customHeight="1" x14ac:dyDescent="0.2">
      <c r="A32" s="57">
        <v>1</v>
      </c>
      <c r="B32" s="639"/>
      <c r="C32" s="639"/>
      <c r="D32" s="639"/>
      <c r="E32" s="639"/>
      <c r="F32" s="94"/>
      <c r="G32" s="95"/>
      <c r="H32" s="95"/>
      <c r="I32" s="95"/>
      <c r="J32" s="95"/>
      <c r="K32" s="96"/>
      <c r="L32" s="84"/>
    </row>
    <row r="33" spans="1:12" ht="15" customHeight="1" x14ac:dyDescent="0.2">
      <c r="A33" s="629" t="s">
        <v>136</v>
      </c>
      <c r="B33" s="630"/>
      <c r="C33" s="630"/>
      <c r="D33" s="630"/>
      <c r="E33" s="630"/>
      <c r="F33" s="113"/>
      <c r="G33" s="114"/>
      <c r="H33" s="114"/>
      <c r="I33" s="114"/>
      <c r="J33" s="114"/>
      <c r="K33" s="115"/>
      <c r="L33" s="79"/>
    </row>
    <row r="34" spans="1:12" ht="15" customHeight="1" x14ac:dyDescent="0.2">
      <c r="A34" s="57">
        <v>1</v>
      </c>
      <c r="B34" s="639"/>
      <c r="C34" s="639"/>
      <c r="D34" s="639"/>
      <c r="E34" s="639"/>
      <c r="F34" s="116"/>
      <c r="G34" s="117"/>
      <c r="H34" s="117"/>
      <c r="I34" s="117"/>
      <c r="J34" s="117"/>
      <c r="K34" s="118"/>
      <c r="L34" s="119"/>
    </row>
    <row r="35" spans="1:12" ht="15" customHeight="1" x14ac:dyDescent="0.2">
      <c r="A35" s="629" t="s">
        <v>134</v>
      </c>
      <c r="B35" s="630"/>
      <c r="C35" s="630"/>
      <c r="D35" s="630"/>
      <c r="E35" s="630"/>
      <c r="F35" s="90"/>
      <c r="G35" s="91"/>
      <c r="H35" s="91"/>
      <c r="I35" s="91"/>
      <c r="J35" s="91"/>
      <c r="K35" s="92"/>
      <c r="L35" s="88"/>
    </row>
    <row r="36" spans="1:12" ht="15" customHeight="1" x14ac:dyDescent="0.2">
      <c r="A36" s="57">
        <v>1</v>
      </c>
      <c r="B36" s="639"/>
      <c r="C36" s="639"/>
      <c r="D36" s="639"/>
      <c r="E36" s="639"/>
      <c r="F36" s="76"/>
      <c r="G36" s="77"/>
      <c r="H36" s="77"/>
      <c r="I36" s="77"/>
      <c r="J36" s="77"/>
      <c r="K36" s="78"/>
      <c r="L36" s="80"/>
    </row>
    <row r="37" spans="1:12" ht="15" customHeight="1" x14ac:dyDescent="0.2">
      <c r="A37" s="629" t="s">
        <v>137</v>
      </c>
      <c r="B37" s="630"/>
      <c r="C37" s="630"/>
      <c r="D37" s="630"/>
      <c r="E37" s="630"/>
      <c r="F37" s="76"/>
      <c r="G37" s="77"/>
      <c r="H37" s="77"/>
      <c r="I37" s="77"/>
      <c r="J37" s="77"/>
      <c r="K37" s="78"/>
      <c r="L37" s="80"/>
    </row>
    <row r="38" spans="1:12" ht="15" customHeight="1" x14ac:dyDescent="0.2">
      <c r="A38" s="57">
        <v>1</v>
      </c>
      <c r="B38" s="639"/>
      <c r="C38" s="639"/>
      <c r="D38" s="639"/>
      <c r="E38" s="639"/>
      <c r="F38" s="76"/>
      <c r="G38" s="77"/>
      <c r="H38" s="77"/>
      <c r="I38" s="77"/>
      <c r="J38" s="77"/>
      <c r="K38" s="78"/>
      <c r="L38" s="80"/>
    </row>
    <row r="39" spans="1:12" ht="15" customHeight="1" x14ac:dyDescent="0.2">
      <c r="A39" s="629" t="s">
        <v>138</v>
      </c>
      <c r="B39" s="630"/>
      <c r="C39" s="630"/>
      <c r="D39" s="630"/>
      <c r="E39" s="630"/>
      <c r="F39" s="76"/>
      <c r="G39" s="77"/>
      <c r="H39" s="77"/>
      <c r="I39" s="77"/>
      <c r="J39" s="77"/>
      <c r="K39" s="78"/>
      <c r="L39" s="80"/>
    </row>
    <row r="40" spans="1:12" ht="15" customHeight="1" x14ac:dyDescent="0.2">
      <c r="A40" s="57">
        <v>1</v>
      </c>
      <c r="B40" s="639"/>
      <c r="C40" s="639"/>
      <c r="D40" s="639"/>
      <c r="E40" s="639"/>
      <c r="F40" s="94"/>
      <c r="G40" s="95"/>
      <c r="H40" s="95"/>
      <c r="I40" s="95"/>
      <c r="J40" s="95"/>
      <c r="K40" s="96"/>
      <c r="L40" s="84"/>
    </row>
    <row r="41" spans="1:12" s="4" customFormat="1" ht="15" customHeight="1" x14ac:dyDescent="0.2">
      <c r="A41" s="52"/>
      <c r="B41" s="625" t="s">
        <v>111</v>
      </c>
      <c r="C41" s="625"/>
      <c r="D41" s="625"/>
      <c r="E41" s="625"/>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46" t="s">
        <v>112</v>
      </c>
      <c r="B42" s="647"/>
      <c r="C42" s="647"/>
      <c r="D42" s="647"/>
      <c r="E42" s="647"/>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6" t="s">
        <v>52</v>
      </c>
      <c r="B43" s="637"/>
      <c r="C43" s="637"/>
      <c r="D43" s="637"/>
      <c r="E43" s="637"/>
      <c r="F43" s="97"/>
      <c r="G43" s="98"/>
      <c r="H43" s="98"/>
      <c r="I43" s="98"/>
      <c r="J43" s="98"/>
      <c r="K43" s="99"/>
      <c r="L43" s="100"/>
    </row>
    <row r="44" spans="1:12" s="4" customFormat="1" ht="15" customHeight="1" thickBot="1" x14ac:dyDescent="0.25">
      <c r="A44" s="636" t="s">
        <v>18</v>
      </c>
      <c r="B44" s="637"/>
      <c r="C44" s="637"/>
      <c r="D44" s="637"/>
      <c r="E44" s="637"/>
      <c r="F44" s="81"/>
      <c r="G44" s="82"/>
      <c r="H44" s="82"/>
      <c r="I44" s="82"/>
      <c r="J44" s="82"/>
      <c r="K44" s="83"/>
      <c r="L44" s="70"/>
    </row>
    <row r="45" spans="1:12" ht="15" customHeight="1" thickBot="1" x14ac:dyDescent="0.25">
      <c r="A45" s="641" t="s">
        <v>19</v>
      </c>
      <c r="B45" s="642"/>
      <c r="C45" s="642"/>
      <c r="D45" s="642"/>
      <c r="E45" s="642"/>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141</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B9:E9"/>
    <mergeCell ref="A2:C2"/>
    <mergeCell ref="D2:E2"/>
    <mergeCell ref="D3:E3"/>
    <mergeCell ref="A5:E6"/>
    <mergeCell ref="F5:K5"/>
    <mergeCell ref="E1:I1"/>
    <mergeCell ref="K2:L2"/>
    <mergeCell ref="A7:E7"/>
    <mergeCell ref="B8:E8"/>
    <mergeCell ref="B13:E13"/>
    <mergeCell ref="B14:E14"/>
    <mergeCell ref="B15:E15"/>
    <mergeCell ref="B10:E10"/>
    <mergeCell ref="B11:E11"/>
    <mergeCell ref="B12:E12"/>
    <mergeCell ref="A19:E19"/>
    <mergeCell ref="B20:E20"/>
    <mergeCell ref="B21:E21"/>
    <mergeCell ref="B16:E16"/>
    <mergeCell ref="B17:E17"/>
    <mergeCell ref="B18:E18"/>
    <mergeCell ref="B25:E25"/>
    <mergeCell ref="B26:E26"/>
    <mergeCell ref="B27:E27"/>
    <mergeCell ref="B22:E22"/>
    <mergeCell ref="B23:E23"/>
    <mergeCell ref="B24:E24"/>
    <mergeCell ref="A31:E31"/>
    <mergeCell ref="B32:E32"/>
    <mergeCell ref="A33:E33"/>
    <mergeCell ref="B28:E28"/>
    <mergeCell ref="B29:E29"/>
    <mergeCell ref="B30:E30"/>
    <mergeCell ref="A37:E37"/>
    <mergeCell ref="B38:E38"/>
    <mergeCell ref="A39:E39"/>
    <mergeCell ref="B34:E34"/>
    <mergeCell ref="A35:E35"/>
    <mergeCell ref="B36:E36"/>
    <mergeCell ref="A43:E43"/>
    <mergeCell ref="A44:E44"/>
    <mergeCell ref="A45:E45"/>
    <mergeCell ref="B40:E40"/>
    <mergeCell ref="B41:E41"/>
    <mergeCell ref="A42:E42"/>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zoomScaleSheetLayoutView="100" workbookViewId="0">
      <selection activeCell="B7" sqref="B7"/>
    </sheetView>
  </sheetViews>
  <sheetFormatPr defaultColWidth="0" defaultRowHeight="12.75" zeroHeight="1" x14ac:dyDescent="0.2"/>
  <cols>
    <col min="1" max="1" width="7.7109375" style="386" customWidth="1"/>
    <col min="2" max="2" width="27.7109375" style="386" customWidth="1"/>
    <col min="3" max="6" width="6.7109375" style="386" customWidth="1"/>
    <col min="7" max="7" width="37.7109375" style="386" customWidth="1"/>
    <col min="8" max="8" width="19.42578125" style="386" hidden="1" customWidth="1"/>
    <col min="9" max="9" width="20.28515625" style="386" hidden="1" customWidth="1"/>
    <col min="10" max="10" width="12.42578125" style="386" hidden="1" customWidth="1"/>
    <col min="11" max="11" width="0" style="386" hidden="1" customWidth="1"/>
    <col min="12" max="16384" width="8.7109375" style="386" hidden="1"/>
  </cols>
  <sheetData>
    <row r="1" spans="1:9" ht="19.899999999999999" customHeight="1" x14ac:dyDescent="0.25">
      <c r="A1" s="473" t="s">
        <v>188</v>
      </c>
      <c r="B1" s="474"/>
      <c r="C1" s="474"/>
      <c r="D1" s="474"/>
      <c r="E1" s="474"/>
      <c r="F1" s="474"/>
      <c r="G1" s="475"/>
      <c r="H1" s="476"/>
      <c r="I1" s="476"/>
    </row>
    <row r="2" spans="1:9" ht="19.899999999999999" customHeight="1" x14ac:dyDescent="0.25">
      <c r="A2" s="455" t="s">
        <v>189</v>
      </c>
      <c r="B2" s="456"/>
      <c r="C2" s="456"/>
      <c r="D2" s="456"/>
      <c r="E2" s="456"/>
      <c r="F2" s="456"/>
      <c r="G2" s="457"/>
      <c r="H2" s="476"/>
      <c r="I2" s="476"/>
    </row>
    <row r="3" spans="1:9" ht="19.899999999999999" customHeight="1" thickBot="1" x14ac:dyDescent="0.3">
      <c r="A3" s="455" t="s">
        <v>190</v>
      </c>
      <c r="B3" s="456"/>
      <c r="C3" s="456"/>
      <c r="D3" s="456"/>
      <c r="E3" s="456"/>
      <c r="F3" s="456"/>
      <c r="G3" s="457"/>
      <c r="H3" s="476"/>
      <c r="I3" s="476"/>
    </row>
    <row r="4" spans="1:9" ht="20.100000000000001" customHeight="1" thickBot="1" x14ac:dyDescent="0.25">
      <c r="A4" s="217" t="s">
        <v>8</v>
      </c>
      <c r="B4" s="591" t="str">
        <f>'CSS '!B4</f>
        <v>Riverside</v>
      </c>
      <c r="C4" s="187"/>
      <c r="D4" s="187"/>
      <c r="E4" s="187"/>
      <c r="F4" s="389" t="s">
        <v>9</v>
      </c>
      <c r="G4" s="590">
        <f>'CSS '!G4</f>
        <v>42893</v>
      </c>
    </row>
    <row r="5" spans="1:9" s="432" customFormat="1" ht="40.15" customHeight="1" thickBot="1" x14ac:dyDescent="0.25">
      <c r="A5" s="477" t="s">
        <v>229</v>
      </c>
      <c r="B5" s="224"/>
      <c r="C5" s="478" t="s">
        <v>192</v>
      </c>
      <c r="D5" s="186"/>
      <c r="E5" s="186"/>
      <c r="F5" s="479"/>
      <c r="G5" s="480" t="s">
        <v>55</v>
      </c>
      <c r="H5" s="481"/>
      <c r="I5" s="481"/>
    </row>
    <row r="6" spans="1:9" ht="15" customHeight="1" x14ac:dyDescent="0.2">
      <c r="A6" s="207" t="s">
        <v>31</v>
      </c>
      <c r="B6" s="208"/>
      <c r="C6" s="209" t="s">
        <v>157</v>
      </c>
      <c r="D6" s="209" t="s">
        <v>158</v>
      </c>
      <c r="E6" s="209" t="s">
        <v>98</v>
      </c>
      <c r="F6" s="209" t="s">
        <v>159</v>
      </c>
      <c r="G6" s="210"/>
      <c r="H6" s="482"/>
      <c r="I6" s="482"/>
    </row>
    <row r="7" spans="1:9" ht="15" customHeight="1" x14ac:dyDescent="0.2">
      <c r="A7" s="436">
        <v>1</v>
      </c>
      <c r="B7" s="126" t="s">
        <v>247</v>
      </c>
      <c r="C7" s="586" t="s">
        <v>238</v>
      </c>
      <c r="D7" s="586" t="s">
        <v>238</v>
      </c>
      <c r="E7" s="586" t="s">
        <v>238</v>
      </c>
      <c r="F7" s="586" t="s">
        <v>238</v>
      </c>
      <c r="G7" s="160">
        <v>1846358</v>
      </c>
      <c r="H7" s="482"/>
      <c r="I7" s="482"/>
    </row>
    <row r="8" spans="1:9" ht="15" customHeight="1" x14ac:dyDescent="0.2">
      <c r="A8" s="436">
        <v>2</v>
      </c>
      <c r="B8" s="126" t="s">
        <v>248</v>
      </c>
      <c r="C8" s="586" t="s">
        <v>238</v>
      </c>
      <c r="D8" s="586" t="s">
        <v>238</v>
      </c>
      <c r="E8" s="586" t="s">
        <v>238</v>
      </c>
      <c r="F8" s="586" t="s">
        <v>238</v>
      </c>
      <c r="G8" s="160">
        <v>1771917</v>
      </c>
      <c r="H8" s="482"/>
      <c r="I8" s="482"/>
    </row>
    <row r="9" spans="1:9" ht="15" customHeight="1" x14ac:dyDescent="0.2">
      <c r="A9" s="436">
        <v>3</v>
      </c>
      <c r="B9" s="126" t="s">
        <v>249</v>
      </c>
      <c r="C9" s="586"/>
      <c r="D9" s="586"/>
      <c r="E9" s="586"/>
      <c r="F9" s="586" t="s">
        <v>238</v>
      </c>
      <c r="G9" s="160">
        <v>209821</v>
      </c>
      <c r="H9" s="482"/>
      <c r="I9" s="482"/>
    </row>
    <row r="10" spans="1:9" ht="15" customHeight="1" x14ac:dyDescent="0.2">
      <c r="A10" s="436">
        <v>4</v>
      </c>
      <c r="B10" s="126"/>
      <c r="C10" s="586"/>
      <c r="D10" s="586"/>
      <c r="E10" s="586"/>
      <c r="F10" s="586"/>
      <c r="G10" s="160"/>
      <c r="H10" s="482"/>
      <c r="I10" s="482"/>
    </row>
    <row r="11" spans="1:9" ht="15" customHeight="1" x14ac:dyDescent="0.2">
      <c r="A11" s="436">
        <v>5</v>
      </c>
      <c r="B11" s="126"/>
      <c r="C11" s="586"/>
      <c r="D11" s="586"/>
      <c r="E11" s="586"/>
      <c r="F11" s="586"/>
      <c r="G11" s="160"/>
      <c r="H11" s="482"/>
      <c r="I11" s="482"/>
    </row>
    <row r="12" spans="1:9" ht="15" customHeight="1" x14ac:dyDescent="0.2">
      <c r="A12" s="436">
        <v>6</v>
      </c>
      <c r="B12" s="126"/>
      <c r="C12" s="586"/>
      <c r="D12" s="586"/>
      <c r="E12" s="586"/>
      <c r="F12" s="586"/>
      <c r="G12" s="160"/>
      <c r="H12" s="482"/>
      <c r="I12" s="482"/>
    </row>
    <row r="13" spans="1:9" ht="15" customHeight="1" x14ac:dyDescent="0.2">
      <c r="A13" s="436">
        <v>7</v>
      </c>
      <c r="B13" s="126"/>
      <c r="C13" s="586"/>
      <c r="D13" s="586"/>
      <c r="E13" s="586"/>
      <c r="F13" s="586"/>
      <c r="G13" s="160"/>
      <c r="H13" s="482"/>
      <c r="I13" s="482"/>
    </row>
    <row r="14" spans="1:9" ht="15" customHeight="1" x14ac:dyDescent="0.2">
      <c r="A14" s="436">
        <v>8</v>
      </c>
      <c r="B14" s="126"/>
      <c r="C14" s="586"/>
      <c r="D14" s="586"/>
      <c r="E14" s="586"/>
      <c r="F14" s="586"/>
      <c r="G14" s="160"/>
      <c r="H14" s="482"/>
      <c r="I14" s="482"/>
    </row>
    <row r="15" spans="1:9" ht="15" customHeight="1" x14ac:dyDescent="0.2">
      <c r="A15" s="436">
        <v>9</v>
      </c>
      <c r="B15" s="126"/>
      <c r="C15" s="586"/>
      <c r="D15" s="586"/>
      <c r="E15" s="586"/>
      <c r="F15" s="586"/>
      <c r="G15" s="160"/>
      <c r="H15" s="482"/>
      <c r="I15" s="482"/>
    </row>
    <row r="16" spans="1:9" ht="15" customHeight="1" x14ac:dyDescent="0.2">
      <c r="A16" s="436">
        <v>10</v>
      </c>
      <c r="B16" s="126"/>
      <c r="C16" s="586"/>
      <c r="D16" s="586"/>
      <c r="E16" s="586"/>
      <c r="F16" s="586"/>
      <c r="G16" s="160"/>
      <c r="H16" s="482"/>
      <c r="I16" s="482"/>
    </row>
    <row r="17" spans="1:9" ht="15" customHeight="1" x14ac:dyDescent="0.2">
      <c r="A17" s="436">
        <v>11</v>
      </c>
      <c r="B17" s="126"/>
      <c r="C17" s="586"/>
      <c r="D17" s="586"/>
      <c r="E17" s="586"/>
      <c r="F17" s="586"/>
      <c r="G17" s="160"/>
      <c r="H17" s="482"/>
      <c r="I17" s="482"/>
    </row>
    <row r="18" spans="1:9" ht="15" customHeight="1" x14ac:dyDescent="0.2">
      <c r="A18" s="436">
        <v>12</v>
      </c>
      <c r="B18" s="126"/>
      <c r="C18" s="586"/>
      <c r="D18" s="586"/>
      <c r="E18" s="586"/>
      <c r="F18" s="586"/>
      <c r="G18" s="160"/>
      <c r="H18" s="482"/>
      <c r="I18" s="482"/>
    </row>
    <row r="19" spans="1:9" ht="15" customHeight="1" x14ac:dyDescent="0.2">
      <c r="A19" s="436">
        <v>13</v>
      </c>
      <c r="B19" s="126"/>
      <c r="C19" s="586"/>
      <c r="D19" s="586"/>
      <c r="E19" s="586"/>
      <c r="F19" s="586"/>
      <c r="G19" s="160"/>
      <c r="H19" s="482"/>
      <c r="I19" s="482"/>
    </row>
    <row r="20" spans="1:9" ht="15" customHeight="1" x14ac:dyDescent="0.2">
      <c r="A20" s="436">
        <v>14</v>
      </c>
      <c r="B20" s="126"/>
      <c r="C20" s="586"/>
      <c r="D20" s="586"/>
      <c r="E20" s="586"/>
      <c r="F20" s="586"/>
      <c r="G20" s="160"/>
      <c r="H20" s="482"/>
      <c r="I20" s="482"/>
    </row>
    <row r="21" spans="1:9" ht="15" customHeight="1" x14ac:dyDescent="0.2">
      <c r="A21" s="436">
        <v>15</v>
      </c>
      <c r="B21" s="126"/>
      <c r="C21" s="586"/>
      <c r="D21" s="586"/>
      <c r="E21" s="586"/>
      <c r="F21" s="586"/>
      <c r="G21" s="160"/>
      <c r="H21" s="482"/>
      <c r="I21" s="482"/>
    </row>
    <row r="22" spans="1:9" ht="15" customHeight="1" x14ac:dyDescent="0.2">
      <c r="A22" s="436">
        <v>16</v>
      </c>
      <c r="B22" s="126"/>
      <c r="C22" s="586"/>
      <c r="D22" s="586"/>
      <c r="E22" s="586"/>
      <c r="F22" s="586"/>
      <c r="G22" s="160"/>
      <c r="H22" s="482"/>
      <c r="I22" s="482"/>
    </row>
    <row r="23" spans="1:9" ht="15" customHeight="1" x14ac:dyDescent="0.2">
      <c r="A23" s="436">
        <v>17</v>
      </c>
      <c r="B23" s="126"/>
      <c r="C23" s="586"/>
      <c r="D23" s="586"/>
      <c r="E23" s="586"/>
      <c r="F23" s="586"/>
      <c r="G23" s="160"/>
      <c r="H23" s="482"/>
      <c r="I23" s="482"/>
    </row>
    <row r="24" spans="1:9" ht="15" customHeight="1" x14ac:dyDescent="0.2">
      <c r="A24" s="436">
        <v>18</v>
      </c>
      <c r="B24" s="126"/>
      <c r="C24" s="586"/>
      <c r="D24" s="586"/>
      <c r="E24" s="586"/>
      <c r="F24" s="586"/>
      <c r="G24" s="160"/>
      <c r="H24" s="482"/>
      <c r="I24" s="482"/>
    </row>
    <row r="25" spans="1:9" ht="15" customHeight="1" x14ac:dyDescent="0.2">
      <c r="A25" s="436">
        <v>19</v>
      </c>
      <c r="B25" s="126" t="s">
        <v>266</v>
      </c>
      <c r="C25" s="586"/>
      <c r="D25" s="586"/>
      <c r="E25" s="586"/>
      <c r="F25" s="586"/>
      <c r="G25" s="160"/>
      <c r="H25" s="482"/>
      <c r="I25" s="482"/>
    </row>
    <row r="26" spans="1:9" ht="15" customHeight="1" x14ac:dyDescent="0.2">
      <c r="A26" s="436">
        <v>20</v>
      </c>
      <c r="B26" s="126">
        <f>657598/4485694</f>
        <v>0.14659894321815087</v>
      </c>
      <c r="C26" s="586"/>
      <c r="D26" s="586"/>
      <c r="E26" s="586"/>
      <c r="F26" s="586"/>
      <c r="G26" s="160"/>
      <c r="H26" s="482"/>
      <c r="I26" s="482"/>
    </row>
    <row r="27" spans="1:9" ht="15" customHeight="1" x14ac:dyDescent="0.2">
      <c r="A27" s="436">
        <v>21</v>
      </c>
      <c r="B27" s="126"/>
      <c r="C27" s="586"/>
      <c r="D27" s="586"/>
      <c r="E27" s="586"/>
      <c r="F27" s="586"/>
      <c r="G27" s="160"/>
      <c r="H27" s="482"/>
      <c r="I27" s="482"/>
    </row>
    <row r="28" spans="1:9" ht="15" customHeight="1" x14ac:dyDescent="0.2">
      <c r="A28" s="436">
        <v>22</v>
      </c>
      <c r="B28" s="126"/>
      <c r="C28" s="586"/>
      <c r="D28" s="586"/>
      <c r="E28" s="586"/>
      <c r="F28" s="586"/>
      <c r="G28" s="160"/>
      <c r="H28" s="482"/>
      <c r="I28" s="482"/>
    </row>
    <row r="29" spans="1:9" ht="15" customHeight="1" x14ac:dyDescent="0.2">
      <c r="A29" s="436">
        <v>23</v>
      </c>
      <c r="B29" s="126"/>
      <c r="C29" s="586"/>
      <c r="D29" s="586"/>
      <c r="E29" s="586"/>
      <c r="F29" s="586"/>
      <c r="G29" s="160"/>
      <c r="H29" s="482"/>
      <c r="I29" s="482"/>
    </row>
    <row r="30" spans="1:9" ht="15" customHeight="1" x14ac:dyDescent="0.2">
      <c r="A30" s="436">
        <v>24</v>
      </c>
      <c r="B30" s="126"/>
      <c r="C30" s="586"/>
      <c r="D30" s="586"/>
      <c r="E30" s="586"/>
      <c r="F30" s="586"/>
      <c r="G30" s="160"/>
      <c r="H30" s="482"/>
      <c r="I30" s="482"/>
    </row>
    <row r="31" spans="1:9" s="446" customFormat="1" ht="15" customHeight="1" x14ac:dyDescent="0.2">
      <c r="A31" s="483">
        <v>25</v>
      </c>
      <c r="B31" s="153"/>
      <c r="C31" s="574"/>
      <c r="D31" s="574"/>
      <c r="E31" s="574"/>
      <c r="F31" s="574"/>
      <c r="G31" s="160"/>
      <c r="H31" s="484"/>
      <c r="I31" s="484"/>
    </row>
    <row r="32" spans="1:9" s="446" customFormat="1" ht="15" customHeight="1" x14ac:dyDescent="0.2">
      <c r="A32" s="433" t="s">
        <v>113</v>
      </c>
      <c r="B32" s="434"/>
      <c r="C32" s="211"/>
      <c r="D32" s="211"/>
      <c r="E32" s="211"/>
      <c r="F32" s="212"/>
      <c r="G32" s="184">
        <f>SUM(G7:G31)</f>
        <v>3828096</v>
      </c>
      <c r="H32" s="484"/>
      <c r="I32" s="484"/>
    </row>
    <row r="33" spans="1:11" s="446" customFormat="1" ht="15" customHeight="1" x14ac:dyDescent="0.2">
      <c r="A33" s="433" t="s">
        <v>118</v>
      </c>
      <c r="B33" s="434"/>
      <c r="C33" s="211"/>
      <c r="D33" s="211"/>
      <c r="E33" s="211"/>
      <c r="F33" s="212"/>
      <c r="G33" s="161">
        <v>0</v>
      </c>
      <c r="H33" s="484"/>
      <c r="I33" s="484"/>
    </row>
    <row r="34" spans="1:11" s="446" customFormat="1" ht="15" customHeight="1" thickBot="1" x14ac:dyDescent="0.25">
      <c r="A34" s="485" t="s">
        <v>23</v>
      </c>
      <c r="B34" s="486"/>
      <c r="C34" s="213"/>
      <c r="D34" s="213"/>
      <c r="E34" s="213"/>
      <c r="F34" s="214"/>
      <c r="G34" s="146">
        <v>657598</v>
      </c>
    </row>
    <row r="35" spans="1:11" ht="15" customHeight="1" thickBot="1" x14ac:dyDescent="0.25">
      <c r="A35" s="388" t="s">
        <v>24</v>
      </c>
      <c r="B35" s="218"/>
      <c r="C35" s="215"/>
      <c r="D35" s="215"/>
      <c r="E35" s="215"/>
      <c r="F35" s="216"/>
      <c r="G35" s="185">
        <f>SUM(G32:G34)</f>
        <v>4485694</v>
      </c>
      <c r="H35" s="423"/>
      <c r="I35" s="423"/>
      <c r="J35" s="423"/>
      <c r="K35" s="423"/>
    </row>
    <row r="36" spans="1:11" x14ac:dyDescent="0.2">
      <c r="H36" s="423"/>
      <c r="I36" s="423"/>
      <c r="J36" s="423"/>
      <c r="K36" s="423"/>
    </row>
    <row r="37" spans="1:11" ht="30" customHeight="1" x14ac:dyDescent="0.2">
      <c r="A37" s="487" t="s">
        <v>223</v>
      </c>
      <c r="B37" s="487"/>
      <c r="C37" s="487"/>
      <c r="D37" s="487"/>
      <c r="E37" s="487"/>
      <c r="F37" s="487"/>
      <c r="G37" s="487"/>
      <c r="H37" s="487"/>
      <c r="I37" s="487"/>
    </row>
    <row r="38" spans="1:11" x14ac:dyDescent="0.2">
      <c r="A38" s="488"/>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24" t="s">
        <v>146</v>
      </c>
      <c r="F1" s="624"/>
      <c r="G1" s="624"/>
      <c r="H1" s="624"/>
      <c r="I1" s="69"/>
      <c r="J1" s="69"/>
      <c r="K1" s="69"/>
      <c r="L1" s="69"/>
    </row>
    <row r="2" spans="1:12" ht="20.100000000000001" customHeight="1" x14ac:dyDescent="0.2">
      <c r="A2" s="639" t="s">
        <v>8</v>
      </c>
      <c r="B2" s="639"/>
      <c r="C2" s="639"/>
      <c r="D2" s="665" t="str">
        <f>'CSS '!B4:B4</f>
        <v>Riverside</v>
      </c>
      <c r="E2" s="665"/>
      <c r="F2" s="55" t="s">
        <v>9</v>
      </c>
      <c r="G2" s="55"/>
      <c r="H2" s="55"/>
      <c r="I2" s="55"/>
      <c r="J2" s="677">
        <f>'CSS '!E4</f>
        <v>0</v>
      </c>
      <c r="K2" s="677"/>
    </row>
    <row r="3" spans="1:12" ht="15" customHeight="1" x14ac:dyDescent="0.2">
      <c r="A3" s="19"/>
      <c r="B3" s="56"/>
      <c r="C3" s="56"/>
      <c r="D3" s="666"/>
      <c r="E3" s="666"/>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67" t="s">
        <v>53</v>
      </c>
      <c r="B5" s="668"/>
      <c r="C5" s="668"/>
      <c r="D5" s="668"/>
      <c r="E5" s="669"/>
      <c r="F5" s="673" t="s">
        <v>0</v>
      </c>
      <c r="G5" s="674"/>
      <c r="H5" s="674"/>
      <c r="I5" s="674"/>
      <c r="J5" s="674"/>
      <c r="K5" s="101" t="s">
        <v>139</v>
      </c>
    </row>
    <row r="6" spans="1:12" s="1" customFormat="1" ht="43.15" customHeight="1" thickBot="1" x14ac:dyDescent="0.25">
      <c r="A6" s="679"/>
      <c r="B6" s="680"/>
      <c r="C6" s="680"/>
      <c r="D6" s="680"/>
      <c r="E6" s="680"/>
      <c r="F6" s="111" t="s">
        <v>147</v>
      </c>
      <c r="G6" s="111" t="s">
        <v>144</v>
      </c>
      <c r="H6" s="111" t="s">
        <v>90</v>
      </c>
      <c r="I6" s="111" t="s">
        <v>91</v>
      </c>
      <c r="J6" s="112" t="s">
        <v>145</v>
      </c>
      <c r="K6" s="120" t="s">
        <v>139</v>
      </c>
    </row>
    <row r="7" spans="1:12" ht="15" customHeight="1" thickTop="1" x14ac:dyDescent="0.2">
      <c r="A7" s="636" t="s">
        <v>152</v>
      </c>
      <c r="B7" s="678"/>
      <c r="C7" s="678"/>
      <c r="D7" s="678"/>
      <c r="E7" s="678"/>
      <c r="F7" s="108"/>
      <c r="G7" s="109"/>
      <c r="H7" s="109"/>
      <c r="I7" s="109"/>
      <c r="J7" s="110"/>
      <c r="K7" s="88"/>
    </row>
    <row r="8" spans="1:12" ht="15" customHeight="1" x14ac:dyDescent="0.2">
      <c r="A8" s="51">
        <v>1</v>
      </c>
      <c r="B8" s="620"/>
      <c r="C8" s="659"/>
      <c r="D8" s="659"/>
      <c r="E8" s="659"/>
      <c r="F8" s="73"/>
      <c r="G8" s="74"/>
      <c r="H8" s="74"/>
      <c r="I8" s="74"/>
      <c r="J8" s="75"/>
      <c r="K8" s="80"/>
    </row>
    <row r="9" spans="1:12" ht="15" customHeight="1" x14ac:dyDescent="0.2">
      <c r="A9" s="51">
        <v>2</v>
      </c>
      <c r="B9" s="620"/>
      <c r="C9" s="659"/>
      <c r="D9" s="659"/>
      <c r="E9" s="659"/>
      <c r="F9" s="73"/>
      <c r="G9" s="74"/>
      <c r="H9" s="74"/>
      <c r="I9" s="74"/>
      <c r="J9" s="75"/>
      <c r="K9" s="80"/>
    </row>
    <row r="10" spans="1:12" ht="15" customHeight="1" x14ac:dyDescent="0.2">
      <c r="A10" s="51">
        <v>3</v>
      </c>
      <c r="B10" s="620"/>
      <c r="C10" s="659"/>
      <c r="D10" s="659"/>
      <c r="E10" s="659"/>
      <c r="F10" s="73"/>
      <c r="G10" s="74"/>
      <c r="H10" s="74"/>
      <c r="I10" s="74"/>
      <c r="J10" s="75"/>
      <c r="K10" s="80"/>
    </row>
    <row r="11" spans="1:12" ht="15" customHeight="1" x14ac:dyDescent="0.2">
      <c r="A11" s="51">
        <v>4</v>
      </c>
      <c r="B11" s="620"/>
      <c r="C11" s="659"/>
      <c r="D11" s="659"/>
      <c r="E11" s="659"/>
      <c r="F11" s="73"/>
      <c r="G11" s="74"/>
      <c r="H11" s="74"/>
      <c r="I11" s="74"/>
      <c r="J11" s="75"/>
      <c r="K11" s="80"/>
    </row>
    <row r="12" spans="1:12" ht="15" customHeight="1" x14ac:dyDescent="0.2">
      <c r="A12" s="51">
        <v>5</v>
      </c>
      <c r="B12" s="620"/>
      <c r="C12" s="659"/>
      <c r="D12" s="659"/>
      <c r="E12" s="659"/>
      <c r="F12" s="73"/>
      <c r="G12" s="74"/>
      <c r="H12" s="74"/>
      <c r="I12" s="74"/>
      <c r="J12" s="75"/>
      <c r="K12" s="80"/>
    </row>
    <row r="13" spans="1:12" ht="15" customHeight="1" x14ac:dyDescent="0.2">
      <c r="A13" s="51">
        <v>6</v>
      </c>
      <c r="B13" s="620"/>
      <c r="C13" s="659"/>
      <c r="D13" s="659"/>
      <c r="E13" s="659"/>
      <c r="F13" s="73"/>
      <c r="G13" s="74"/>
      <c r="H13" s="74"/>
      <c r="I13" s="74"/>
      <c r="J13" s="75"/>
      <c r="K13" s="80"/>
    </row>
    <row r="14" spans="1:12" ht="15" customHeight="1" x14ac:dyDescent="0.2">
      <c r="A14" s="51">
        <v>7</v>
      </c>
      <c r="B14" s="620"/>
      <c r="C14" s="659"/>
      <c r="D14" s="659"/>
      <c r="E14" s="659"/>
      <c r="F14" s="73"/>
      <c r="G14" s="74"/>
      <c r="H14" s="74"/>
      <c r="I14" s="74"/>
      <c r="J14" s="75"/>
      <c r="K14" s="80"/>
    </row>
    <row r="15" spans="1:12" ht="15" customHeight="1" x14ac:dyDescent="0.2">
      <c r="A15" s="51">
        <v>8</v>
      </c>
      <c r="B15" s="616"/>
      <c r="C15" s="655"/>
      <c r="D15" s="655"/>
      <c r="E15" s="655"/>
      <c r="F15" s="73"/>
      <c r="G15" s="74"/>
      <c r="H15" s="74"/>
      <c r="I15" s="74"/>
      <c r="J15" s="75"/>
      <c r="K15" s="80"/>
    </row>
    <row r="16" spans="1:12" ht="15" customHeight="1" x14ac:dyDescent="0.2">
      <c r="A16" s="51">
        <v>9</v>
      </c>
      <c r="B16" s="616"/>
      <c r="C16" s="655"/>
      <c r="D16" s="655"/>
      <c r="E16" s="655"/>
      <c r="F16" s="73"/>
      <c r="G16" s="74"/>
      <c r="H16" s="74"/>
      <c r="I16" s="74"/>
      <c r="J16" s="75"/>
      <c r="K16" s="80"/>
    </row>
    <row r="17" spans="1:11" ht="15" customHeight="1" x14ac:dyDescent="0.2">
      <c r="A17" s="51">
        <v>10</v>
      </c>
      <c r="B17" s="616"/>
      <c r="C17" s="616"/>
      <c r="D17" s="616"/>
      <c r="E17" s="616"/>
      <c r="F17" s="81"/>
      <c r="G17" s="82"/>
      <c r="H17" s="82"/>
      <c r="I17" s="82"/>
      <c r="J17" s="83"/>
      <c r="K17" s="84"/>
    </row>
    <row r="18" spans="1:11" s="4" customFormat="1" ht="15" customHeight="1" x14ac:dyDescent="0.2">
      <c r="A18" s="52"/>
      <c r="B18" s="625" t="s">
        <v>148</v>
      </c>
      <c r="C18" s="625"/>
      <c r="D18" s="625"/>
      <c r="E18" s="625"/>
      <c r="F18" s="89">
        <f>SUM(F8:J17)</f>
        <v>0</v>
      </c>
      <c r="G18" s="89">
        <f>SUM(G8:L17)</f>
        <v>0</v>
      </c>
      <c r="H18" s="89">
        <f>SUM(H8:M17)</f>
        <v>0</v>
      </c>
      <c r="I18" s="89">
        <f>SUM(I8:N17)</f>
        <v>0</v>
      </c>
      <c r="J18" s="89">
        <f>SUM(J8:O17)</f>
        <v>0</v>
      </c>
      <c r="K18" s="102">
        <f>SUM(K8:P17)</f>
        <v>0</v>
      </c>
    </row>
    <row r="19" spans="1:11" ht="15" customHeight="1" x14ac:dyDescent="0.2">
      <c r="A19" s="636" t="s">
        <v>151</v>
      </c>
      <c r="B19" s="637"/>
      <c r="C19" s="637"/>
      <c r="D19" s="637"/>
      <c r="E19" s="637"/>
      <c r="F19" s="85"/>
      <c r="G19" s="86"/>
      <c r="H19" s="86"/>
      <c r="I19" s="86"/>
      <c r="J19" s="87"/>
      <c r="K19" s="88"/>
    </row>
    <row r="20" spans="1:11" ht="15" customHeight="1" x14ac:dyDescent="0.2">
      <c r="A20" s="51">
        <v>1</v>
      </c>
      <c r="B20" s="620"/>
      <c r="C20" s="620"/>
      <c r="D20" s="620"/>
      <c r="E20" s="620"/>
      <c r="F20" s="73"/>
      <c r="G20" s="74"/>
      <c r="H20" s="74"/>
      <c r="I20" s="74"/>
      <c r="J20" s="75"/>
      <c r="K20" s="80"/>
    </row>
    <row r="21" spans="1:11" ht="15" customHeight="1" x14ac:dyDescent="0.2">
      <c r="A21" s="51">
        <v>2</v>
      </c>
      <c r="B21" s="620"/>
      <c r="C21" s="620"/>
      <c r="D21" s="620"/>
      <c r="E21" s="620"/>
      <c r="F21" s="73"/>
      <c r="G21" s="74"/>
      <c r="H21" s="74"/>
      <c r="I21" s="74"/>
      <c r="J21" s="75"/>
      <c r="K21" s="80"/>
    </row>
    <row r="22" spans="1:11" ht="15" customHeight="1" x14ac:dyDescent="0.2">
      <c r="A22" s="51">
        <v>3</v>
      </c>
      <c r="B22" s="620"/>
      <c r="C22" s="620"/>
      <c r="D22" s="620"/>
      <c r="E22" s="620"/>
      <c r="F22" s="73"/>
      <c r="G22" s="74"/>
      <c r="H22" s="74"/>
      <c r="I22" s="74"/>
      <c r="J22" s="75"/>
      <c r="K22" s="80"/>
    </row>
    <row r="23" spans="1:11" ht="15" customHeight="1" x14ac:dyDescent="0.2">
      <c r="A23" s="51">
        <v>4</v>
      </c>
      <c r="B23" s="620"/>
      <c r="C23" s="620"/>
      <c r="D23" s="620"/>
      <c r="E23" s="620"/>
      <c r="F23" s="73"/>
      <c r="G23" s="74"/>
      <c r="H23" s="74"/>
      <c r="I23" s="74"/>
      <c r="J23" s="75"/>
      <c r="K23" s="80"/>
    </row>
    <row r="24" spans="1:11" ht="15" customHeight="1" x14ac:dyDescent="0.2">
      <c r="A24" s="51">
        <v>5</v>
      </c>
      <c r="B24" s="616"/>
      <c r="C24" s="616"/>
      <c r="D24" s="616"/>
      <c r="E24" s="616"/>
      <c r="F24" s="73"/>
      <c r="G24" s="74"/>
      <c r="H24" s="74"/>
      <c r="I24" s="74"/>
      <c r="J24" s="75"/>
      <c r="K24" s="80"/>
    </row>
    <row r="25" spans="1:11" ht="15" customHeight="1" x14ac:dyDescent="0.2">
      <c r="A25" s="51">
        <v>6</v>
      </c>
      <c r="B25" s="616"/>
      <c r="C25" s="616"/>
      <c r="D25" s="616"/>
      <c r="E25" s="616"/>
      <c r="F25" s="73"/>
      <c r="G25" s="74"/>
      <c r="H25" s="74"/>
      <c r="I25" s="74"/>
      <c r="J25" s="75"/>
      <c r="K25" s="80"/>
    </row>
    <row r="26" spans="1:11" ht="15" customHeight="1" x14ac:dyDescent="0.2">
      <c r="A26" s="51">
        <v>7</v>
      </c>
      <c r="B26" s="616"/>
      <c r="C26" s="616"/>
      <c r="D26" s="616"/>
      <c r="E26" s="616"/>
      <c r="F26" s="73"/>
      <c r="G26" s="74"/>
      <c r="H26" s="74"/>
      <c r="I26" s="74"/>
      <c r="J26" s="75"/>
      <c r="K26" s="80"/>
    </row>
    <row r="27" spans="1:11" ht="15" customHeight="1" x14ac:dyDescent="0.2">
      <c r="A27" s="51">
        <v>8</v>
      </c>
      <c r="B27" s="616"/>
      <c r="C27" s="616"/>
      <c r="D27" s="616"/>
      <c r="E27" s="616"/>
      <c r="F27" s="73"/>
      <c r="G27" s="74"/>
      <c r="H27" s="74"/>
      <c r="I27" s="74"/>
      <c r="J27" s="75"/>
      <c r="K27" s="80"/>
    </row>
    <row r="28" spans="1:11" ht="15" customHeight="1" x14ac:dyDescent="0.2">
      <c r="A28" s="51">
        <v>9</v>
      </c>
      <c r="B28" s="616"/>
      <c r="C28" s="616"/>
      <c r="D28" s="616"/>
      <c r="E28" s="616"/>
      <c r="F28" s="73"/>
      <c r="G28" s="74"/>
      <c r="H28" s="74"/>
      <c r="I28" s="74"/>
      <c r="J28" s="75"/>
      <c r="K28" s="80"/>
    </row>
    <row r="29" spans="1:11" ht="15" customHeight="1" x14ac:dyDescent="0.2">
      <c r="A29" s="51">
        <v>10</v>
      </c>
      <c r="B29" s="616"/>
      <c r="C29" s="616"/>
      <c r="D29" s="616"/>
      <c r="E29" s="616"/>
      <c r="F29" s="81"/>
      <c r="G29" s="82"/>
      <c r="H29" s="82"/>
      <c r="I29" s="82"/>
      <c r="J29" s="83"/>
      <c r="K29" s="84"/>
    </row>
    <row r="30" spans="1:11" s="4" customFormat="1" ht="15" customHeight="1" x14ac:dyDescent="0.2">
      <c r="A30" s="52"/>
      <c r="B30" s="625" t="s">
        <v>149</v>
      </c>
      <c r="C30" s="625"/>
      <c r="D30" s="625"/>
      <c r="E30" s="625"/>
      <c r="F30" s="93">
        <f>SUM(F20:J29)</f>
        <v>0</v>
      </c>
      <c r="G30" s="93">
        <f>SUM(G20:L29)</f>
        <v>0</v>
      </c>
      <c r="H30" s="93">
        <f>SUM(H20:M29)</f>
        <v>0</v>
      </c>
      <c r="I30" s="93">
        <f>SUM(I20:N29)</f>
        <v>0</v>
      </c>
      <c r="J30" s="93">
        <f>SUM(J20:O29)</f>
        <v>0</v>
      </c>
      <c r="K30" s="103">
        <f>SUM(K20:P29)</f>
        <v>0</v>
      </c>
    </row>
    <row r="31" spans="1:11" ht="17.100000000000001" customHeight="1" x14ac:dyDescent="0.2">
      <c r="A31" s="629" t="s">
        <v>150</v>
      </c>
      <c r="B31" s="630"/>
      <c r="C31" s="630"/>
      <c r="D31" s="630"/>
      <c r="E31" s="630"/>
      <c r="F31" s="90"/>
      <c r="G31" s="91"/>
      <c r="H31" s="91"/>
      <c r="I31" s="91"/>
      <c r="J31" s="92"/>
      <c r="K31" s="88"/>
    </row>
    <row r="32" spans="1:11" ht="15" customHeight="1" x14ac:dyDescent="0.2">
      <c r="A32" s="51">
        <v>1</v>
      </c>
      <c r="B32" s="620"/>
      <c r="C32" s="620"/>
      <c r="D32" s="620"/>
      <c r="E32" s="620"/>
      <c r="F32" s="73"/>
      <c r="G32" s="74"/>
      <c r="H32" s="74"/>
      <c r="I32" s="74"/>
      <c r="J32" s="75"/>
      <c r="K32" s="80"/>
    </row>
    <row r="33" spans="1:11" ht="15" customHeight="1" x14ac:dyDescent="0.2">
      <c r="A33" s="51">
        <v>2</v>
      </c>
      <c r="B33" s="620"/>
      <c r="C33" s="620"/>
      <c r="D33" s="620"/>
      <c r="E33" s="620"/>
      <c r="F33" s="73"/>
      <c r="G33" s="74"/>
      <c r="H33" s="74"/>
      <c r="I33" s="74"/>
      <c r="J33" s="75"/>
      <c r="K33" s="80"/>
    </row>
    <row r="34" spans="1:11" ht="15" customHeight="1" x14ac:dyDescent="0.2">
      <c r="A34" s="51">
        <v>3</v>
      </c>
      <c r="B34" s="620"/>
      <c r="C34" s="620"/>
      <c r="D34" s="620"/>
      <c r="E34" s="620"/>
      <c r="F34" s="73"/>
      <c r="G34" s="74"/>
      <c r="H34" s="74"/>
      <c r="I34" s="74"/>
      <c r="J34" s="75"/>
      <c r="K34" s="80"/>
    </row>
    <row r="35" spans="1:11" ht="15" customHeight="1" x14ac:dyDescent="0.2">
      <c r="A35" s="51">
        <v>4</v>
      </c>
      <c r="B35" s="620"/>
      <c r="C35" s="620"/>
      <c r="D35" s="620"/>
      <c r="E35" s="620"/>
      <c r="F35" s="73"/>
      <c r="G35" s="74"/>
      <c r="H35" s="74"/>
      <c r="I35" s="74"/>
      <c r="J35" s="75"/>
      <c r="K35" s="80"/>
    </row>
    <row r="36" spans="1:11" ht="15" customHeight="1" x14ac:dyDescent="0.2">
      <c r="A36" s="51">
        <v>5</v>
      </c>
      <c r="B36" s="616"/>
      <c r="C36" s="616"/>
      <c r="D36" s="616"/>
      <c r="E36" s="616"/>
      <c r="F36" s="73"/>
      <c r="G36" s="74"/>
      <c r="H36" s="74"/>
      <c r="I36" s="74"/>
      <c r="J36" s="75"/>
      <c r="K36" s="80"/>
    </row>
    <row r="37" spans="1:11" ht="15" customHeight="1" x14ac:dyDescent="0.2">
      <c r="A37" s="51">
        <v>6</v>
      </c>
      <c r="B37" s="616"/>
      <c r="C37" s="616"/>
      <c r="D37" s="616"/>
      <c r="E37" s="616"/>
      <c r="F37" s="73"/>
      <c r="G37" s="74"/>
      <c r="H37" s="74"/>
      <c r="I37" s="74"/>
      <c r="J37" s="75"/>
      <c r="K37" s="80"/>
    </row>
    <row r="38" spans="1:11" ht="15" customHeight="1" x14ac:dyDescent="0.2">
      <c r="A38" s="51">
        <v>7</v>
      </c>
      <c r="B38" s="616"/>
      <c r="C38" s="616"/>
      <c r="D38" s="616"/>
      <c r="E38" s="616"/>
      <c r="F38" s="73"/>
      <c r="G38" s="74"/>
      <c r="H38" s="74"/>
      <c r="I38" s="74"/>
      <c r="J38" s="75"/>
      <c r="K38" s="80"/>
    </row>
    <row r="39" spans="1:11" ht="15" customHeight="1" x14ac:dyDescent="0.2">
      <c r="A39" s="51">
        <v>8</v>
      </c>
      <c r="B39" s="616"/>
      <c r="C39" s="616"/>
      <c r="D39" s="616"/>
      <c r="E39" s="616"/>
      <c r="F39" s="73"/>
      <c r="G39" s="74"/>
      <c r="H39" s="74"/>
      <c r="I39" s="74"/>
      <c r="J39" s="75"/>
      <c r="K39" s="80"/>
    </row>
    <row r="40" spans="1:11" ht="15" customHeight="1" x14ac:dyDescent="0.2">
      <c r="A40" s="51">
        <v>9</v>
      </c>
      <c r="B40" s="616"/>
      <c r="C40" s="616"/>
      <c r="D40" s="616"/>
      <c r="E40" s="616"/>
      <c r="F40" s="73"/>
      <c r="G40" s="74"/>
      <c r="H40" s="74"/>
      <c r="I40" s="74"/>
      <c r="J40" s="75"/>
      <c r="K40" s="80"/>
    </row>
    <row r="41" spans="1:11" ht="15" customHeight="1" x14ac:dyDescent="0.2">
      <c r="A41" s="51">
        <v>10</v>
      </c>
      <c r="B41" s="616"/>
      <c r="C41" s="616"/>
      <c r="D41" s="616"/>
      <c r="E41" s="616"/>
      <c r="F41" s="81"/>
      <c r="G41" s="82"/>
      <c r="H41" s="82"/>
      <c r="I41" s="82"/>
      <c r="J41" s="83"/>
      <c r="K41" s="84"/>
    </row>
    <row r="42" spans="1:11" ht="15" customHeight="1" thickBot="1" x14ac:dyDescent="0.25">
      <c r="A42" s="53"/>
      <c r="B42" s="681" t="s">
        <v>153</v>
      </c>
      <c r="C42" s="681"/>
      <c r="D42" s="681"/>
      <c r="E42" s="682"/>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41" t="s">
        <v>154</v>
      </c>
      <c r="B43" s="642"/>
      <c r="C43" s="642"/>
      <c r="D43" s="642"/>
      <c r="E43" s="642"/>
      <c r="F43" s="105">
        <f>SUM(F42:J42)</f>
        <v>0</v>
      </c>
      <c r="G43" s="106">
        <f>SUM(G42:L42)</f>
        <v>0</v>
      </c>
      <c r="H43" s="106">
        <f>SUM(H42:M42)</f>
        <v>0</v>
      </c>
      <c r="I43" s="106">
        <f>SUM(I42:N42)</f>
        <v>0</v>
      </c>
      <c r="J43" s="106">
        <f>SUM(J42:O42)</f>
        <v>0</v>
      </c>
      <c r="K43" s="107">
        <v>1</v>
      </c>
    </row>
    <row r="45" spans="1:11" s="66" customFormat="1" x14ac:dyDescent="0.2">
      <c r="A45" s="67" t="s">
        <v>141</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23:E23"/>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topLeftCell="A3" zoomScaleNormal="100" zoomScaleSheetLayoutView="100" workbookViewId="0">
      <selection activeCell="E7" sqref="E7"/>
    </sheetView>
  </sheetViews>
  <sheetFormatPr defaultColWidth="0" defaultRowHeight="12.75" zeroHeight="1" x14ac:dyDescent="0.2"/>
  <cols>
    <col min="1" max="1" width="3.5703125" style="386" customWidth="1"/>
    <col min="2" max="2" width="4.7109375" style="386" customWidth="1"/>
    <col min="3" max="3" width="27" style="386" customWidth="1"/>
    <col min="4" max="4" width="7.42578125" style="386" customWidth="1"/>
    <col min="5" max="5" width="42.42578125" style="386" customWidth="1"/>
    <col min="6" max="16384" width="8.7109375" style="386" hidden="1"/>
  </cols>
  <sheetData>
    <row r="1" spans="1:5" ht="19.899999999999999" customHeight="1" x14ac:dyDescent="0.25">
      <c r="A1" s="363" t="s">
        <v>193</v>
      </c>
      <c r="B1" s="363"/>
      <c r="C1" s="364"/>
      <c r="D1" s="364"/>
      <c r="E1" s="401"/>
    </row>
    <row r="2" spans="1:5" ht="19.899999999999999" customHeight="1" x14ac:dyDescent="0.25">
      <c r="A2" s="455" t="s">
        <v>194</v>
      </c>
      <c r="B2" s="456"/>
      <c r="C2" s="456"/>
      <c r="D2" s="456"/>
      <c r="E2" s="457"/>
    </row>
    <row r="3" spans="1:5" ht="19.899999999999999" customHeight="1" thickBot="1" x14ac:dyDescent="0.3">
      <c r="A3" s="455" t="s">
        <v>195</v>
      </c>
      <c r="B3" s="456"/>
      <c r="C3" s="456"/>
      <c r="D3" s="456"/>
      <c r="E3" s="457"/>
    </row>
    <row r="4" spans="1:5" ht="20.100000000000001" customHeight="1" thickBot="1" x14ac:dyDescent="0.25">
      <c r="A4" s="217" t="s">
        <v>8</v>
      </c>
      <c r="B4" s="218"/>
      <c r="C4" s="591" t="str">
        <f>'CSS '!B4</f>
        <v>Riverside</v>
      </c>
      <c r="D4" s="389" t="s">
        <v>9</v>
      </c>
      <c r="E4" s="590">
        <f>'CSS '!G4</f>
        <v>42893</v>
      </c>
    </row>
    <row r="5" spans="1:5" s="432" customFormat="1" ht="40.15" customHeight="1" thickBot="1" x14ac:dyDescent="0.25">
      <c r="A5" s="458" t="s">
        <v>54</v>
      </c>
      <c r="B5" s="459"/>
      <c r="C5" s="459"/>
      <c r="D5" s="460"/>
      <c r="E5" s="461" t="s">
        <v>198</v>
      </c>
    </row>
    <row r="6" spans="1:5" ht="15" customHeight="1" x14ac:dyDescent="0.2">
      <c r="A6" s="462" t="s">
        <v>36</v>
      </c>
      <c r="B6" s="219"/>
      <c r="C6" s="219"/>
      <c r="D6" s="220"/>
      <c r="E6" s="221"/>
    </row>
    <row r="7" spans="1:5" ht="15" customHeight="1" x14ac:dyDescent="0.2">
      <c r="A7" s="436"/>
      <c r="B7" s="437" t="s">
        <v>10</v>
      </c>
      <c r="C7" s="437"/>
      <c r="D7" s="438"/>
      <c r="E7" s="148">
        <v>657487</v>
      </c>
    </row>
    <row r="8" spans="1:5" ht="15" customHeight="1" x14ac:dyDescent="0.2">
      <c r="A8" s="436"/>
      <c r="B8" s="437" t="s">
        <v>11</v>
      </c>
      <c r="C8" s="437"/>
      <c r="D8" s="438"/>
      <c r="E8" s="138">
        <v>16699</v>
      </c>
    </row>
    <row r="9" spans="1:5" ht="15" customHeight="1" x14ac:dyDescent="0.2">
      <c r="A9" s="436"/>
      <c r="B9" s="437" t="s">
        <v>12</v>
      </c>
      <c r="C9" s="437"/>
      <c r="D9" s="438"/>
      <c r="E9" s="138">
        <v>23082</v>
      </c>
    </row>
    <row r="10" spans="1:5" ht="15" customHeight="1" x14ac:dyDescent="0.2">
      <c r="A10" s="436"/>
      <c r="B10" s="437" t="s">
        <v>13</v>
      </c>
      <c r="C10" s="437"/>
      <c r="D10" s="438"/>
      <c r="E10" s="138">
        <v>681807</v>
      </c>
    </row>
    <row r="11" spans="1:5" ht="15" customHeight="1" thickBot="1" x14ac:dyDescent="0.25">
      <c r="A11" s="463"/>
      <c r="B11" s="464" t="s">
        <v>14</v>
      </c>
      <c r="C11" s="464"/>
      <c r="D11" s="465"/>
      <c r="E11" s="139">
        <v>149370</v>
      </c>
    </row>
    <row r="12" spans="1:5" ht="19.149999999999999" customHeight="1" x14ac:dyDescent="0.2">
      <c r="A12" s="390" t="s">
        <v>58</v>
      </c>
      <c r="B12" s="466"/>
      <c r="C12" s="466"/>
      <c r="D12" s="222"/>
      <c r="E12" s="467">
        <f>SUM(E7:E11)</f>
        <v>1528445</v>
      </c>
    </row>
    <row r="13" spans="1:5" s="446" customFormat="1" ht="19.5" customHeight="1" x14ac:dyDescent="0.2">
      <c r="A13" s="390" t="s">
        <v>21</v>
      </c>
      <c r="B13" s="466"/>
      <c r="C13" s="466"/>
      <c r="D13" s="222"/>
      <c r="E13" s="147">
        <v>176439</v>
      </c>
    </row>
    <row r="14" spans="1:5" s="446" customFormat="1" ht="19.5" customHeight="1" thickBot="1" x14ac:dyDescent="0.25">
      <c r="A14" s="468" t="s">
        <v>161</v>
      </c>
      <c r="B14" s="469"/>
      <c r="C14" s="469"/>
      <c r="D14" s="223"/>
      <c r="E14" s="146">
        <v>0</v>
      </c>
    </row>
    <row r="15" spans="1:5" ht="21.6" customHeight="1" thickBot="1" x14ac:dyDescent="0.25">
      <c r="A15" s="470" t="s">
        <v>22</v>
      </c>
      <c r="B15" s="471"/>
      <c r="C15" s="471"/>
      <c r="D15" s="224"/>
      <c r="E15" s="472">
        <f>SUM(E12:E14)</f>
        <v>1704884</v>
      </c>
    </row>
    <row r="16" spans="1:5" x14ac:dyDescent="0.2"/>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topLeftCell="A4" zoomScaleNormal="100" workbookViewId="0">
      <selection activeCell="B4" sqref="B4"/>
    </sheetView>
  </sheetViews>
  <sheetFormatPr defaultColWidth="0" defaultRowHeight="12.75" zeroHeight="1" x14ac:dyDescent="0.2"/>
  <cols>
    <col min="1" max="1" width="9.28515625" style="386" customWidth="1"/>
    <col min="2" max="2" width="35.85546875" style="386" customWidth="1"/>
    <col min="3" max="3" width="8.28515625" style="386" customWidth="1"/>
    <col min="4" max="4" width="40.7109375" style="386" customWidth="1"/>
    <col min="5" max="16384" width="8.7109375" style="386" hidden="1"/>
  </cols>
  <sheetData>
    <row r="1" spans="1:4" ht="19.899999999999999" customHeight="1" x14ac:dyDescent="0.25">
      <c r="A1" s="426" t="s">
        <v>199</v>
      </c>
      <c r="B1" s="364"/>
      <c r="C1" s="364"/>
      <c r="D1" s="401"/>
    </row>
    <row r="2" spans="1:4" ht="19.899999999999999" customHeight="1" x14ac:dyDescent="0.25">
      <c r="A2" s="366" t="s">
        <v>196</v>
      </c>
      <c r="B2" s="368"/>
      <c r="C2" s="368"/>
      <c r="D2" s="427"/>
    </row>
    <row r="3" spans="1:4" ht="19.899999999999999" customHeight="1" thickBot="1" x14ac:dyDescent="0.3">
      <c r="A3" s="366" t="s">
        <v>197</v>
      </c>
      <c r="B3" s="368"/>
      <c r="C3" s="368"/>
      <c r="D3" s="427"/>
    </row>
    <row r="4" spans="1:4" ht="20.100000000000001" customHeight="1" thickBot="1" x14ac:dyDescent="0.25">
      <c r="A4" s="388" t="s">
        <v>8</v>
      </c>
      <c r="B4" s="596" t="str">
        <f>'CSS '!B4</f>
        <v>Riverside</v>
      </c>
      <c r="C4" s="389" t="s">
        <v>9</v>
      </c>
      <c r="D4" s="590">
        <f>'CSS '!G4</f>
        <v>42893</v>
      </c>
    </row>
    <row r="5" spans="1:4" s="432" customFormat="1" ht="40.15" customHeight="1" x14ac:dyDescent="0.2">
      <c r="A5" s="428" t="s">
        <v>232</v>
      </c>
      <c r="B5" s="430"/>
      <c r="C5" s="429" t="s">
        <v>233</v>
      </c>
      <c r="D5" s="431"/>
    </row>
    <row r="6" spans="1:4" ht="15" customHeight="1" x14ac:dyDescent="0.2">
      <c r="A6" s="433" t="s">
        <v>32</v>
      </c>
      <c r="B6" s="434"/>
      <c r="C6" s="434"/>
      <c r="D6" s="435"/>
    </row>
    <row r="7" spans="1:4" ht="15" customHeight="1" x14ac:dyDescent="0.2">
      <c r="A7" s="436">
        <v>1</v>
      </c>
      <c r="B7" s="554"/>
      <c r="C7" s="587"/>
      <c r="D7" s="138"/>
    </row>
    <row r="8" spans="1:4" ht="15" customHeight="1" x14ac:dyDescent="0.2">
      <c r="A8" s="436">
        <v>2</v>
      </c>
      <c r="B8" s="554"/>
      <c r="C8" s="437"/>
      <c r="D8" s="138"/>
    </row>
    <row r="9" spans="1:4" ht="15" customHeight="1" x14ac:dyDescent="0.2">
      <c r="A9" s="436">
        <v>3</v>
      </c>
      <c r="B9" s="554"/>
      <c r="C9" s="437"/>
      <c r="D9" s="138"/>
    </row>
    <row r="10" spans="1:4" ht="15" customHeight="1" x14ac:dyDescent="0.2">
      <c r="A10" s="436">
        <v>4</v>
      </c>
      <c r="B10" s="554"/>
      <c r="C10" s="437"/>
      <c r="D10" s="138"/>
    </row>
    <row r="11" spans="1:4" ht="15" customHeight="1" x14ac:dyDescent="0.2">
      <c r="A11" s="436">
        <v>5</v>
      </c>
      <c r="B11" s="554"/>
      <c r="C11" s="437"/>
      <c r="D11" s="138"/>
    </row>
    <row r="12" spans="1:4" ht="15" customHeight="1" x14ac:dyDescent="0.2">
      <c r="A12" s="436">
        <v>6</v>
      </c>
      <c r="B12" s="554"/>
      <c r="C12" s="437"/>
      <c r="D12" s="138"/>
    </row>
    <row r="13" spans="1:4" ht="15" customHeight="1" x14ac:dyDescent="0.2">
      <c r="A13" s="436">
        <v>7</v>
      </c>
      <c r="B13" s="554"/>
      <c r="C13" s="437"/>
      <c r="D13" s="138"/>
    </row>
    <row r="14" spans="1:4" ht="15" customHeight="1" x14ac:dyDescent="0.2">
      <c r="A14" s="436">
        <v>8</v>
      </c>
      <c r="B14" s="554"/>
      <c r="C14" s="437"/>
      <c r="D14" s="138"/>
    </row>
    <row r="15" spans="1:4" ht="15" customHeight="1" x14ac:dyDescent="0.2">
      <c r="A15" s="436">
        <v>9</v>
      </c>
      <c r="B15" s="554"/>
      <c r="C15" s="437"/>
      <c r="D15" s="138"/>
    </row>
    <row r="16" spans="1:4" ht="15" customHeight="1" x14ac:dyDescent="0.2">
      <c r="A16" s="436">
        <v>10</v>
      </c>
      <c r="B16" s="554"/>
      <c r="C16" s="437"/>
      <c r="D16" s="138"/>
    </row>
    <row r="17" spans="1:4" ht="15" customHeight="1" x14ac:dyDescent="0.2">
      <c r="A17" s="436">
        <v>11</v>
      </c>
      <c r="B17" s="554"/>
      <c r="C17" s="437"/>
      <c r="D17" s="138"/>
    </row>
    <row r="18" spans="1:4" ht="15" customHeight="1" x14ac:dyDescent="0.2">
      <c r="A18" s="436">
        <v>12</v>
      </c>
      <c r="B18" s="554"/>
      <c r="C18" s="437"/>
      <c r="D18" s="138"/>
    </row>
    <row r="19" spans="1:4" ht="15" customHeight="1" x14ac:dyDescent="0.2">
      <c r="A19" s="433" t="s">
        <v>59</v>
      </c>
      <c r="B19" s="439"/>
      <c r="C19" s="434"/>
      <c r="D19" s="440">
        <f>SUM(D7:D18)</f>
        <v>0</v>
      </c>
    </row>
    <row r="20" spans="1:4" ht="15" customHeight="1" x14ac:dyDescent="0.2">
      <c r="A20" s="433" t="s">
        <v>29</v>
      </c>
      <c r="B20" s="439"/>
      <c r="C20" s="434"/>
      <c r="D20" s="589"/>
    </row>
    <row r="21" spans="1:4" ht="15" customHeight="1" x14ac:dyDescent="0.2">
      <c r="A21" s="441" t="s">
        <v>163</v>
      </c>
      <c r="B21" s="443"/>
      <c r="C21" s="551"/>
      <c r="D21" s="589"/>
    </row>
    <row r="22" spans="1:4" ht="15" customHeight="1" x14ac:dyDescent="0.2">
      <c r="A22" s="444" t="s">
        <v>30</v>
      </c>
      <c r="B22" s="439"/>
      <c r="C22" s="434"/>
      <c r="D22" s="589">
        <f>SUM(D19:D21)</f>
        <v>0</v>
      </c>
    </row>
    <row r="23" spans="1:4" ht="15" customHeight="1" x14ac:dyDescent="0.2">
      <c r="A23" s="445" t="s">
        <v>26</v>
      </c>
      <c r="B23" s="190"/>
      <c r="C23" s="552"/>
      <c r="D23" s="440"/>
    </row>
    <row r="24" spans="1:4" ht="15" customHeight="1" x14ac:dyDescent="0.2">
      <c r="A24" s="436">
        <v>1</v>
      </c>
      <c r="B24" s="571"/>
      <c r="C24" s="588"/>
      <c r="D24" s="149"/>
    </row>
    <row r="25" spans="1:4" ht="15" customHeight="1" x14ac:dyDescent="0.2">
      <c r="A25" s="436">
        <v>2</v>
      </c>
      <c r="B25" s="571"/>
      <c r="C25" s="588"/>
      <c r="D25" s="149"/>
    </row>
    <row r="26" spans="1:4" ht="15" customHeight="1" x14ac:dyDescent="0.2">
      <c r="A26" s="436">
        <v>3</v>
      </c>
      <c r="B26" s="571"/>
      <c r="C26" s="588"/>
      <c r="D26" s="149"/>
    </row>
    <row r="27" spans="1:4" ht="15" customHeight="1" x14ac:dyDescent="0.2">
      <c r="A27" s="436">
        <v>4</v>
      </c>
      <c r="B27" s="571"/>
      <c r="C27" s="588"/>
      <c r="D27" s="149"/>
    </row>
    <row r="28" spans="1:4" ht="15" customHeight="1" x14ac:dyDescent="0.2">
      <c r="A28" s="436">
        <v>5</v>
      </c>
      <c r="B28" s="571"/>
      <c r="C28" s="588"/>
      <c r="D28" s="149"/>
    </row>
    <row r="29" spans="1:4" ht="15" customHeight="1" x14ac:dyDescent="0.2">
      <c r="A29" s="436">
        <v>6</v>
      </c>
      <c r="B29" s="571"/>
      <c r="C29" s="588"/>
      <c r="D29" s="149"/>
    </row>
    <row r="30" spans="1:4" ht="15" customHeight="1" x14ac:dyDescent="0.2">
      <c r="A30" s="436">
        <v>7</v>
      </c>
      <c r="B30" s="554"/>
      <c r="C30" s="437"/>
      <c r="D30" s="149"/>
    </row>
    <row r="31" spans="1:4" ht="15" customHeight="1" x14ac:dyDescent="0.2">
      <c r="A31" s="436">
        <v>8</v>
      </c>
      <c r="B31" s="554"/>
      <c r="C31" s="437"/>
      <c r="D31" s="149"/>
    </row>
    <row r="32" spans="1:4" ht="15" customHeight="1" x14ac:dyDescent="0.2">
      <c r="A32" s="436">
        <v>9</v>
      </c>
      <c r="B32" s="554"/>
      <c r="C32" s="437"/>
      <c r="D32" s="149"/>
    </row>
    <row r="33" spans="1:4" ht="15" customHeight="1" x14ac:dyDescent="0.2">
      <c r="A33" s="436">
        <v>10</v>
      </c>
      <c r="B33" s="554"/>
      <c r="C33" s="437"/>
      <c r="D33" s="149"/>
    </row>
    <row r="34" spans="1:4" ht="15" customHeight="1" x14ac:dyDescent="0.2">
      <c r="A34" s="436">
        <v>11</v>
      </c>
      <c r="B34" s="554"/>
      <c r="C34" s="437"/>
      <c r="D34" s="149"/>
    </row>
    <row r="35" spans="1:4" s="446" customFormat="1" ht="15" customHeight="1" x14ac:dyDescent="0.2">
      <c r="A35" s="436">
        <v>12</v>
      </c>
      <c r="B35" s="572"/>
      <c r="C35" s="587"/>
      <c r="D35" s="149"/>
    </row>
    <row r="36" spans="1:4" s="446" customFormat="1" ht="15" customHeight="1" x14ac:dyDescent="0.2">
      <c r="A36" s="436">
        <v>13</v>
      </c>
      <c r="B36" s="572"/>
      <c r="C36" s="587"/>
      <c r="D36" s="149"/>
    </row>
    <row r="37" spans="1:4" s="446" customFormat="1" ht="15" customHeight="1" x14ac:dyDescent="0.2">
      <c r="A37" s="447" t="s">
        <v>60</v>
      </c>
      <c r="B37" s="448"/>
      <c r="C37" s="434"/>
      <c r="D37" s="184">
        <f>SUM(D24:D36)</f>
        <v>0</v>
      </c>
    </row>
    <row r="38" spans="1:4" ht="15" customHeight="1" x14ac:dyDescent="0.2">
      <c r="A38" s="447" t="s">
        <v>33</v>
      </c>
      <c r="B38" s="448"/>
      <c r="C38" s="434"/>
      <c r="D38" s="589"/>
    </row>
    <row r="39" spans="1:4" ht="15" customHeight="1" x14ac:dyDescent="0.2">
      <c r="A39" s="449" t="s">
        <v>162</v>
      </c>
      <c r="B39" s="450"/>
      <c r="C39" s="442"/>
      <c r="D39" s="589"/>
    </row>
    <row r="40" spans="1:4" ht="15" customHeight="1" x14ac:dyDescent="0.2">
      <c r="A40" s="447" t="s">
        <v>34</v>
      </c>
      <c r="B40" s="448"/>
      <c r="C40" s="434"/>
      <c r="D40" s="589">
        <f>SUM(D37:D39)</f>
        <v>0</v>
      </c>
    </row>
    <row r="41" spans="1:4" ht="13.5" thickBot="1" x14ac:dyDescent="0.25">
      <c r="A41" s="451" t="s">
        <v>25</v>
      </c>
      <c r="B41" s="453"/>
      <c r="C41" s="452"/>
      <c r="D41" s="454">
        <f>D22+D40</f>
        <v>0</v>
      </c>
    </row>
    <row r="42" spans="1:4" x14ac:dyDescent="0.2"/>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Normal="100" workbookViewId="0">
      <selection activeCell="C4" sqref="C4"/>
    </sheetView>
  </sheetViews>
  <sheetFormatPr defaultColWidth="0" defaultRowHeight="12.75" zeroHeight="1" x14ac:dyDescent="0.2"/>
  <cols>
    <col min="1" max="1" width="8.28515625" style="386" customWidth="1"/>
    <col min="2" max="2" width="20" style="386" customWidth="1"/>
    <col min="3" max="3" width="31.5703125" style="386" customWidth="1"/>
    <col min="4" max="4" width="26.28515625" style="386" customWidth="1"/>
    <col min="5" max="5" width="0" style="386" hidden="1" customWidth="1"/>
    <col min="6" max="16384" width="8.7109375" style="386" hidden="1"/>
  </cols>
  <sheetData>
    <row r="1" spans="1:5" ht="19.899999999999999" customHeight="1" x14ac:dyDescent="0.25">
      <c r="A1" s="363" t="s">
        <v>200</v>
      </c>
      <c r="B1" s="364"/>
      <c r="C1" s="364"/>
      <c r="D1" s="401"/>
    </row>
    <row r="2" spans="1:5" ht="19.899999999999999" customHeight="1" x14ac:dyDescent="0.25">
      <c r="A2" s="366" t="s">
        <v>201</v>
      </c>
      <c r="B2" s="368"/>
      <c r="C2" s="368"/>
      <c r="D2" s="387"/>
    </row>
    <row r="3" spans="1:5" ht="19.899999999999999" customHeight="1" thickBot="1" x14ac:dyDescent="0.3">
      <c r="A3" s="366" t="s">
        <v>202</v>
      </c>
      <c r="B3" s="368"/>
      <c r="C3" s="368"/>
      <c r="D3" s="387"/>
    </row>
    <row r="4" spans="1:5" ht="15" customHeight="1" thickBot="1" x14ac:dyDescent="0.25">
      <c r="A4" s="388" t="s">
        <v>8</v>
      </c>
      <c r="B4" s="591" t="str">
        <f>'CSS '!B4:B4</f>
        <v>Riverside</v>
      </c>
      <c r="C4" s="553" t="s">
        <v>9</v>
      </c>
      <c r="D4" s="590">
        <f>'CSS '!E4</f>
        <v>0</v>
      </c>
    </row>
    <row r="5" spans="1:5" s="394" customFormat="1" ht="30" customHeight="1" x14ac:dyDescent="0.2">
      <c r="A5" s="162"/>
      <c r="B5" s="403"/>
      <c r="C5" s="404"/>
      <c r="D5" s="405" t="s">
        <v>220</v>
      </c>
    </row>
    <row r="6" spans="1:5" s="394" customFormat="1" x14ac:dyDescent="0.2">
      <c r="A6" s="200"/>
      <c r="B6" s="204"/>
      <c r="C6" s="204"/>
      <c r="D6" s="406"/>
    </row>
    <row r="7" spans="1:5" ht="27" customHeight="1" x14ac:dyDescent="0.2">
      <c r="A7" s="407" t="s">
        <v>221</v>
      </c>
      <c r="B7" s="408"/>
      <c r="C7" s="409"/>
      <c r="D7" s="151">
        <v>0</v>
      </c>
    </row>
    <row r="8" spans="1:5" x14ac:dyDescent="0.2">
      <c r="A8" s="410"/>
      <c r="B8" s="411"/>
      <c r="C8" s="411"/>
      <c r="D8" s="412"/>
    </row>
    <row r="9" spans="1:5" ht="26.65" customHeight="1" x14ac:dyDescent="0.2">
      <c r="A9" s="413" t="s">
        <v>129</v>
      </c>
      <c r="B9" s="414"/>
      <c r="C9" s="415"/>
      <c r="D9" s="145">
        <v>0</v>
      </c>
    </row>
    <row r="10" spans="1:5" x14ac:dyDescent="0.2">
      <c r="A10" s="416"/>
      <c r="B10" s="417"/>
      <c r="C10" s="417"/>
      <c r="D10" s="418"/>
    </row>
    <row r="11" spans="1:5" ht="25.15" customHeight="1" thickBot="1" x14ac:dyDescent="0.25">
      <c r="A11" s="419" t="s">
        <v>130</v>
      </c>
      <c r="B11" s="420"/>
      <c r="C11" s="421"/>
      <c r="D11" s="150">
        <v>0</v>
      </c>
    </row>
    <row r="12" spans="1:5" x14ac:dyDescent="0.2">
      <c r="A12" s="422"/>
      <c r="B12" s="422"/>
      <c r="C12" s="422"/>
      <c r="D12" s="422"/>
      <c r="E12" s="423"/>
    </row>
    <row r="13" spans="1:5" hidden="1" x14ac:dyDescent="0.2">
      <c r="A13" s="424"/>
      <c r="B13" s="424"/>
      <c r="C13" s="424"/>
      <c r="D13" s="425"/>
      <c r="E13" s="423"/>
    </row>
    <row r="14" spans="1:5" hidden="1" x14ac:dyDescent="0.2">
      <c r="A14" s="422"/>
      <c r="B14" s="422"/>
      <c r="C14" s="422"/>
      <c r="D14" s="422"/>
      <c r="E14" s="423"/>
    </row>
    <row r="15" spans="1:5" hidden="1" x14ac:dyDescent="0.2">
      <c r="A15" s="424"/>
      <c r="B15" s="424"/>
      <c r="C15" s="424"/>
      <c r="D15" s="425"/>
      <c r="E15" s="423"/>
    </row>
    <row r="16" spans="1:5" hidden="1" x14ac:dyDescent="0.2">
      <c r="A16" s="422"/>
      <c r="B16" s="422"/>
      <c r="C16" s="422"/>
      <c r="D16" s="422"/>
      <c r="E16" s="423"/>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zoomScaleNormal="100" workbookViewId="0">
      <selection activeCell="D6" sqref="D6"/>
    </sheetView>
  </sheetViews>
  <sheetFormatPr defaultColWidth="0" defaultRowHeight="12.75" zeroHeight="1" x14ac:dyDescent="0.2"/>
  <cols>
    <col min="1" max="1" width="7.42578125" style="386" customWidth="1"/>
    <col min="2" max="2" width="26.7109375" style="386" customWidth="1"/>
    <col min="3" max="3" width="13.28515625" style="386" customWidth="1"/>
    <col min="4" max="4" width="36.28515625" style="386" customWidth="1"/>
    <col min="5" max="16384" width="8.7109375" style="386" hidden="1"/>
  </cols>
  <sheetData>
    <row r="1" spans="1:4" ht="19.899999999999999" customHeight="1" x14ac:dyDescent="0.2">
      <c r="A1" s="383" t="s">
        <v>203</v>
      </c>
      <c r="B1" s="384"/>
      <c r="C1" s="384"/>
      <c r="D1" s="385"/>
    </row>
    <row r="2" spans="1:4" ht="19.899999999999999" customHeight="1" x14ac:dyDescent="0.25">
      <c r="A2" s="366" t="s">
        <v>204</v>
      </c>
      <c r="B2" s="368"/>
      <c r="C2" s="368"/>
      <c r="D2" s="387"/>
    </row>
    <row r="3" spans="1:4" ht="19.899999999999999" customHeight="1" thickBot="1" x14ac:dyDescent="0.3">
      <c r="A3" s="366" t="s">
        <v>205</v>
      </c>
      <c r="B3" s="368"/>
      <c r="C3" s="368"/>
      <c r="D3" s="387"/>
    </row>
    <row r="4" spans="1:4" ht="15" customHeight="1" thickBot="1" x14ac:dyDescent="0.25">
      <c r="A4" s="388" t="s">
        <v>8</v>
      </c>
      <c r="B4" s="591" t="str">
        <f>'CSS '!B4:B4</f>
        <v>Riverside</v>
      </c>
      <c r="C4" s="389" t="s">
        <v>9</v>
      </c>
      <c r="D4" s="590">
        <f>'CSS '!G4</f>
        <v>42893</v>
      </c>
    </row>
    <row r="5" spans="1:4" s="394" customFormat="1" ht="30" customHeight="1" x14ac:dyDescent="0.2">
      <c r="A5" s="390"/>
      <c r="B5" s="391"/>
      <c r="C5" s="392"/>
      <c r="D5" s="393" t="s">
        <v>228</v>
      </c>
    </row>
    <row r="6" spans="1:4" ht="26.1" customHeight="1" x14ac:dyDescent="0.2">
      <c r="A6" s="395" t="s">
        <v>155</v>
      </c>
      <c r="B6" s="396"/>
      <c r="C6" s="397"/>
      <c r="D6" s="145">
        <v>0</v>
      </c>
    </row>
    <row r="7" spans="1:4" ht="13.5" thickBot="1" x14ac:dyDescent="0.25">
      <c r="A7" s="398"/>
      <c r="B7" s="399"/>
      <c r="C7" s="399"/>
      <c r="D7" s="400"/>
    </row>
    <row r="8" spans="1:4" x14ac:dyDescent="0.2"/>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61" zoomScale="60" zoomScaleNormal="60" zoomScaleSheetLayoutView="100" zoomScalePageLayoutView="70" workbookViewId="0">
      <selection activeCell="G7" sqref="G7"/>
    </sheetView>
  </sheetViews>
  <sheetFormatPr defaultColWidth="0" defaultRowHeight="14.25" zeroHeight="1" x14ac:dyDescent="0.2"/>
  <cols>
    <col min="1" max="1" width="3.42578125" style="234" customWidth="1"/>
    <col min="2" max="5" width="3.5703125" style="234" customWidth="1"/>
    <col min="6" max="6" width="55" style="234" customWidth="1"/>
    <col min="7" max="10" width="14.5703125" style="234" customWidth="1"/>
    <col min="11" max="11" width="15.28515625" style="234" customWidth="1"/>
    <col min="12" max="14" width="14.5703125" style="234" customWidth="1"/>
    <col min="15" max="15" width="19.5703125" style="234" customWidth="1"/>
    <col min="16" max="18" width="14.5703125" style="234" customWidth="1"/>
    <col min="19" max="19" width="13" style="234" customWidth="1"/>
    <col min="20" max="21" width="0" style="234" hidden="1" customWidth="1"/>
    <col min="22" max="16384" width="8.7109375" style="234" hidden="1"/>
  </cols>
  <sheetData>
    <row r="1" spans="1:18" ht="15.75" x14ac:dyDescent="0.25">
      <c r="A1" s="233" t="s">
        <v>211</v>
      </c>
      <c r="B1" s="233"/>
      <c r="C1" s="233"/>
      <c r="D1" s="233"/>
      <c r="E1" s="233"/>
      <c r="F1" s="233"/>
      <c r="G1" s="233"/>
      <c r="H1" s="233"/>
      <c r="I1" s="233"/>
      <c r="J1" s="233"/>
      <c r="K1" s="233"/>
      <c r="L1" s="233"/>
      <c r="M1" s="233"/>
      <c r="N1" s="233"/>
      <c r="O1" s="233"/>
      <c r="P1" s="233"/>
      <c r="Q1" s="233"/>
      <c r="R1" s="233"/>
    </row>
    <row r="2" spans="1:18" ht="15.75" x14ac:dyDescent="0.25">
      <c r="A2" s="233" t="s">
        <v>212</v>
      </c>
      <c r="B2" s="233"/>
      <c r="C2" s="233"/>
      <c r="D2" s="233"/>
      <c r="E2" s="233"/>
      <c r="F2" s="233"/>
      <c r="G2" s="233"/>
      <c r="H2" s="233"/>
      <c r="I2" s="233"/>
      <c r="J2" s="233"/>
      <c r="K2" s="233"/>
      <c r="L2" s="233"/>
      <c r="M2" s="233"/>
      <c r="N2" s="233"/>
      <c r="O2" s="233"/>
      <c r="P2" s="233"/>
      <c r="Q2" s="233"/>
      <c r="R2" s="233"/>
    </row>
    <row r="3" spans="1:18" ht="15.75" x14ac:dyDescent="0.25">
      <c r="A3" s="235" t="s">
        <v>107</v>
      </c>
      <c r="B3" s="236"/>
      <c r="C3" s="237"/>
      <c r="D3" s="238"/>
      <c r="E3" s="238"/>
      <c r="F3" s="238"/>
      <c r="G3" s="238"/>
      <c r="H3" s="238"/>
      <c r="I3" s="238"/>
      <c r="J3" s="238"/>
      <c r="K3" s="238"/>
      <c r="L3" s="238"/>
      <c r="M3" s="238"/>
      <c r="N3" s="238"/>
      <c r="O3" s="238"/>
      <c r="P3" s="238"/>
      <c r="Q3" s="238"/>
      <c r="R3" s="238"/>
    </row>
    <row r="4" spans="1:18" s="242" customFormat="1" ht="15.75" x14ac:dyDescent="0.25">
      <c r="A4" s="239"/>
      <c r="B4" s="240"/>
      <c r="C4" s="240"/>
      <c r="D4" s="240"/>
      <c r="E4" s="240"/>
      <c r="F4" s="240"/>
      <c r="G4" s="241"/>
      <c r="H4" s="241"/>
      <c r="I4" s="241"/>
      <c r="J4" s="241"/>
      <c r="K4" s="241"/>
      <c r="L4" s="241"/>
      <c r="M4" s="241"/>
      <c r="N4" s="241"/>
      <c r="O4" s="241"/>
      <c r="P4" s="241"/>
      <c r="Q4" s="241"/>
      <c r="R4" s="241"/>
    </row>
    <row r="5" spans="1:18" ht="15" x14ac:dyDescent="0.25">
      <c r="A5" s="243" t="s">
        <v>106</v>
      </c>
      <c r="B5" s="244"/>
      <c r="C5" s="244"/>
      <c r="D5" s="244" t="str">
        <f>'CSS '!B4</f>
        <v>Riverside</v>
      </c>
      <c r="E5" s="244"/>
      <c r="F5" s="244"/>
      <c r="K5" s="245"/>
      <c r="P5" s="246" t="s">
        <v>73</v>
      </c>
      <c r="Q5" s="246">
        <f>'CSS '!G4</f>
        <v>42893</v>
      </c>
      <c r="R5" s="246"/>
    </row>
    <row r="6" spans="1:18" ht="15" customHeight="1" thickBot="1" x14ac:dyDescent="0.3">
      <c r="A6" s="247"/>
      <c r="B6" s="247"/>
      <c r="C6" s="247"/>
      <c r="D6" s="247"/>
      <c r="E6" s="247"/>
      <c r="F6" s="247"/>
      <c r="G6" s="248"/>
      <c r="H6" s="248"/>
      <c r="I6" s="248"/>
      <c r="J6" s="248"/>
      <c r="K6" s="248"/>
      <c r="L6" s="248"/>
      <c r="M6" s="248"/>
      <c r="N6" s="249"/>
      <c r="O6" s="249"/>
      <c r="P6" s="250"/>
      <c r="Q6" s="250"/>
      <c r="R6" s="250"/>
    </row>
    <row r="7" spans="1:18" ht="31.5" customHeight="1" thickBot="1" x14ac:dyDescent="0.25">
      <c r="A7" s="251" t="s">
        <v>213</v>
      </c>
      <c r="B7" s="252"/>
      <c r="C7" s="252"/>
      <c r="D7" s="252"/>
      <c r="E7" s="252"/>
      <c r="F7" s="253"/>
      <c r="G7" s="54" t="s">
        <v>267</v>
      </c>
    </row>
    <row r="8" spans="1:18" ht="15" customHeight="1" thickBot="1" x14ac:dyDescent="0.25">
      <c r="A8" s="254"/>
      <c r="B8" s="254"/>
      <c r="C8" s="254"/>
      <c r="D8" s="254"/>
      <c r="E8" s="254"/>
      <c r="F8" s="254"/>
    </row>
    <row r="9" spans="1:18" s="261" customFormat="1" ht="15" customHeight="1" x14ac:dyDescent="0.25">
      <c r="A9" s="255"/>
      <c r="B9" s="256"/>
      <c r="C9" s="256"/>
      <c r="D9" s="256"/>
      <c r="E9" s="256"/>
      <c r="F9" s="257"/>
      <c r="G9" s="258" t="s">
        <v>0</v>
      </c>
      <c r="H9" s="258" t="s">
        <v>1</v>
      </c>
      <c r="I9" s="258" t="s">
        <v>7</v>
      </c>
      <c r="J9" s="258" t="s">
        <v>2</v>
      </c>
      <c r="K9" s="258" t="s">
        <v>3</v>
      </c>
      <c r="L9" s="258" t="s">
        <v>4</v>
      </c>
      <c r="M9" s="258" t="s">
        <v>5</v>
      </c>
      <c r="N9" s="258" t="s">
        <v>6</v>
      </c>
      <c r="O9" s="258" t="s">
        <v>38</v>
      </c>
      <c r="P9" s="259" t="s">
        <v>101</v>
      </c>
      <c r="Q9" s="259" t="s">
        <v>56</v>
      </c>
      <c r="R9" s="260" t="s">
        <v>166</v>
      </c>
    </row>
    <row r="10" spans="1:18" s="261" customFormat="1" ht="68.25" customHeight="1" thickBot="1" x14ac:dyDescent="0.3">
      <c r="A10" s="262"/>
      <c r="B10" s="263"/>
      <c r="C10" s="263"/>
      <c r="D10" s="263"/>
      <c r="E10" s="263"/>
      <c r="F10" s="264" t="s">
        <v>128</v>
      </c>
      <c r="G10" s="265" t="s">
        <v>215</v>
      </c>
      <c r="H10" s="265" t="s">
        <v>216</v>
      </c>
      <c r="I10" s="265" t="s">
        <v>35</v>
      </c>
      <c r="J10" s="265" t="s">
        <v>217</v>
      </c>
      <c r="K10" s="265" t="s">
        <v>15</v>
      </c>
      <c r="L10" s="265" t="s">
        <v>27</v>
      </c>
      <c r="M10" s="265" t="s">
        <v>28</v>
      </c>
      <c r="N10" s="265" t="s">
        <v>63</v>
      </c>
      <c r="O10" s="266" t="s">
        <v>155</v>
      </c>
      <c r="P10" s="267" t="s">
        <v>49</v>
      </c>
      <c r="Q10" s="265" t="s">
        <v>76</v>
      </c>
      <c r="R10" s="268" t="s">
        <v>16</v>
      </c>
    </row>
    <row r="11" spans="1:18" ht="25.15" customHeight="1" thickTop="1" x14ac:dyDescent="0.25">
      <c r="A11" s="269">
        <v>1</v>
      </c>
      <c r="B11" s="270" t="s">
        <v>170</v>
      </c>
      <c r="C11" s="247"/>
      <c r="D11" s="247"/>
      <c r="E11" s="247"/>
      <c r="F11" s="271"/>
      <c r="G11" s="6"/>
      <c r="H11" s="6"/>
      <c r="I11" s="6"/>
      <c r="J11" s="6"/>
      <c r="K11" s="6"/>
      <c r="L11" s="6"/>
      <c r="M11" s="6"/>
      <c r="N11" s="6"/>
      <c r="O11" s="6"/>
      <c r="P11" s="31"/>
      <c r="Q11" s="31"/>
      <c r="R11" s="27"/>
    </row>
    <row r="12" spans="1:18" ht="25.15" customHeight="1" x14ac:dyDescent="0.25">
      <c r="A12" s="272"/>
      <c r="B12" s="273"/>
      <c r="C12" s="274" t="s">
        <v>39</v>
      </c>
      <c r="D12" s="254" t="s">
        <v>61</v>
      </c>
      <c r="E12" s="254"/>
      <c r="F12" s="275"/>
      <c r="G12" s="6"/>
      <c r="H12" s="6"/>
      <c r="I12" s="6"/>
      <c r="J12" s="6"/>
      <c r="K12" s="6"/>
      <c r="L12" s="6"/>
      <c r="M12" s="6"/>
      <c r="N12" s="6"/>
      <c r="O12" s="6"/>
      <c r="P12" s="35">
        <v>28525043</v>
      </c>
      <c r="Q12" s="32"/>
      <c r="R12" s="29">
        <f>P12</f>
        <v>28525043</v>
      </c>
    </row>
    <row r="13" spans="1:18" ht="25.15" customHeight="1" x14ac:dyDescent="0.25">
      <c r="A13" s="272"/>
      <c r="B13" s="273"/>
      <c r="C13" s="274" t="s">
        <v>40</v>
      </c>
      <c r="D13" s="254" t="s">
        <v>74</v>
      </c>
      <c r="E13" s="254"/>
      <c r="F13" s="275"/>
      <c r="G13" s="6"/>
      <c r="H13" s="6"/>
      <c r="I13" s="6"/>
      <c r="J13" s="15">
        <v>0</v>
      </c>
      <c r="K13" s="6"/>
      <c r="L13" s="6"/>
      <c r="M13" s="6"/>
      <c r="N13" s="6"/>
      <c r="O13" s="6"/>
      <c r="P13" s="31"/>
      <c r="Q13" s="31"/>
      <c r="R13" s="29">
        <f>J13</f>
        <v>0</v>
      </c>
    </row>
    <row r="14" spans="1:18" ht="25.15" customHeight="1" x14ac:dyDescent="0.25">
      <c r="A14" s="272"/>
      <c r="B14" s="273"/>
      <c r="C14" s="276" t="s">
        <v>41</v>
      </c>
      <c r="D14" s="254" t="s">
        <v>64</v>
      </c>
      <c r="E14" s="254"/>
      <c r="F14" s="275"/>
      <c r="G14" s="6"/>
      <c r="H14" s="6"/>
      <c r="I14" s="6"/>
      <c r="J14" s="15">
        <v>0</v>
      </c>
      <c r="K14" s="15">
        <v>0</v>
      </c>
      <c r="L14" s="6"/>
      <c r="M14" s="6"/>
      <c r="N14" s="6"/>
      <c r="O14" s="6"/>
      <c r="P14" s="31"/>
      <c r="Q14" s="31"/>
      <c r="R14" s="29">
        <f>SUM(J14:K14)</f>
        <v>0</v>
      </c>
    </row>
    <row r="15" spans="1:18" s="242" customFormat="1" ht="25.15" customHeight="1" x14ac:dyDescent="0.2">
      <c r="A15" s="277"/>
      <c r="B15" s="278"/>
      <c r="C15" s="276" t="s">
        <v>42</v>
      </c>
      <c r="D15" s="279" t="s">
        <v>65</v>
      </c>
      <c r="E15" s="279"/>
      <c r="F15" s="280"/>
      <c r="G15" s="18">
        <v>0</v>
      </c>
      <c r="H15" s="18">
        <v>0</v>
      </c>
      <c r="I15" s="18">
        <v>0</v>
      </c>
      <c r="J15" s="18">
        <v>0</v>
      </c>
      <c r="K15" s="18">
        <v>0</v>
      </c>
      <c r="L15" s="18">
        <v>0</v>
      </c>
      <c r="M15" s="18">
        <v>0</v>
      </c>
      <c r="N15" s="18">
        <v>0</v>
      </c>
      <c r="O15" s="6"/>
      <c r="P15" s="32"/>
      <c r="Q15" s="32"/>
      <c r="R15" s="29">
        <f>SUM(G15:N15)</f>
        <v>0</v>
      </c>
    </row>
    <row r="16" spans="1:18" s="242" customFormat="1" ht="25.15" customHeight="1" x14ac:dyDescent="0.2">
      <c r="A16" s="277"/>
      <c r="B16" s="278"/>
      <c r="C16" s="276" t="s">
        <v>43</v>
      </c>
      <c r="D16" s="279" t="s">
        <v>66</v>
      </c>
      <c r="E16" s="279"/>
      <c r="F16" s="280"/>
      <c r="G16" s="15">
        <v>0</v>
      </c>
      <c r="H16" s="15">
        <v>0</v>
      </c>
      <c r="I16" s="15">
        <v>0</v>
      </c>
      <c r="J16" s="15">
        <v>4669315</v>
      </c>
      <c r="K16" s="15">
        <v>0</v>
      </c>
      <c r="L16" s="15">
        <v>0</v>
      </c>
      <c r="M16" s="15">
        <v>0</v>
      </c>
      <c r="N16" s="15">
        <v>0</v>
      </c>
      <c r="O16" s="6"/>
      <c r="P16" s="32"/>
      <c r="Q16" s="32"/>
      <c r="R16" s="29">
        <f>SUM(G16:N16)</f>
        <v>4669315</v>
      </c>
    </row>
    <row r="17" spans="1:21" s="242" customFormat="1" ht="25.15" customHeight="1" x14ac:dyDescent="0.2">
      <c r="A17" s="277"/>
      <c r="B17" s="278"/>
      <c r="C17" s="276" t="s">
        <v>44</v>
      </c>
      <c r="D17" s="279" t="s">
        <v>67</v>
      </c>
      <c r="E17" s="279"/>
      <c r="F17" s="280"/>
      <c r="G17" s="15">
        <v>0</v>
      </c>
      <c r="H17" s="15">
        <v>0</v>
      </c>
      <c r="I17" s="15">
        <v>0</v>
      </c>
      <c r="J17" s="15">
        <v>0</v>
      </c>
      <c r="K17" s="15">
        <v>0</v>
      </c>
      <c r="L17" s="15">
        <v>0</v>
      </c>
      <c r="M17" s="15">
        <v>0</v>
      </c>
      <c r="N17" s="15">
        <v>0</v>
      </c>
      <c r="O17" s="8"/>
      <c r="P17" s="32"/>
      <c r="Q17" s="32"/>
      <c r="R17" s="29">
        <f>SUM(G17:N17)</f>
        <v>0</v>
      </c>
    </row>
    <row r="18" spans="1:21" s="242" customFormat="1" ht="25.15" customHeight="1" x14ac:dyDescent="0.2">
      <c r="A18" s="277"/>
      <c r="B18" s="278"/>
      <c r="C18" s="276" t="s">
        <v>45</v>
      </c>
      <c r="D18" s="279" t="s">
        <v>68</v>
      </c>
      <c r="E18" s="279"/>
      <c r="F18" s="280"/>
      <c r="G18" s="15">
        <v>0</v>
      </c>
      <c r="H18" s="15">
        <v>0</v>
      </c>
      <c r="I18" s="15">
        <v>0</v>
      </c>
      <c r="J18" s="15">
        <v>0</v>
      </c>
      <c r="K18" s="15">
        <v>0</v>
      </c>
      <c r="L18" s="15">
        <v>0</v>
      </c>
      <c r="M18" s="15">
        <v>0</v>
      </c>
      <c r="N18" s="15">
        <v>0</v>
      </c>
      <c r="O18" s="8"/>
      <c r="P18" s="32"/>
      <c r="Q18" s="32"/>
      <c r="R18" s="29">
        <f>SUM(G18:N18)</f>
        <v>0</v>
      </c>
    </row>
    <row r="19" spans="1:21" s="242" customFormat="1" ht="25.15" customHeight="1" x14ac:dyDescent="0.2">
      <c r="A19" s="277"/>
      <c r="B19" s="278"/>
      <c r="C19" s="276" t="s">
        <v>46</v>
      </c>
      <c r="D19" s="279" t="s">
        <v>78</v>
      </c>
      <c r="E19" s="279"/>
      <c r="F19" s="280"/>
      <c r="G19" s="15">
        <v>0</v>
      </c>
      <c r="H19" s="15">
        <v>0</v>
      </c>
      <c r="I19" s="15">
        <v>4144371</v>
      </c>
      <c r="J19" s="15">
        <v>0</v>
      </c>
      <c r="K19" s="15">
        <v>0</v>
      </c>
      <c r="L19" s="8"/>
      <c r="M19" s="15">
        <v>0</v>
      </c>
      <c r="N19" s="8"/>
      <c r="O19" s="8"/>
      <c r="P19" s="32"/>
      <c r="Q19" s="32"/>
      <c r="R19" s="29">
        <f>SUM(G19:K19)+M19</f>
        <v>4144371</v>
      </c>
    </row>
    <row r="20" spans="1:21" s="242" customFormat="1" ht="25.15" customHeight="1" x14ac:dyDescent="0.2">
      <c r="A20" s="277"/>
      <c r="B20" s="278"/>
      <c r="C20" s="276" t="s">
        <v>47</v>
      </c>
      <c r="D20" s="279" t="s">
        <v>94</v>
      </c>
      <c r="E20" s="279"/>
      <c r="F20" s="280"/>
      <c r="G20" s="15">
        <v>0</v>
      </c>
      <c r="H20" s="15">
        <v>1390569</v>
      </c>
      <c r="I20" s="15">
        <v>3221717</v>
      </c>
      <c r="J20" s="15">
        <v>0</v>
      </c>
      <c r="K20" s="15">
        <v>0</v>
      </c>
      <c r="L20" s="8"/>
      <c r="M20" s="15">
        <v>0</v>
      </c>
      <c r="N20" s="8"/>
      <c r="O20" s="8"/>
      <c r="P20" s="32"/>
      <c r="Q20" s="32"/>
      <c r="R20" s="29">
        <f>SUM(G20:K20)+M20</f>
        <v>4612286</v>
      </c>
    </row>
    <row r="21" spans="1:21" s="242" customFormat="1" ht="25.15" customHeight="1" x14ac:dyDescent="0.2">
      <c r="A21" s="277"/>
      <c r="B21" s="278"/>
      <c r="C21" s="276" t="s">
        <v>48</v>
      </c>
      <c r="D21" s="279" t="s">
        <v>117</v>
      </c>
      <c r="E21" s="279"/>
      <c r="F21" s="280"/>
      <c r="G21" s="15">
        <v>38091727</v>
      </c>
      <c r="H21" s="15">
        <v>17136723</v>
      </c>
      <c r="I21" s="15">
        <v>4509664</v>
      </c>
      <c r="J21" s="15">
        <v>0</v>
      </c>
      <c r="K21" s="15">
        <v>1916370</v>
      </c>
      <c r="L21" s="8"/>
      <c r="M21" s="18">
        <v>0</v>
      </c>
      <c r="N21" s="8"/>
      <c r="O21" s="18">
        <v>0</v>
      </c>
      <c r="P21" s="32"/>
      <c r="Q21" s="32"/>
      <c r="R21" s="29">
        <f>SUM(G21:K21)+M21+O21</f>
        <v>61654484</v>
      </c>
    </row>
    <row r="22" spans="1:21" s="242" customFormat="1" ht="25.15" customHeight="1" x14ac:dyDescent="0.2">
      <c r="A22" s="277"/>
      <c r="B22" s="281"/>
      <c r="C22" s="282" t="s">
        <v>57</v>
      </c>
      <c r="D22" s="244" t="s">
        <v>76</v>
      </c>
      <c r="E22" s="244"/>
      <c r="F22" s="283"/>
      <c r="G22" s="14"/>
      <c r="H22" s="14"/>
      <c r="I22" s="14"/>
      <c r="J22" s="14"/>
      <c r="K22" s="14"/>
      <c r="L22" s="14"/>
      <c r="M22" s="14"/>
      <c r="N22" s="14"/>
      <c r="O22" s="9"/>
      <c r="P22" s="33"/>
      <c r="Q22" s="555">
        <v>6095088</v>
      </c>
      <c r="R22" s="36">
        <f>Q22</f>
        <v>6095088</v>
      </c>
    </row>
    <row r="23" spans="1:21" ht="25.15" customHeight="1" x14ac:dyDescent="0.2">
      <c r="A23" s="272"/>
      <c r="B23" s="284"/>
      <c r="C23" s="285" t="s">
        <v>122</v>
      </c>
      <c r="D23" s="286"/>
      <c r="E23" s="286"/>
      <c r="F23" s="286"/>
      <c r="G23" s="47">
        <f>SUM(G15:G21)</f>
        <v>38091727</v>
      </c>
      <c r="H23" s="47">
        <f>SUM(H15:H21)</f>
        <v>18527292</v>
      </c>
      <c r="I23" s="47">
        <f>SUM(I15:I21)</f>
        <v>11875752</v>
      </c>
      <c r="J23" s="47">
        <f>SUM(J13:J21)</f>
        <v>4669315</v>
      </c>
      <c r="K23" s="47">
        <f>SUM(K14:K21)</f>
        <v>1916370</v>
      </c>
      <c r="L23" s="47">
        <f>SUM(L15:L18)</f>
        <v>0</v>
      </c>
      <c r="M23" s="47">
        <f>SUM(M15:M21)</f>
        <v>0</v>
      </c>
      <c r="N23" s="47">
        <f>SUM(N15:N18)</f>
        <v>0</v>
      </c>
      <c r="O23" s="121">
        <f>O21</f>
        <v>0</v>
      </c>
      <c r="P23" s="47">
        <f>P12</f>
        <v>28525043</v>
      </c>
      <c r="Q23" s="47">
        <f>Q22</f>
        <v>6095088</v>
      </c>
      <c r="R23" s="47">
        <f>SUM(G23:Q23)</f>
        <v>109700587</v>
      </c>
    </row>
    <row r="24" spans="1:21" ht="25.15" customHeight="1" x14ac:dyDescent="0.25">
      <c r="A24" s="287">
        <v>2</v>
      </c>
      <c r="B24" s="288" t="s">
        <v>171</v>
      </c>
      <c r="C24" s="247"/>
      <c r="D24" s="247"/>
      <c r="E24" s="247"/>
      <c r="F24" s="271"/>
      <c r="G24" s="6"/>
      <c r="H24" s="6"/>
      <c r="I24" s="6"/>
      <c r="J24" s="6"/>
      <c r="K24" s="6"/>
      <c r="L24" s="6"/>
      <c r="M24" s="6"/>
      <c r="N24" s="6"/>
      <c r="O24" s="6"/>
      <c r="P24" s="31"/>
      <c r="Q24" s="31"/>
      <c r="R24" s="27"/>
      <c r="S24" s="242"/>
    </row>
    <row r="25" spans="1:21" ht="25.15" customHeight="1" x14ac:dyDescent="0.2">
      <c r="A25" s="272"/>
      <c r="B25" s="284"/>
      <c r="C25" s="254" t="s">
        <v>39</v>
      </c>
      <c r="D25" s="254" t="s">
        <v>80</v>
      </c>
      <c r="E25" s="254"/>
      <c r="F25" s="275"/>
      <c r="G25" s="15">
        <v>0</v>
      </c>
      <c r="H25" s="18">
        <v>0</v>
      </c>
      <c r="I25" s="18">
        <v>0</v>
      </c>
      <c r="J25" s="8"/>
      <c r="K25" s="8"/>
      <c r="L25" s="8"/>
      <c r="M25" s="8"/>
      <c r="N25" s="8"/>
      <c r="O25" s="8"/>
      <c r="P25" s="35">
        <v>0</v>
      </c>
      <c r="Q25" s="32"/>
      <c r="R25" s="29">
        <f>G25+H25+I25+P25</f>
        <v>0</v>
      </c>
    </row>
    <row r="26" spans="1:21" ht="25.15" customHeight="1" x14ac:dyDescent="0.2">
      <c r="A26" s="272"/>
      <c r="B26" s="284"/>
      <c r="C26" s="254" t="s">
        <v>40</v>
      </c>
      <c r="D26" s="254" t="s">
        <v>120</v>
      </c>
      <c r="E26" s="254"/>
      <c r="F26" s="275"/>
      <c r="G26" s="15">
        <v>55308659</v>
      </c>
      <c r="H26" s="15">
        <v>13827165</v>
      </c>
      <c r="I26" s="15">
        <v>3638727</v>
      </c>
      <c r="J26" s="8"/>
      <c r="K26" s="8"/>
      <c r="L26" s="8"/>
      <c r="M26" s="15">
        <v>0</v>
      </c>
      <c r="N26" s="8"/>
      <c r="O26" s="15">
        <v>0</v>
      </c>
      <c r="P26" s="32"/>
      <c r="Q26" s="32"/>
      <c r="R26" s="29">
        <f>G26+H26+I26+M26+O26</f>
        <v>72774551</v>
      </c>
    </row>
    <row r="27" spans="1:21" ht="25.15" customHeight="1" x14ac:dyDescent="0.2">
      <c r="A27" s="272"/>
      <c r="B27" s="289"/>
      <c r="C27" s="274" t="s">
        <v>41</v>
      </c>
      <c r="D27" s="274" t="s">
        <v>121</v>
      </c>
      <c r="E27" s="274"/>
      <c r="F27" s="290"/>
      <c r="G27" s="135"/>
      <c r="H27" s="135"/>
      <c r="I27" s="135"/>
      <c r="J27" s="135"/>
      <c r="K27" s="135"/>
      <c r="L27" s="135"/>
      <c r="M27" s="135"/>
      <c r="N27" s="135"/>
      <c r="O27" s="14"/>
      <c r="P27" s="34"/>
      <c r="Q27" s="556">
        <v>482607</v>
      </c>
      <c r="R27" s="36">
        <f>Q27</f>
        <v>482607</v>
      </c>
    </row>
    <row r="28" spans="1:21" ht="25.15" customHeight="1" thickBot="1" x14ac:dyDescent="0.25">
      <c r="A28" s="291"/>
      <c r="B28" s="289"/>
      <c r="C28" s="292" t="s">
        <v>218</v>
      </c>
      <c r="D28" s="292" t="s">
        <v>77</v>
      </c>
      <c r="E28" s="292"/>
      <c r="F28" s="293"/>
      <c r="G28" s="152">
        <f>SUM(G25:G26)</f>
        <v>55308659</v>
      </c>
      <c r="H28" s="48">
        <f>SUM(H25:H26)</f>
        <v>13827165</v>
      </c>
      <c r="I28" s="48">
        <f>SUM(I25:I26)</f>
        <v>3638727</v>
      </c>
      <c r="J28" s="158"/>
      <c r="K28" s="158"/>
      <c r="L28" s="158"/>
      <c r="M28" s="48">
        <f>M26</f>
        <v>0</v>
      </c>
      <c r="N28" s="158"/>
      <c r="O28" s="48">
        <f>O26</f>
        <v>0</v>
      </c>
      <c r="P28" s="48">
        <f>P25</f>
        <v>0</v>
      </c>
      <c r="Q28" s="48">
        <f>SUM(Q27)</f>
        <v>482607</v>
      </c>
      <c r="R28" s="48">
        <f>SUM(R25:R27)</f>
        <v>73257158</v>
      </c>
      <c r="U28" s="294"/>
    </row>
    <row r="29" spans="1:21" ht="25.15" customHeight="1" x14ac:dyDescent="0.25">
      <c r="A29" s="287">
        <v>3</v>
      </c>
      <c r="B29" s="288" t="s">
        <v>172</v>
      </c>
      <c r="C29" s="295"/>
      <c r="D29" s="295"/>
      <c r="E29" s="295"/>
      <c r="F29" s="296"/>
      <c r="G29" s="12"/>
      <c r="H29" s="6"/>
      <c r="I29" s="6"/>
      <c r="J29" s="6"/>
      <c r="K29" s="6"/>
      <c r="L29" s="6"/>
      <c r="M29" s="6"/>
      <c r="N29" s="6"/>
      <c r="O29" s="6"/>
      <c r="P29" s="31"/>
      <c r="Q29" s="31"/>
      <c r="R29" s="6"/>
    </row>
    <row r="30" spans="1:21" ht="25.15" customHeight="1" x14ac:dyDescent="0.25">
      <c r="A30" s="269"/>
      <c r="B30" s="297" t="s">
        <v>98</v>
      </c>
      <c r="C30" s="254" t="s">
        <v>96</v>
      </c>
      <c r="D30" s="254"/>
      <c r="E30" s="254"/>
      <c r="F30" s="275"/>
      <c r="G30" s="12"/>
      <c r="H30" s="6"/>
      <c r="I30" s="6"/>
      <c r="J30" s="6"/>
      <c r="K30" s="6"/>
      <c r="L30" s="6"/>
      <c r="M30" s="6"/>
      <c r="N30" s="6"/>
      <c r="O30" s="6"/>
      <c r="P30" s="31"/>
      <c r="Q30" s="31"/>
      <c r="R30" s="27"/>
    </row>
    <row r="31" spans="1:21" ht="25.15" customHeight="1" x14ac:dyDescent="0.2">
      <c r="A31" s="272"/>
      <c r="B31" s="297"/>
      <c r="C31" s="298" t="s">
        <v>39</v>
      </c>
      <c r="D31" s="254" t="s">
        <v>75</v>
      </c>
      <c r="E31" s="254"/>
      <c r="F31" s="275"/>
      <c r="G31" s="13"/>
      <c r="H31" s="8"/>
      <c r="I31" s="8"/>
      <c r="J31" s="18">
        <v>0</v>
      </c>
      <c r="K31" s="8"/>
      <c r="L31" s="8"/>
      <c r="M31" s="8"/>
      <c r="N31" s="8"/>
      <c r="O31" s="8"/>
      <c r="P31" s="32"/>
      <c r="Q31" s="32"/>
      <c r="R31" s="29">
        <f>J31</f>
        <v>0</v>
      </c>
    </row>
    <row r="32" spans="1:21" ht="25.15" customHeight="1" x14ac:dyDescent="0.2">
      <c r="A32" s="272"/>
      <c r="B32" s="297"/>
      <c r="C32" s="298" t="s">
        <v>40</v>
      </c>
      <c r="D32" s="254" t="s">
        <v>69</v>
      </c>
      <c r="E32" s="254"/>
      <c r="F32" s="275"/>
      <c r="G32" s="13"/>
      <c r="H32" s="8"/>
      <c r="I32" s="8"/>
      <c r="J32" s="18">
        <v>0</v>
      </c>
      <c r="K32" s="18">
        <v>0</v>
      </c>
      <c r="L32" s="8"/>
      <c r="M32" s="8"/>
      <c r="N32" s="8"/>
      <c r="O32" s="8"/>
      <c r="P32" s="32"/>
      <c r="Q32" s="32"/>
      <c r="R32" s="29">
        <f>SUM(J32:K32)</f>
        <v>0</v>
      </c>
    </row>
    <row r="33" spans="1:19" ht="25.15" customHeight="1" x14ac:dyDescent="0.2">
      <c r="A33" s="272"/>
      <c r="B33" s="297"/>
      <c r="C33" s="298" t="s">
        <v>41</v>
      </c>
      <c r="D33" s="254" t="s">
        <v>70</v>
      </c>
      <c r="E33" s="254"/>
      <c r="F33" s="275"/>
      <c r="G33" s="129">
        <v>0</v>
      </c>
      <c r="H33" s="18">
        <v>0</v>
      </c>
      <c r="I33" s="18">
        <v>0</v>
      </c>
      <c r="J33" s="18">
        <v>0</v>
      </c>
      <c r="K33" s="15">
        <v>0</v>
      </c>
      <c r="L33" s="18">
        <v>0</v>
      </c>
      <c r="M33" s="18">
        <v>0</v>
      </c>
      <c r="N33" s="18">
        <v>0</v>
      </c>
      <c r="O33" s="8"/>
      <c r="P33" s="32"/>
      <c r="Q33" s="32"/>
      <c r="R33" s="29">
        <f>SUM(G33:N33)</f>
        <v>0</v>
      </c>
    </row>
    <row r="34" spans="1:19" ht="25.15" customHeight="1" x14ac:dyDescent="0.2">
      <c r="A34" s="272"/>
      <c r="B34" s="297"/>
      <c r="C34" s="298" t="s">
        <v>42</v>
      </c>
      <c r="D34" s="254" t="s">
        <v>71</v>
      </c>
      <c r="E34" s="254"/>
      <c r="F34" s="275"/>
      <c r="G34" s="129">
        <v>0</v>
      </c>
      <c r="H34" s="18">
        <v>0</v>
      </c>
      <c r="I34" s="18">
        <v>0</v>
      </c>
      <c r="J34" s="18">
        <v>1431038</v>
      </c>
      <c r="K34" s="163">
        <v>0</v>
      </c>
      <c r="L34" s="18">
        <v>0</v>
      </c>
      <c r="M34" s="18">
        <v>0</v>
      </c>
      <c r="N34" s="18">
        <v>0</v>
      </c>
      <c r="O34" s="8"/>
      <c r="P34" s="32"/>
      <c r="Q34" s="32"/>
      <c r="R34" s="29">
        <f>SUM(G34:N34)</f>
        <v>1431038</v>
      </c>
    </row>
    <row r="35" spans="1:19" ht="25.15" customHeight="1" x14ac:dyDescent="0.2">
      <c r="A35" s="272"/>
      <c r="B35" s="297"/>
      <c r="C35" s="298" t="s">
        <v>43</v>
      </c>
      <c r="D35" s="254" t="s">
        <v>72</v>
      </c>
      <c r="E35" s="254"/>
      <c r="F35" s="275"/>
      <c r="G35" s="164">
        <v>0</v>
      </c>
      <c r="H35" s="165">
        <v>0</v>
      </c>
      <c r="I35" s="18">
        <v>0</v>
      </c>
      <c r="J35" s="18">
        <v>0</v>
      </c>
      <c r="K35" s="15">
        <v>0</v>
      </c>
      <c r="L35" s="165">
        <v>0</v>
      </c>
      <c r="M35" s="18">
        <v>0</v>
      </c>
      <c r="N35" s="18">
        <v>0</v>
      </c>
      <c r="O35" s="8"/>
      <c r="P35" s="32"/>
      <c r="Q35" s="32"/>
      <c r="R35" s="29">
        <f>SUM(G35:N35)</f>
        <v>0</v>
      </c>
    </row>
    <row r="36" spans="1:19" ht="25.15" customHeight="1" x14ac:dyDescent="0.2">
      <c r="A36" s="272"/>
      <c r="B36" s="297"/>
      <c r="C36" s="298" t="s">
        <v>44</v>
      </c>
      <c r="D36" s="254" t="s">
        <v>82</v>
      </c>
      <c r="E36" s="254"/>
      <c r="F36" s="275"/>
      <c r="G36" s="129">
        <v>0</v>
      </c>
      <c r="H36" s="129">
        <v>0</v>
      </c>
      <c r="I36" s="129">
        <v>0</v>
      </c>
      <c r="J36" s="18">
        <v>0</v>
      </c>
      <c r="K36" s="15">
        <v>0</v>
      </c>
      <c r="L36" s="18">
        <v>0</v>
      </c>
      <c r="M36" s="18">
        <v>0</v>
      </c>
      <c r="N36" s="18">
        <v>0</v>
      </c>
      <c r="O36" s="8"/>
      <c r="P36" s="32"/>
      <c r="Q36" s="32"/>
      <c r="R36" s="29">
        <f>SUM(G36:N36)</f>
        <v>0</v>
      </c>
    </row>
    <row r="37" spans="1:19" ht="25.15" customHeight="1" x14ac:dyDescent="0.2">
      <c r="A37" s="272"/>
      <c r="B37" s="297"/>
      <c r="C37" s="298" t="s">
        <v>45</v>
      </c>
      <c r="D37" s="254" t="s">
        <v>79</v>
      </c>
      <c r="E37" s="254"/>
      <c r="F37" s="275"/>
      <c r="G37" s="16">
        <v>1512898</v>
      </c>
      <c r="H37" s="16">
        <v>378225</v>
      </c>
      <c r="I37" s="16">
        <v>2253248</v>
      </c>
      <c r="J37" s="18">
        <v>0</v>
      </c>
      <c r="K37" s="18">
        <v>0</v>
      </c>
      <c r="L37" s="8"/>
      <c r="M37" s="15">
        <v>0</v>
      </c>
      <c r="N37" s="8"/>
      <c r="O37" s="8"/>
      <c r="P37" s="32"/>
      <c r="Q37" s="32"/>
      <c r="R37" s="29">
        <f>SUM(G37:K37)+M37</f>
        <v>4144371</v>
      </c>
    </row>
    <row r="38" spans="1:19" ht="25.15" customHeight="1" x14ac:dyDescent="0.2">
      <c r="A38" s="272"/>
      <c r="B38" s="297"/>
      <c r="C38" s="298" t="s">
        <v>46</v>
      </c>
      <c r="D38" s="254" t="s">
        <v>93</v>
      </c>
      <c r="E38" s="254"/>
      <c r="F38" s="275"/>
      <c r="G38" s="16">
        <v>0</v>
      </c>
      <c r="H38" s="16">
        <v>295013</v>
      </c>
      <c r="I38" s="16">
        <v>0</v>
      </c>
      <c r="J38" s="18">
        <v>0</v>
      </c>
      <c r="K38" s="18">
        <v>0</v>
      </c>
      <c r="L38" s="8"/>
      <c r="M38" s="15">
        <v>0</v>
      </c>
      <c r="N38" s="8"/>
      <c r="O38" s="13"/>
      <c r="P38" s="32"/>
      <c r="Q38" s="32"/>
      <c r="R38" s="29">
        <f>SUM(G38:K38)+M38</f>
        <v>295013</v>
      </c>
    </row>
    <row r="39" spans="1:19" ht="25.15" customHeight="1" x14ac:dyDescent="0.2">
      <c r="A39" s="272"/>
      <c r="B39" s="297"/>
      <c r="C39" s="298" t="s">
        <v>47</v>
      </c>
      <c r="D39" s="254" t="s">
        <v>115</v>
      </c>
      <c r="E39" s="254"/>
      <c r="F39" s="275"/>
      <c r="G39" s="17">
        <v>32561484</v>
      </c>
      <c r="H39" s="17">
        <v>11718862</v>
      </c>
      <c r="I39" s="17">
        <v>0</v>
      </c>
      <c r="J39" s="46">
        <v>0</v>
      </c>
      <c r="K39" s="46">
        <v>0</v>
      </c>
      <c r="L39" s="14"/>
      <c r="M39" s="46">
        <v>0</v>
      </c>
      <c r="N39" s="14"/>
      <c r="O39" s="166">
        <v>0</v>
      </c>
      <c r="P39" s="34"/>
      <c r="Q39" s="34"/>
      <c r="R39" s="36">
        <f>SUM(G39:K39)+M39+O39</f>
        <v>44280346</v>
      </c>
    </row>
    <row r="40" spans="1:19" ht="25.15" customHeight="1" x14ac:dyDescent="0.2">
      <c r="A40" s="272"/>
      <c r="B40" s="297"/>
      <c r="C40" s="298" t="s">
        <v>48</v>
      </c>
      <c r="D40" s="254" t="s">
        <v>123</v>
      </c>
      <c r="E40" s="254"/>
      <c r="F40" s="275"/>
      <c r="G40" s="17">
        <v>12186232</v>
      </c>
      <c r="H40" s="17">
        <v>0</v>
      </c>
      <c r="I40" s="17">
        <v>0</v>
      </c>
      <c r="J40" s="46">
        <v>0</v>
      </c>
      <c r="K40" s="46">
        <v>0</v>
      </c>
      <c r="L40" s="14"/>
      <c r="M40" s="11">
        <v>0</v>
      </c>
      <c r="N40" s="14"/>
      <c r="O40" s="17">
        <v>0</v>
      </c>
      <c r="P40" s="34"/>
      <c r="Q40" s="34"/>
      <c r="R40" s="36">
        <f>SUM(G40:K40)+M40+O40</f>
        <v>12186232</v>
      </c>
    </row>
    <row r="41" spans="1:19" ht="25.15" customHeight="1" x14ac:dyDescent="0.2">
      <c r="A41" s="299"/>
      <c r="B41" s="300" t="s">
        <v>124</v>
      </c>
      <c r="C41" s="301"/>
      <c r="D41" s="301"/>
      <c r="E41" s="301"/>
      <c r="F41" s="302"/>
      <c r="G41" s="121">
        <f>SUM(G33:G40)</f>
        <v>46260614</v>
      </c>
      <c r="H41" s="121">
        <f>SUM(H33:H40)</f>
        <v>12392100</v>
      </c>
      <c r="I41" s="121">
        <f>SUM(I33:I40)</f>
        <v>2253248</v>
      </c>
      <c r="J41" s="121">
        <f>SUM(J31:J40)</f>
        <v>1431038</v>
      </c>
      <c r="K41" s="121">
        <f>SUM(K32:K40)</f>
        <v>0</v>
      </c>
      <c r="L41" s="121">
        <f>SUM(L33:L36)</f>
        <v>0</v>
      </c>
      <c r="M41" s="121">
        <f>SUM(M33:M40)</f>
        <v>0</v>
      </c>
      <c r="N41" s="121">
        <f>SUM(N33:N36)</f>
        <v>0</v>
      </c>
      <c r="O41" s="121">
        <f>SUM(O39:O40)</f>
        <v>0</v>
      </c>
      <c r="P41" s="49"/>
      <c r="Q41" s="49"/>
      <c r="R41" s="47">
        <f>SUM(G41:O41)</f>
        <v>62337000</v>
      </c>
      <c r="S41" s="303"/>
    </row>
    <row r="42" spans="1:19" ht="25.15" customHeight="1" x14ac:dyDescent="0.2">
      <c r="A42" s="272"/>
      <c r="B42" s="297"/>
      <c r="C42" s="298" t="s">
        <v>57</v>
      </c>
      <c r="D42" s="254" t="s">
        <v>76</v>
      </c>
      <c r="E42" s="254"/>
      <c r="F42" s="275"/>
      <c r="G42" s="557">
        <v>0</v>
      </c>
      <c r="H42" s="167">
        <v>0</v>
      </c>
      <c r="I42" s="558">
        <v>0</v>
      </c>
      <c r="J42" s="168">
        <v>0</v>
      </c>
      <c r="K42" s="558">
        <v>0</v>
      </c>
      <c r="L42" s="558">
        <v>0</v>
      </c>
      <c r="M42" s="558">
        <v>0</v>
      </c>
      <c r="N42" s="558">
        <v>0</v>
      </c>
      <c r="O42" s="558">
        <v>0</v>
      </c>
      <c r="P42" s="31"/>
      <c r="Q42" s="132">
        <f>SUM(G42:O42)</f>
        <v>0</v>
      </c>
      <c r="R42" s="37">
        <f>Q42</f>
        <v>0</v>
      </c>
    </row>
    <row r="43" spans="1:19" ht="25.15" customHeight="1" x14ac:dyDescent="0.2">
      <c r="A43" s="272"/>
      <c r="B43" s="297" t="s">
        <v>99</v>
      </c>
      <c r="C43" s="254" t="s">
        <v>97</v>
      </c>
      <c r="D43" s="254"/>
      <c r="E43" s="254"/>
      <c r="F43" s="275"/>
      <c r="G43" s="136"/>
      <c r="H43" s="22"/>
      <c r="I43" s="22"/>
      <c r="J43" s="22"/>
      <c r="K43" s="22"/>
      <c r="L43" s="22"/>
      <c r="M43" s="22"/>
      <c r="N43" s="22"/>
      <c r="O43" s="22"/>
      <c r="P43" s="33"/>
      <c r="Q43" s="33"/>
      <c r="R43" s="28"/>
    </row>
    <row r="44" spans="1:19" ht="25.15" customHeight="1" x14ac:dyDescent="0.25">
      <c r="A44" s="272"/>
      <c r="B44" s="304"/>
      <c r="C44" s="298" t="s">
        <v>39</v>
      </c>
      <c r="D44" s="298" t="s">
        <v>90</v>
      </c>
      <c r="E44" s="298"/>
      <c r="F44" s="305"/>
      <c r="G44" s="169">
        <v>124034</v>
      </c>
      <c r="H44" s="15">
        <v>0</v>
      </c>
      <c r="I44" s="16">
        <v>0</v>
      </c>
      <c r="J44" s="16">
        <v>0</v>
      </c>
      <c r="K44" s="16">
        <v>0</v>
      </c>
      <c r="L44" s="129">
        <v>0</v>
      </c>
      <c r="M44" s="16">
        <v>0</v>
      </c>
      <c r="N44" s="16">
        <v>0</v>
      </c>
      <c r="O44" s="16">
        <v>0</v>
      </c>
      <c r="P44" s="32"/>
      <c r="Q44" s="32"/>
      <c r="R44" s="29">
        <f>SUM(G44:O44)</f>
        <v>124034</v>
      </c>
    </row>
    <row r="45" spans="1:19" ht="25.15" customHeight="1" x14ac:dyDescent="0.25">
      <c r="A45" s="272"/>
      <c r="B45" s="304"/>
      <c r="C45" s="298" t="s">
        <v>40</v>
      </c>
      <c r="D45" s="298" t="s">
        <v>91</v>
      </c>
      <c r="E45" s="298"/>
      <c r="F45" s="305"/>
      <c r="G45" s="169">
        <v>17634059</v>
      </c>
      <c r="H45" s="15">
        <v>866979</v>
      </c>
      <c r="I45" s="16">
        <v>48220</v>
      </c>
      <c r="J45" s="16">
        <v>0</v>
      </c>
      <c r="K45" s="16">
        <v>0</v>
      </c>
      <c r="L45" s="129">
        <v>0</v>
      </c>
      <c r="M45" s="16">
        <v>0</v>
      </c>
      <c r="N45" s="16">
        <v>0</v>
      </c>
      <c r="O45" s="16">
        <v>0</v>
      </c>
      <c r="P45" s="32"/>
      <c r="Q45" s="32"/>
      <c r="R45" s="29">
        <f>SUM(G45:O45)</f>
        <v>18549258</v>
      </c>
    </row>
    <row r="46" spans="1:19" ht="25.15" customHeight="1" x14ac:dyDescent="0.25">
      <c r="A46" s="272"/>
      <c r="B46" s="304"/>
      <c r="C46" s="298" t="s">
        <v>41</v>
      </c>
      <c r="D46" s="254" t="s">
        <v>89</v>
      </c>
      <c r="E46" s="254"/>
      <c r="F46" s="275"/>
      <c r="G46" s="11">
        <v>69512443</v>
      </c>
      <c r="H46" s="167">
        <v>2684199</v>
      </c>
      <c r="I46" s="16">
        <v>2184226</v>
      </c>
      <c r="J46" s="16">
        <v>273846</v>
      </c>
      <c r="K46" s="16">
        <v>0</v>
      </c>
      <c r="L46" s="129">
        <v>0</v>
      </c>
      <c r="M46" s="16">
        <v>0</v>
      </c>
      <c r="N46" s="16">
        <v>0</v>
      </c>
      <c r="O46" s="16">
        <v>0</v>
      </c>
      <c r="P46" s="32"/>
      <c r="Q46" s="32"/>
      <c r="R46" s="29">
        <f>SUM(G46:O46)</f>
        <v>74654714</v>
      </c>
    </row>
    <row r="47" spans="1:19" ht="25.15" customHeight="1" x14ac:dyDescent="0.2">
      <c r="A47" s="272"/>
      <c r="B47" s="284" t="s">
        <v>157</v>
      </c>
      <c r="C47" s="254" t="s">
        <v>167</v>
      </c>
      <c r="D47" s="254"/>
      <c r="E47" s="254"/>
      <c r="F47" s="275"/>
      <c r="G47" s="10">
        <f>SUM(G41+G42+G44+G45+G46)</f>
        <v>133531150</v>
      </c>
      <c r="H47" s="10">
        <f t="shared" ref="H47:O47" si="0">SUM(H41+H42+H44+H45+H46)</f>
        <v>15943278</v>
      </c>
      <c r="I47" s="10">
        <f t="shared" si="0"/>
        <v>4485694</v>
      </c>
      <c r="J47" s="10">
        <f t="shared" si="0"/>
        <v>1704884</v>
      </c>
      <c r="K47" s="10">
        <f t="shared" si="0"/>
        <v>0</v>
      </c>
      <c r="L47" s="10">
        <f t="shared" si="0"/>
        <v>0</v>
      </c>
      <c r="M47" s="10">
        <f t="shared" si="0"/>
        <v>0</v>
      </c>
      <c r="N47" s="10">
        <f t="shared" si="0"/>
        <v>0</v>
      </c>
      <c r="O47" s="10">
        <f t="shared" si="0"/>
        <v>0</v>
      </c>
      <c r="P47" s="34"/>
      <c r="Q47" s="34"/>
      <c r="R47" s="36">
        <f>SUM(G47:O47)</f>
        <v>155665006</v>
      </c>
    </row>
    <row r="48" spans="1:19" ht="25.15" customHeight="1" x14ac:dyDescent="0.2">
      <c r="A48" s="306"/>
      <c r="B48" s="307" t="s">
        <v>165</v>
      </c>
      <c r="C48" s="308" t="s">
        <v>62</v>
      </c>
      <c r="D48" s="309"/>
      <c r="E48" s="309"/>
      <c r="F48" s="309"/>
      <c r="G48" s="121">
        <f>IF(G47='CSS '!G54,'CSS '!G54,"ERROR")</f>
        <v>133531150</v>
      </c>
      <c r="H48" s="121">
        <f>IF(H47=PEI!G51,PEI!G51,"ERROR")</f>
        <v>15943278</v>
      </c>
      <c r="I48" s="121">
        <f>IF(I47=INN!G35,INN!G35,"ERROR")</f>
        <v>4485694</v>
      </c>
      <c r="J48" s="121">
        <f>IF(J47=WET!E15,WET!E15,"ERROR")</f>
        <v>1704884</v>
      </c>
      <c r="K48" s="121">
        <f>IF(K47=CFTN!D41,CFTN!D41,"ERROR")</f>
        <v>0</v>
      </c>
      <c r="L48" s="121">
        <f>IF(L47='Other MHSA Funds'!D7,'Other MHSA Funds'!D7,"ERROR")</f>
        <v>0</v>
      </c>
      <c r="M48" s="121">
        <f>IF(M47='Other MHSA Funds'!D9,'Other MHSA Funds'!D9,"ERROR")</f>
        <v>0</v>
      </c>
      <c r="N48" s="121">
        <f>IF(N47='Other MHSA Funds'!D11,'Other MHSA Funds'!D11,"ERROR")</f>
        <v>0</v>
      </c>
      <c r="O48" s="121">
        <f>IF(O47='Unencumbered Housing Funds'!D6,'Unencumbered Housing Funds'!D6,"ERROR")</f>
        <v>0</v>
      </c>
      <c r="P48" s="134"/>
      <c r="Q48" s="130">
        <f>Q42</f>
        <v>0</v>
      </c>
      <c r="R48" s="127">
        <f>SUM(G48:O48)+Q48</f>
        <v>155665006</v>
      </c>
    </row>
    <row r="49" spans="1:19" x14ac:dyDescent="0.2">
      <c r="A49" s="299"/>
      <c r="B49" s="274"/>
      <c r="C49" s="274"/>
      <c r="D49" s="274"/>
      <c r="E49" s="274"/>
      <c r="F49" s="274"/>
      <c r="G49" s="274"/>
      <c r="H49" s="274"/>
      <c r="I49" s="274"/>
      <c r="J49" s="274"/>
      <c r="K49" s="274"/>
      <c r="L49" s="274"/>
      <c r="M49" s="274"/>
      <c r="N49" s="274"/>
      <c r="O49" s="274"/>
      <c r="P49" s="274"/>
      <c r="Q49" s="274"/>
      <c r="R49" s="310"/>
      <c r="S49" s="274"/>
    </row>
    <row r="50" spans="1:19" x14ac:dyDescent="0.2">
      <c r="A50" s="311" t="s">
        <v>168</v>
      </c>
      <c r="B50" s="274"/>
      <c r="C50" s="274"/>
      <c r="D50" s="274"/>
      <c r="E50" s="274"/>
      <c r="F50" s="274"/>
      <c r="G50" s="274"/>
      <c r="H50" s="274"/>
      <c r="I50" s="274"/>
      <c r="J50" s="274"/>
      <c r="K50" s="274"/>
      <c r="L50" s="274"/>
      <c r="M50" s="274"/>
      <c r="N50" s="274"/>
      <c r="O50" s="274"/>
      <c r="P50" s="274"/>
      <c r="Q50" s="274"/>
      <c r="R50" s="310"/>
      <c r="S50" s="274"/>
    </row>
    <row r="51" spans="1:19" x14ac:dyDescent="0.2">
      <c r="A51" s="299"/>
      <c r="B51" s="274"/>
      <c r="C51" s="274"/>
      <c r="D51" s="274"/>
      <c r="E51" s="274"/>
      <c r="F51" s="274"/>
      <c r="G51" s="274"/>
      <c r="H51" s="274"/>
      <c r="I51" s="274"/>
      <c r="J51" s="274"/>
      <c r="K51" s="274"/>
      <c r="L51" s="274"/>
      <c r="M51" s="274"/>
      <c r="N51" s="274"/>
      <c r="O51" s="274"/>
      <c r="P51" s="274"/>
      <c r="Q51" s="274"/>
      <c r="R51" s="310"/>
    </row>
    <row r="52" spans="1:19" ht="25.15" customHeight="1" x14ac:dyDescent="0.25">
      <c r="A52" s="287">
        <v>4</v>
      </c>
      <c r="B52" s="288" t="s">
        <v>173</v>
      </c>
      <c r="C52" s="295"/>
      <c r="D52" s="295"/>
      <c r="E52" s="295"/>
      <c r="F52" s="296"/>
      <c r="G52" s="38"/>
      <c r="H52" s="38"/>
      <c r="I52" s="38"/>
      <c r="J52" s="38"/>
      <c r="K52" s="38"/>
      <c r="L52" s="38"/>
      <c r="M52" s="38"/>
      <c r="N52" s="38"/>
      <c r="O52" s="38"/>
      <c r="P52" s="38"/>
      <c r="Q52" s="38"/>
      <c r="R52" s="39"/>
    </row>
    <row r="53" spans="1:19" ht="25.15" customHeight="1" x14ac:dyDescent="0.25">
      <c r="A53" s="272"/>
      <c r="B53" s="270"/>
      <c r="C53" s="312" t="s">
        <v>39</v>
      </c>
      <c r="D53" s="279" t="s">
        <v>95</v>
      </c>
      <c r="E53" s="279"/>
      <c r="F53" s="280"/>
      <c r="G53" s="167">
        <v>0</v>
      </c>
      <c r="H53" s="168">
        <v>0</v>
      </c>
      <c r="I53" s="168">
        <v>0</v>
      </c>
      <c r="J53" s="168">
        <v>0</v>
      </c>
      <c r="K53" s="168">
        <v>0</v>
      </c>
      <c r="L53" s="6"/>
      <c r="M53" s="6"/>
      <c r="N53" s="6"/>
      <c r="O53" s="6"/>
      <c r="P53" s="170">
        <v>0</v>
      </c>
      <c r="Q53" s="31"/>
      <c r="R53" s="37">
        <f>SUM(G53:K53)+P53</f>
        <v>0</v>
      </c>
      <c r="S53" s="294"/>
    </row>
    <row r="54" spans="1:19" ht="25.15" customHeight="1" x14ac:dyDescent="0.25">
      <c r="A54" s="272"/>
      <c r="B54" s="270"/>
      <c r="C54" s="312" t="s">
        <v>40</v>
      </c>
      <c r="D54" s="279" t="s">
        <v>116</v>
      </c>
      <c r="E54" s="279"/>
      <c r="F54" s="280"/>
      <c r="G54" s="15">
        <v>0</v>
      </c>
      <c r="H54" s="168">
        <v>0</v>
      </c>
      <c r="I54" s="168">
        <v>0</v>
      </c>
      <c r="J54" s="168">
        <v>0</v>
      </c>
      <c r="K54" s="15">
        <v>0</v>
      </c>
      <c r="L54" s="8"/>
      <c r="M54" s="8"/>
      <c r="N54" s="8"/>
      <c r="O54" s="8"/>
      <c r="P54" s="170">
        <v>0</v>
      </c>
      <c r="Q54" s="32"/>
      <c r="R54" s="37">
        <f>SUM(G54:K54)+P54</f>
        <v>0</v>
      </c>
      <c r="S54" s="294"/>
    </row>
    <row r="55" spans="1:19" ht="24.6" customHeight="1" x14ac:dyDescent="0.25">
      <c r="A55" s="272"/>
      <c r="B55" s="270"/>
      <c r="C55" s="312" t="s">
        <v>41</v>
      </c>
      <c r="D55" s="279" t="s">
        <v>125</v>
      </c>
      <c r="E55" s="279"/>
      <c r="F55" s="280"/>
      <c r="G55" s="15">
        <v>0</v>
      </c>
      <c r="H55" s="168">
        <v>0</v>
      </c>
      <c r="I55" s="168">
        <v>0</v>
      </c>
      <c r="J55" s="168">
        <v>0</v>
      </c>
      <c r="K55" s="15">
        <v>0</v>
      </c>
      <c r="L55" s="8"/>
      <c r="M55" s="8"/>
      <c r="N55" s="8"/>
      <c r="O55" s="8"/>
      <c r="P55" s="170">
        <v>0</v>
      </c>
      <c r="Q55" s="34"/>
      <c r="R55" s="37">
        <f>SUM(G55:K55)+P55</f>
        <v>0</v>
      </c>
      <c r="S55" s="294"/>
    </row>
    <row r="56" spans="1:19" ht="24.6" customHeight="1" x14ac:dyDescent="0.25">
      <c r="A56" s="291"/>
      <c r="B56" s="270"/>
      <c r="C56" s="312" t="s">
        <v>222</v>
      </c>
      <c r="D56" s="279"/>
      <c r="E56" s="279"/>
      <c r="F56" s="280"/>
      <c r="G56" s="159">
        <f>SUM(G53:G55)</f>
        <v>0</v>
      </c>
      <c r="H56" s="159">
        <f>SUM(H53:H55)</f>
        <v>0</v>
      </c>
      <c r="I56" s="159">
        <f>SUM(I53:I55)</f>
        <v>0</v>
      </c>
      <c r="J56" s="159">
        <f>SUM(J53:J55)</f>
        <v>0</v>
      </c>
      <c r="K56" s="159">
        <f>SUM(K53:K55)</f>
        <v>0</v>
      </c>
      <c r="L56" s="9"/>
      <c r="M56" s="9"/>
      <c r="N56" s="9"/>
      <c r="O56" s="9"/>
      <c r="P56" s="313">
        <f>SUM(P53:P55)</f>
        <v>0</v>
      </c>
      <c r="Q56" s="33"/>
      <c r="R56" s="37">
        <f>SUM(G56:K56)+P56</f>
        <v>0</v>
      </c>
      <c r="S56" s="294"/>
    </row>
    <row r="57" spans="1:19" ht="25.15" customHeight="1" x14ac:dyDescent="0.25">
      <c r="A57" s="314">
        <v>5</v>
      </c>
      <c r="B57" s="315" t="s">
        <v>174</v>
      </c>
      <c r="C57" s="316"/>
      <c r="D57" s="316"/>
      <c r="E57" s="316"/>
      <c r="F57" s="317"/>
      <c r="G57" s="25"/>
      <c r="H57" s="5"/>
      <c r="I57" s="5"/>
      <c r="J57" s="5"/>
      <c r="K57" s="5"/>
      <c r="L57" s="5"/>
      <c r="M57" s="5"/>
      <c r="N57" s="5"/>
      <c r="O57" s="5"/>
      <c r="P57" s="30"/>
      <c r="Q57" s="30"/>
      <c r="R57" s="26"/>
    </row>
    <row r="58" spans="1:19" ht="25.15" customHeight="1" x14ac:dyDescent="0.25">
      <c r="A58" s="318"/>
      <c r="B58" s="319"/>
      <c r="C58" s="320" t="s">
        <v>39</v>
      </c>
      <c r="D58" s="321" t="s">
        <v>61</v>
      </c>
      <c r="E58" s="321"/>
      <c r="F58" s="322"/>
      <c r="G58" s="13"/>
      <c r="H58" s="8"/>
      <c r="I58" s="8"/>
      <c r="J58" s="8"/>
      <c r="K58" s="8"/>
      <c r="L58" s="8"/>
      <c r="M58" s="8"/>
      <c r="N58" s="8"/>
      <c r="O58" s="8"/>
      <c r="P58" s="35">
        <v>0</v>
      </c>
      <c r="Q58" s="32"/>
      <c r="R58" s="29">
        <f>P58</f>
        <v>0</v>
      </c>
    </row>
    <row r="59" spans="1:19" ht="25.15" customHeight="1" x14ac:dyDescent="0.25">
      <c r="A59" s="318"/>
      <c r="B59" s="319"/>
      <c r="C59" s="320" t="s">
        <v>40</v>
      </c>
      <c r="D59" s="321" t="s">
        <v>74</v>
      </c>
      <c r="E59" s="321"/>
      <c r="F59" s="322"/>
      <c r="G59" s="13"/>
      <c r="H59" s="8"/>
      <c r="I59" s="8"/>
      <c r="J59" s="15">
        <v>0</v>
      </c>
      <c r="K59" s="8"/>
      <c r="L59" s="8"/>
      <c r="M59" s="8"/>
      <c r="N59" s="8"/>
      <c r="O59" s="8"/>
      <c r="P59" s="32"/>
      <c r="Q59" s="32"/>
      <c r="R59" s="29">
        <f>J59</f>
        <v>0</v>
      </c>
    </row>
    <row r="60" spans="1:19" ht="25.15" customHeight="1" x14ac:dyDescent="0.25">
      <c r="A60" s="318"/>
      <c r="B60" s="319"/>
      <c r="C60" s="320" t="s">
        <v>41</v>
      </c>
      <c r="D60" s="321" t="s">
        <v>64</v>
      </c>
      <c r="E60" s="321"/>
      <c r="F60" s="322"/>
      <c r="G60" s="13"/>
      <c r="H60" s="8"/>
      <c r="I60" s="8"/>
      <c r="J60" s="15">
        <v>0</v>
      </c>
      <c r="K60" s="18">
        <v>0</v>
      </c>
      <c r="L60" s="8"/>
      <c r="M60" s="8"/>
      <c r="N60" s="8"/>
      <c r="O60" s="8"/>
      <c r="P60" s="32"/>
      <c r="Q60" s="32"/>
      <c r="R60" s="29">
        <f>J60+K60</f>
        <v>0</v>
      </c>
    </row>
    <row r="61" spans="1:19" s="274" customFormat="1" ht="25.15" customHeight="1" x14ac:dyDescent="0.25">
      <c r="A61" s="318"/>
      <c r="B61" s="319"/>
      <c r="C61" s="320" t="s">
        <v>42</v>
      </c>
      <c r="D61" s="321" t="s">
        <v>65</v>
      </c>
      <c r="E61" s="321"/>
      <c r="F61" s="322"/>
      <c r="G61" s="129">
        <v>0</v>
      </c>
      <c r="H61" s="129">
        <v>0</v>
      </c>
      <c r="I61" s="129">
        <v>0</v>
      </c>
      <c r="J61" s="129">
        <v>0</v>
      </c>
      <c r="K61" s="129">
        <v>0</v>
      </c>
      <c r="L61" s="129">
        <v>0</v>
      </c>
      <c r="M61" s="129">
        <v>0</v>
      </c>
      <c r="N61" s="18">
        <v>0</v>
      </c>
      <c r="O61" s="8"/>
      <c r="P61" s="32"/>
      <c r="Q61" s="32"/>
      <c r="R61" s="29">
        <f>SUM(G61:N61)</f>
        <v>0</v>
      </c>
    </row>
    <row r="62" spans="1:19" s="274" customFormat="1" ht="25.15" customHeight="1" x14ac:dyDescent="0.25">
      <c r="A62" s="318"/>
      <c r="B62" s="319"/>
      <c r="C62" s="320" t="s">
        <v>43</v>
      </c>
      <c r="D62" s="321" t="s">
        <v>66</v>
      </c>
      <c r="E62" s="321"/>
      <c r="F62" s="322"/>
      <c r="G62" s="129">
        <v>0</v>
      </c>
      <c r="H62" s="129">
        <v>0</v>
      </c>
      <c r="I62" s="129">
        <v>0</v>
      </c>
      <c r="J62" s="129">
        <v>0</v>
      </c>
      <c r="K62" s="129">
        <v>0</v>
      </c>
      <c r="L62" s="129">
        <v>0</v>
      </c>
      <c r="M62" s="129">
        <v>0</v>
      </c>
      <c r="N62" s="18">
        <v>0</v>
      </c>
      <c r="O62" s="8"/>
      <c r="P62" s="32"/>
      <c r="Q62" s="32"/>
      <c r="R62" s="29">
        <f>SUM(G62:N62)</f>
        <v>0</v>
      </c>
    </row>
    <row r="63" spans="1:19" s="274" customFormat="1" ht="25.15" customHeight="1" x14ac:dyDescent="0.25">
      <c r="A63" s="318"/>
      <c r="B63" s="319"/>
      <c r="C63" s="320" t="s">
        <v>44</v>
      </c>
      <c r="D63" s="321" t="s">
        <v>67</v>
      </c>
      <c r="E63" s="321"/>
      <c r="F63" s="322"/>
      <c r="G63" s="129">
        <v>0</v>
      </c>
      <c r="H63" s="129">
        <v>0</v>
      </c>
      <c r="I63" s="129">
        <v>0</v>
      </c>
      <c r="J63" s="129">
        <v>0</v>
      </c>
      <c r="K63" s="129">
        <v>0</v>
      </c>
      <c r="L63" s="129">
        <v>0</v>
      </c>
      <c r="M63" s="129">
        <v>0</v>
      </c>
      <c r="N63" s="18">
        <v>0</v>
      </c>
      <c r="O63" s="8"/>
      <c r="P63" s="32"/>
      <c r="Q63" s="32"/>
      <c r="R63" s="29">
        <f>SUM(G63:N63)</f>
        <v>0</v>
      </c>
    </row>
    <row r="64" spans="1:19" s="274" customFormat="1" ht="25.15" customHeight="1" x14ac:dyDescent="0.25">
      <c r="A64" s="318"/>
      <c r="B64" s="319"/>
      <c r="C64" s="320" t="s">
        <v>45</v>
      </c>
      <c r="D64" s="321" t="s">
        <v>68</v>
      </c>
      <c r="E64" s="321"/>
      <c r="F64" s="322"/>
      <c r="G64" s="129">
        <v>0</v>
      </c>
      <c r="H64" s="129">
        <v>0</v>
      </c>
      <c r="I64" s="129">
        <v>0</v>
      </c>
      <c r="J64" s="129">
        <v>0</v>
      </c>
      <c r="K64" s="129">
        <v>0</v>
      </c>
      <c r="L64" s="129">
        <v>0</v>
      </c>
      <c r="M64" s="129">
        <v>0</v>
      </c>
      <c r="N64" s="129">
        <v>0</v>
      </c>
      <c r="O64" s="14"/>
      <c r="P64" s="34"/>
      <c r="Q64" s="34"/>
      <c r="R64" s="29">
        <f>SUM(G64:N64)</f>
        <v>0</v>
      </c>
    </row>
    <row r="65" spans="1:19" ht="25.15" customHeight="1" x14ac:dyDescent="0.25">
      <c r="A65" s="318"/>
      <c r="B65" s="319"/>
      <c r="C65" s="320" t="s">
        <v>46</v>
      </c>
      <c r="D65" s="321" t="s">
        <v>78</v>
      </c>
      <c r="E65" s="321"/>
      <c r="F65" s="322"/>
      <c r="G65" s="129">
        <v>1512898</v>
      </c>
      <c r="H65" s="129">
        <v>378225</v>
      </c>
      <c r="I65" s="129">
        <v>-1891123</v>
      </c>
      <c r="J65" s="129">
        <v>0</v>
      </c>
      <c r="K65" s="129">
        <v>0</v>
      </c>
      <c r="L65" s="129">
        <v>0</v>
      </c>
      <c r="M65" s="129">
        <v>0</v>
      </c>
      <c r="N65" s="14"/>
      <c r="O65" s="14"/>
      <c r="P65" s="34"/>
      <c r="Q65" s="34"/>
      <c r="R65" s="29">
        <f>SUM(G65:M65)</f>
        <v>0</v>
      </c>
    </row>
    <row r="66" spans="1:19" ht="25.15" customHeight="1" x14ac:dyDescent="0.25">
      <c r="A66" s="318"/>
      <c r="B66" s="319"/>
      <c r="C66" s="320" t="s">
        <v>47</v>
      </c>
      <c r="D66" s="321" t="s">
        <v>94</v>
      </c>
      <c r="E66" s="321"/>
      <c r="F66" s="322"/>
      <c r="G66" s="129">
        <v>0</v>
      </c>
      <c r="H66" s="129">
        <v>0</v>
      </c>
      <c r="I66" s="129">
        <v>0</v>
      </c>
      <c r="J66" s="129">
        <v>0</v>
      </c>
      <c r="K66" s="129">
        <v>0</v>
      </c>
      <c r="L66" s="129">
        <v>0</v>
      </c>
      <c r="M66" s="129">
        <v>0</v>
      </c>
      <c r="N66" s="14"/>
      <c r="O66" s="14"/>
      <c r="P66" s="34"/>
      <c r="Q66" s="34"/>
      <c r="R66" s="29">
        <f>SUM(G66:M66)</f>
        <v>0</v>
      </c>
    </row>
    <row r="67" spans="1:19" ht="25.15" customHeight="1" x14ac:dyDescent="0.25">
      <c r="A67" s="318"/>
      <c r="B67" s="319"/>
      <c r="C67" s="320" t="s">
        <v>48</v>
      </c>
      <c r="D67" s="321" t="s">
        <v>117</v>
      </c>
      <c r="E67" s="321"/>
      <c r="F67" s="322"/>
      <c r="G67" s="129">
        <v>0</v>
      </c>
      <c r="H67" s="129">
        <v>0</v>
      </c>
      <c r="I67" s="129">
        <v>0</v>
      </c>
      <c r="J67" s="129">
        <v>0</v>
      </c>
      <c r="K67" s="129">
        <v>0</v>
      </c>
      <c r="L67" s="129">
        <v>0</v>
      </c>
      <c r="M67" s="129">
        <v>0</v>
      </c>
      <c r="N67" s="14"/>
      <c r="O67" s="46">
        <v>0</v>
      </c>
      <c r="P67" s="34"/>
      <c r="Q67" s="34"/>
      <c r="R67" s="29">
        <f>SUM(G67:M67)+O67</f>
        <v>0</v>
      </c>
    </row>
    <row r="68" spans="1:19" ht="25.15" customHeight="1" x14ac:dyDescent="0.25">
      <c r="A68" s="318"/>
      <c r="B68" s="319"/>
      <c r="C68" s="320" t="s">
        <v>57</v>
      </c>
      <c r="D68" s="321" t="s">
        <v>126</v>
      </c>
      <c r="E68" s="321"/>
      <c r="F68" s="322"/>
      <c r="G68" s="15">
        <v>-13000000</v>
      </c>
      <c r="H68" s="168">
        <v>0</v>
      </c>
      <c r="I68" s="168">
        <v>0</v>
      </c>
      <c r="J68" s="168">
        <v>0</v>
      </c>
      <c r="K68" s="15">
        <v>13000000</v>
      </c>
      <c r="L68" s="129">
        <v>0</v>
      </c>
      <c r="M68" s="129">
        <v>0</v>
      </c>
      <c r="N68" s="14"/>
      <c r="O68" s="11">
        <v>0</v>
      </c>
      <c r="P68" s="34"/>
      <c r="Q68" s="8"/>
      <c r="R68" s="29">
        <f>SUM(G68:M68)+O68</f>
        <v>0</v>
      </c>
      <c r="S68" s="294"/>
    </row>
    <row r="69" spans="1:19" ht="25.15" customHeight="1" x14ac:dyDescent="0.25">
      <c r="A69" s="318"/>
      <c r="B69" s="319"/>
      <c r="C69" s="320" t="s">
        <v>100</v>
      </c>
      <c r="D69" s="320" t="s">
        <v>92</v>
      </c>
      <c r="E69" s="320"/>
      <c r="F69" s="323"/>
      <c r="G69" s="129">
        <v>0</v>
      </c>
      <c r="H69" s="129">
        <v>0</v>
      </c>
      <c r="I69" s="129">
        <v>0</v>
      </c>
      <c r="J69" s="129">
        <v>0</v>
      </c>
      <c r="K69" s="129">
        <v>0</v>
      </c>
      <c r="L69" s="129">
        <v>0</v>
      </c>
      <c r="M69" s="129">
        <v>0</v>
      </c>
      <c r="N69" s="46">
        <v>0</v>
      </c>
      <c r="O69" s="11">
        <v>0</v>
      </c>
      <c r="P69" s="34"/>
      <c r="Q69" s="559">
        <v>0</v>
      </c>
      <c r="R69" s="50">
        <f>SUM(G69:O69)+Q69</f>
        <v>0</v>
      </c>
      <c r="S69" s="294"/>
    </row>
    <row r="70" spans="1:19" ht="25.15" customHeight="1" x14ac:dyDescent="0.2">
      <c r="A70" s="324"/>
      <c r="B70" s="307"/>
      <c r="C70" s="325" t="s">
        <v>131</v>
      </c>
      <c r="D70" s="326" t="s">
        <v>77</v>
      </c>
      <c r="E70" s="307"/>
      <c r="F70" s="326"/>
      <c r="G70" s="47">
        <f>SUM(G61:G69)</f>
        <v>-11487102</v>
      </c>
      <c r="H70" s="47">
        <f>SUM(H61:H69)</f>
        <v>378225</v>
      </c>
      <c r="I70" s="47">
        <f>SUM(I61:I69)</f>
        <v>-1891123</v>
      </c>
      <c r="J70" s="47">
        <f>SUM(J59:J69)</f>
        <v>0</v>
      </c>
      <c r="K70" s="47">
        <f>SUM(K60:K69)</f>
        <v>13000000</v>
      </c>
      <c r="L70" s="47">
        <f>SUM(L61:L69)</f>
        <v>0</v>
      </c>
      <c r="M70" s="47">
        <f>SUM(M61:M69)</f>
        <v>0</v>
      </c>
      <c r="N70" s="47">
        <f>SUM(N61:N64)+N69</f>
        <v>0</v>
      </c>
      <c r="O70" s="47">
        <f>SUM(O67:O69)</f>
        <v>0</v>
      </c>
      <c r="P70" s="47">
        <f>P58</f>
        <v>0</v>
      </c>
      <c r="Q70" s="47">
        <f>Q69</f>
        <v>0</v>
      </c>
      <c r="R70" s="137">
        <f>SUM(G70:Q70)</f>
        <v>0</v>
      </c>
    </row>
    <row r="71" spans="1:19" ht="25.15" customHeight="1" x14ac:dyDescent="0.25">
      <c r="A71" s="327">
        <v>6</v>
      </c>
      <c r="B71" s="270" t="s">
        <v>175</v>
      </c>
      <c r="C71" s="247"/>
      <c r="D71" s="247"/>
      <c r="E71" s="247"/>
      <c r="F71" s="271"/>
      <c r="G71" s="12"/>
      <c r="H71" s="6"/>
      <c r="I71" s="6"/>
      <c r="J71" s="6"/>
      <c r="K71" s="6"/>
      <c r="L71" s="6"/>
      <c r="M71" s="6"/>
      <c r="N71" s="6"/>
      <c r="O71" s="9"/>
      <c r="P71" s="33"/>
      <c r="Q71" s="33"/>
      <c r="R71" s="26"/>
    </row>
    <row r="72" spans="1:19" ht="25.15" customHeight="1" x14ac:dyDescent="0.25">
      <c r="A72" s="299"/>
      <c r="B72" s="273"/>
      <c r="C72" s="274" t="s">
        <v>39</v>
      </c>
      <c r="D72" s="254" t="s">
        <v>81</v>
      </c>
      <c r="E72" s="254"/>
      <c r="F72" s="275"/>
      <c r="G72" s="13"/>
      <c r="H72" s="8"/>
      <c r="I72" s="8"/>
      <c r="J72" s="8"/>
      <c r="K72" s="8"/>
      <c r="L72" s="8"/>
      <c r="M72" s="8"/>
      <c r="N72" s="8"/>
      <c r="O72" s="14"/>
      <c r="P72" s="42">
        <f>SUM( P23+P28+P56+P70)</f>
        <v>28525043</v>
      </c>
      <c r="Q72" s="32"/>
      <c r="R72" s="29">
        <f>P72</f>
        <v>28525043</v>
      </c>
    </row>
    <row r="73" spans="1:19" ht="25.15" customHeight="1" x14ac:dyDescent="0.25">
      <c r="A73" s="299"/>
      <c r="B73" s="273"/>
      <c r="C73" s="276" t="s">
        <v>40</v>
      </c>
      <c r="D73" s="254" t="s">
        <v>74</v>
      </c>
      <c r="E73" s="254"/>
      <c r="F73" s="275"/>
      <c r="G73" s="13"/>
      <c r="H73" s="8"/>
      <c r="I73" s="8"/>
      <c r="J73" s="42">
        <f t="shared" ref="J73:K82" si="1">J13-J31+J59</f>
        <v>0</v>
      </c>
      <c r="K73" s="8"/>
      <c r="L73" s="8"/>
      <c r="M73" s="8"/>
      <c r="N73" s="8"/>
      <c r="O73" s="8"/>
      <c r="P73" s="31"/>
      <c r="Q73" s="31"/>
      <c r="R73" s="29">
        <f>J73</f>
        <v>0</v>
      </c>
    </row>
    <row r="74" spans="1:19" ht="25.15" customHeight="1" x14ac:dyDescent="0.25">
      <c r="A74" s="299"/>
      <c r="B74" s="273"/>
      <c r="C74" s="276" t="s">
        <v>41</v>
      </c>
      <c r="D74" s="254" t="s">
        <v>64</v>
      </c>
      <c r="E74" s="254"/>
      <c r="F74" s="275"/>
      <c r="G74" s="13"/>
      <c r="H74" s="8"/>
      <c r="I74" s="8"/>
      <c r="J74" s="42">
        <f t="shared" si="1"/>
        <v>0</v>
      </c>
      <c r="K74" s="42">
        <f>K14-K32+K60</f>
        <v>0</v>
      </c>
      <c r="L74" s="8"/>
      <c r="M74" s="8"/>
      <c r="N74" s="8"/>
      <c r="O74" s="8"/>
      <c r="P74" s="32"/>
      <c r="Q74" s="32"/>
      <c r="R74" s="29">
        <f>SUM(J74:K74)</f>
        <v>0</v>
      </c>
    </row>
    <row r="75" spans="1:19" s="274" customFormat="1" ht="25.15" customHeight="1" x14ac:dyDescent="0.25">
      <c r="A75" s="299"/>
      <c r="B75" s="273"/>
      <c r="C75" s="274" t="s">
        <v>42</v>
      </c>
      <c r="D75" s="254" t="s">
        <v>65</v>
      </c>
      <c r="E75" s="254"/>
      <c r="F75" s="275"/>
      <c r="G75" s="40">
        <f t="shared" ref="G75:I79" si="2">SUM(G15-G33+G61)</f>
        <v>0</v>
      </c>
      <c r="H75" s="40">
        <f t="shared" si="2"/>
        <v>0</v>
      </c>
      <c r="I75" s="40">
        <f t="shared" si="2"/>
        <v>0</v>
      </c>
      <c r="J75" s="42">
        <f t="shared" si="1"/>
        <v>0</v>
      </c>
      <c r="K75" s="42">
        <f>K15-K33+K61</f>
        <v>0</v>
      </c>
      <c r="L75" s="40">
        <f>SUM(L15-L33+L61)</f>
        <v>0</v>
      </c>
      <c r="M75" s="42">
        <f t="shared" ref="M75:N78" si="3">M15-M33+M61</f>
        <v>0</v>
      </c>
      <c r="N75" s="42">
        <f t="shared" si="3"/>
        <v>0</v>
      </c>
      <c r="O75" s="13"/>
      <c r="P75" s="32"/>
      <c r="Q75" s="32"/>
      <c r="R75" s="29">
        <f>SUM(G75:N75)</f>
        <v>0</v>
      </c>
    </row>
    <row r="76" spans="1:19" s="274" customFormat="1" ht="25.15" customHeight="1" x14ac:dyDescent="0.25">
      <c r="A76" s="299"/>
      <c r="B76" s="273"/>
      <c r="C76" s="274" t="s">
        <v>43</v>
      </c>
      <c r="D76" s="254" t="s">
        <v>66</v>
      </c>
      <c r="E76" s="254"/>
      <c r="F76" s="275"/>
      <c r="G76" s="40">
        <f t="shared" si="2"/>
        <v>0</v>
      </c>
      <c r="H76" s="40">
        <f t="shared" si="2"/>
        <v>0</v>
      </c>
      <c r="I76" s="40">
        <f t="shared" si="2"/>
        <v>0</v>
      </c>
      <c r="J76" s="42">
        <f t="shared" si="1"/>
        <v>3238277</v>
      </c>
      <c r="K76" s="42">
        <f>K16-K34+K62</f>
        <v>0</v>
      </c>
      <c r="L76" s="40">
        <f>SUM(L16-L34+L62)</f>
        <v>0</v>
      </c>
      <c r="M76" s="42">
        <f t="shared" si="3"/>
        <v>0</v>
      </c>
      <c r="N76" s="42">
        <f t="shared" si="3"/>
        <v>0</v>
      </c>
      <c r="O76" s="13"/>
      <c r="P76" s="32"/>
      <c r="Q76" s="32"/>
      <c r="R76" s="29">
        <f>SUM(G76:N76)</f>
        <v>3238277</v>
      </c>
    </row>
    <row r="77" spans="1:19" s="274" customFormat="1" ht="25.15" customHeight="1" x14ac:dyDescent="0.25">
      <c r="A77" s="299"/>
      <c r="B77" s="273"/>
      <c r="C77" s="274" t="s">
        <v>44</v>
      </c>
      <c r="D77" s="254" t="s">
        <v>67</v>
      </c>
      <c r="E77" s="254"/>
      <c r="F77" s="275"/>
      <c r="G77" s="40">
        <f t="shared" si="2"/>
        <v>0</v>
      </c>
      <c r="H77" s="40">
        <f t="shared" si="2"/>
        <v>0</v>
      </c>
      <c r="I77" s="40">
        <f t="shared" si="2"/>
        <v>0</v>
      </c>
      <c r="J77" s="42">
        <f t="shared" si="1"/>
        <v>0</v>
      </c>
      <c r="K77" s="42">
        <f>K17-K35+K63</f>
        <v>0</v>
      </c>
      <c r="L77" s="40">
        <f>SUM(L17-L35+L63)</f>
        <v>0</v>
      </c>
      <c r="M77" s="42">
        <f t="shared" si="3"/>
        <v>0</v>
      </c>
      <c r="N77" s="42">
        <f t="shared" si="3"/>
        <v>0</v>
      </c>
      <c r="O77" s="8"/>
      <c r="P77" s="32"/>
      <c r="Q77" s="32"/>
      <c r="R77" s="29">
        <f>SUM(G77:N77)</f>
        <v>0</v>
      </c>
    </row>
    <row r="78" spans="1:19" s="274" customFormat="1" ht="25.15" customHeight="1" x14ac:dyDescent="0.25">
      <c r="A78" s="299"/>
      <c r="B78" s="273"/>
      <c r="C78" s="274" t="s">
        <v>45</v>
      </c>
      <c r="D78" s="279" t="s">
        <v>68</v>
      </c>
      <c r="E78" s="279"/>
      <c r="F78" s="280"/>
      <c r="G78" s="40">
        <f t="shared" si="2"/>
        <v>0</v>
      </c>
      <c r="H78" s="40">
        <f t="shared" si="2"/>
        <v>0</v>
      </c>
      <c r="I78" s="40">
        <f t="shared" si="2"/>
        <v>0</v>
      </c>
      <c r="J78" s="42">
        <f t="shared" si="1"/>
        <v>0</v>
      </c>
      <c r="K78" s="42">
        <f>K18-K36+K64</f>
        <v>0</v>
      </c>
      <c r="L78" s="40">
        <f>SUM(L18-L36+L64)</f>
        <v>0</v>
      </c>
      <c r="M78" s="42">
        <f t="shared" si="3"/>
        <v>0</v>
      </c>
      <c r="N78" s="42">
        <f t="shared" si="3"/>
        <v>0</v>
      </c>
      <c r="O78" s="14"/>
      <c r="P78" s="34"/>
      <c r="Q78" s="34"/>
      <c r="R78" s="29">
        <f>SUM(G78:N78)</f>
        <v>0</v>
      </c>
    </row>
    <row r="79" spans="1:19" ht="25.15" customHeight="1" x14ac:dyDescent="0.25">
      <c r="A79" s="299"/>
      <c r="B79" s="273"/>
      <c r="C79" s="274" t="s">
        <v>46</v>
      </c>
      <c r="D79" s="279" t="s">
        <v>78</v>
      </c>
      <c r="E79" s="279"/>
      <c r="F79" s="280"/>
      <c r="G79" s="40">
        <f t="shared" si="2"/>
        <v>0</v>
      </c>
      <c r="H79" s="40">
        <f t="shared" si="2"/>
        <v>0</v>
      </c>
      <c r="I79" s="40">
        <f t="shared" si="2"/>
        <v>0</v>
      </c>
      <c r="J79" s="42">
        <f t="shared" si="1"/>
        <v>0</v>
      </c>
      <c r="K79" s="42">
        <f t="shared" si="1"/>
        <v>0</v>
      </c>
      <c r="L79" s="8"/>
      <c r="M79" s="7">
        <f>M19-M37+M65</f>
        <v>0</v>
      </c>
      <c r="N79" s="8"/>
      <c r="O79" s="14"/>
      <c r="P79" s="34"/>
      <c r="Q79" s="34"/>
      <c r="R79" s="29">
        <f>SUM(G79:K79)+M79</f>
        <v>0</v>
      </c>
    </row>
    <row r="80" spans="1:19" ht="25.15" customHeight="1" x14ac:dyDescent="0.25">
      <c r="A80" s="299"/>
      <c r="B80" s="273"/>
      <c r="C80" s="274" t="s">
        <v>47</v>
      </c>
      <c r="D80" s="279" t="s">
        <v>94</v>
      </c>
      <c r="E80" s="279"/>
      <c r="F80" s="280"/>
      <c r="G80" s="40">
        <f t="shared" ref="G80:I81" si="4">SUM(G20-G38+G53+G66)</f>
        <v>0</v>
      </c>
      <c r="H80" s="40">
        <f t="shared" si="4"/>
        <v>1095556</v>
      </c>
      <c r="I80" s="40">
        <f t="shared" si="4"/>
        <v>3221717</v>
      </c>
      <c r="J80" s="42">
        <f t="shared" si="1"/>
        <v>0</v>
      </c>
      <c r="K80" s="42">
        <f t="shared" si="1"/>
        <v>0</v>
      </c>
      <c r="L80" s="8"/>
      <c r="M80" s="7">
        <f>M20-M38+M66</f>
        <v>0</v>
      </c>
      <c r="N80" s="8"/>
      <c r="O80" s="14"/>
      <c r="P80" s="34"/>
      <c r="Q80" s="34"/>
      <c r="R80" s="29">
        <f>SUM(G80:K80)+M80</f>
        <v>4317273</v>
      </c>
    </row>
    <row r="81" spans="1:21" ht="25.15" customHeight="1" x14ac:dyDescent="0.25">
      <c r="A81" s="299"/>
      <c r="B81" s="273"/>
      <c r="C81" s="274" t="s">
        <v>48</v>
      </c>
      <c r="D81" s="279" t="s">
        <v>117</v>
      </c>
      <c r="E81" s="279"/>
      <c r="F81" s="280"/>
      <c r="G81" s="40">
        <f t="shared" si="4"/>
        <v>5530243</v>
      </c>
      <c r="H81" s="40">
        <f t="shared" si="4"/>
        <v>5417861</v>
      </c>
      <c r="I81" s="40">
        <f t="shared" si="4"/>
        <v>4509664</v>
      </c>
      <c r="J81" s="42">
        <f t="shared" si="1"/>
        <v>0</v>
      </c>
      <c r="K81" s="42">
        <f t="shared" si="1"/>
        <v>1916370</v>
      </c>
      <c r="L81" s="8"/>
      <c r="M81" s="42">
        <f>M21-M39+M67</f>
        <v>0</v>
      </c>
      <c r="N81" s="8"/>
      <c r="O81" s="43">
        <f>O21-O39+O67</f>
        <v>0</v>
      </c>
      <c r="P81" s="34"/>
      <c r="Q81" s="34"/>
      <c r="R81" s="29">
        <f>SUM(G81:K81)+M81+O81</f>
        <v>17374138</v>
      </c>
    </row>
    <row r="82" spans="1:21" ht="25.15" customHeight="1" x14ac:dyDescent="0.25">
      <c r="A82" s="299"/>
      <c r="B82" s="273"/>
      <c r="C82" s="274" t="s">
        <v>57</v>
      </c>
      <c r="D82" s="279" t="s">
        <v>126</v>
      </c>
      <c r="E82" s="279"/>
      <c r="F82" s="280"/>
      <c r="G82" s="41">
        <f>SUM(G26-G40+G55+G68)</f>
        <v>30122427</v>
      </c>
      <c r="H82" s="41">
        <f>SUM(H26-H40+H55+H68)</f>
        <v>13827165</v>
      </c>
      <c r="I82" s="41">
        <f>SUM(I26-I40+I55+I68)</f>
        <v>3638727</v>
      </c>
      <c r="J82" s="42">
        <f t="shared" si="1"/>
        <v>0</v>
      </c>
      <c r="K82" s="42">
        <f t="shared" si="1"/>
        <v>13000000</v>
      </c>
      <c r="L82" s="24"/>
      <c r="M82" s="41">
        <f>M26-M40+M68</f>
        <v>0</v>
      </c>
      <c r="N82" s="24"/>
      <c r="O82" s="43">
        <f>O26-O40+O68</f>
        <v>0</v>
      </c>
      <c r="P82" s="34"/>
      <c r="Q82" s="34"/>
      <c r="R82" s="29">
        <f>SUM(G82:K82)+M82+O82</f>
        <v>60588319</v>
      </c>
    </row>
    <row r="83" spans="1:21" ht="25.15" customHeight="1" thickBot="1" x14ac:dyDescent="0.25">
      <c r="A83" s="328"/>
      <c r="B83" s="284"/>
      <c r="C83" s="276" t="s">
        <v>100</v>
      </c>
      <c r="D83" s="279" t="s">
        <v>92</v>
      </c>
      <c r="E83" s="279"/>
      <c r="F83" s="280"/>
      <c r="G83" s="24"/>
      <c r="H83" s="24"/>
      <c r="I83" s="24"/>
      <c r="J83" s="24"/>
      <c r="K83" s="24"/>
      <c r="L83" s="24"/>
      <c r="M83" s="24"/>
      <c r="N83" s="24"/>
      <c r="O83" s="24"/>
      <c r="P83" s="34"/>
      <c r="Q83" s="133">
        <f>Q23+Q28-Q48+Q70</f>
        <v>6577695</v>
      </c>
      <c r="R83" s="36">
        <f>Q83</f>
        <v>6577695</v>
      </c>
    </row>
    <row r="84" spans="1:21" ht="25.15" customHeight="1" thickBot="1" x14ac:dyDescent="0.25">
      <c r="A84" s="329"/>
      <c r="B84" s="330"/>
      <c r="C84" s="331" t="s">
        <v>131</v>
      </c>
      <c r="D84" s="332"/>
      <c r="E84" s="330"/>
      <c r="F84" s="333" t="s">
        <v>102</v>
      </c>
      <c r="G84" s="44">
        <f>SUM(G75:G82)</f>
        <v>35652670</v>
      </c>
      <c r="H84" s="44">
        <f>SUM(H75:H82)</f>
        <v>20340582</v>
      </c>
      <c r="I84" s="44">
        <f>SUM(I75:I82)</f>
        <v>11370108</v>
      </c>
      <c r="J84" s="44">
        <f>SUM(J73:J82)</f>
        <v>3238277</v>
      </c>
      <c r="K84" s="44">
        <f>SUM(K73:K82)</f>
        <v>14916370</v>
      </c>
      <c r="L84" s="44">
        <f>SUM(L75:L78)</f>
        <v>0</v>
      </c>
      <c r="M84" s="44">
        <f>SUM(M75:M82)</f>
        <v>0</v>
      </c>
      <c r="N84" s="44">
        <f>SUM(N75:N78)</f>
        <v>0</v>
      </c>
      <c r="O84" s="44">
        <f>SUM(O81:O82)</f>
        <v>0</v>
      </c>
      <c r="P84" s="44">
        <f>P72</f>
        <v>28525043</v>
      </c>
      <c r="Q84" s="131">
        <f>Q83</f>
        <v>6577695</v>
      </c>
      <c r="R84" s="45">
        <f>SUM(G84:Q84)</f>
        <v>120620745</v>
      </c>
      <c r="S84" s="274"/>
    </row>
    <row r="85" spans="1:21" ht="29.25" customHeight="1" x14ac:dyDescent="0.2">
      <c r="A85" s="274"/>
      <c r="B85" s="274"/>
      <c r="C85" s="276"/>
      <c r="D85" s="274"/>
      <c r="E85" s="274"/>
      <c r="F85" s="274"/>
      <c r="G85" s="334"/>
      <c r="H85" s="334"/>
      <c r="I85" s="334"/>
      <c r="J85" s="334"/>
      <c r="K85" s="334"/>
      <c r="L85" s="334"/>
      <c r="M85" s="334"/>
      <c r="N85" s="334"/>
      <c r="O85" s="334"/>
      <c r="P85" s="334"/>
      <c r="Q85" s="334"/>
      <c r="R85" s="334"/>
      <c r="S85" s="335"/>
      <c r="T85" s="335"/>
      <c r="U85" s="276"/>
    </row>
    <row r="86" spans="1:21" ht="25.15" customHeight="1" thickBot="1" x14ac:dyDescent="0.25">
      <c r="A86" s="276"/>
      <c r="B86" s="276"/>
      <c r="C86" s="276"/>
      <c r="D86" s="276"/>
      <c r="E86" s="276"/>
      <c r="F86" s="276"/>
      <c r="G86" s="336"/>
      <c r="H86" s="336"/>
      <c r="I86" s="336"/>
      <c r="J86" s="334"/>
      <c r="K86" s="334"/>
      <c r="L86" s="334"/>
      <c r="M86" s="334"/>
      <c r="N86" s="334"/>
      <c r="O86" s="334"/>
      <c r="P86" s="334" t="s">
        <v>102</v>
      </c>
      <c r="Q86" s="334"/>
      <c r="R86" s="334"/>
      <c r="S86" s="334"/>
      <c r="T86" s="334"/>
      <c r="U86" s="276"/>
    </row>
    <row r="87" spans="1:21" ht="25.15" customHeight="1" thickBot="1" x14ac:dyDescent="0.3">
      <c r="A87" s="337" t="s">
        <v>176</v>
      </c>
      <c r="B87" s="338"/>
      <c r="C87" s="339"/>
      <c r="D87" s="239"/>
      <c r="E87" s="239"/>
      <c r="H87" s="340"/>
      <c r="I87" s="340"/>
      <c r="J87" s="276"/>
      <c r="K87" s="247"/>
      <c r="L87" s="247"/>
      <c r="M87" s="341" t="s">
        <v>214</v>
      </c>
      <c r="N87" s="342"/>
      <c r="O87" s="342"/>
      <c r="P87" s="342"/>
      <c r="Q87" s="342"/>
      <c r="R87" s="343"/>
      <c r="S87" s="334"/>
      <c r="T87" s="334"/>
      <c r="U87" s="276"/>
    </row>
    <row r="88" spans="1:21" ht="22.15" customHeight="1" x14ac:dyDescent="0.2">
      <c r="A88" s="344" t="s">
        <v>127</v>
      </c>
      <c r="B88" s="345"/>
      <c r="C88" s="345"/>
      <c r="D88" s="345"/>
      <c r="E88" s="345"/>
      <c r="F88" s="346"/>
      <c r="G88" s="347" t="s">
        <v>84</v>
      </c>
      <c r="H88" s="348"/>
      <c r="I88" s="348"/>
      <c r="J88" s="349"/>
      <c r="K88" s="350"/>
      <c r="L88" s="350"/>
      <c r="M88" s="351" t="s">
        <v>85</v>
      </c>
      <c r="N88" s="560" t="s">
        <v>259</v>
      </c>
      <c r="O88" s="352"/>
      <c r="P88" s="352"/>
      <c r="Q88" s="352"/>
      <c r="R88" s="353"/>
      <c r="S88" s="334"/>
      <c r="T88" s="334"/>
      <c r="U88" s="276"/>
    </row>
    <row r="89" spans="1:21" ht="20.65" customHeight="1" x14ac:dyDescent="0.2">
      <c r="A89" s="354" t="s">
        <v>164</v>
      </c>
      <c r="B89" s="355"/>
      <c r="C89" s="355"/>
      <c r="D89" s="355"/>
      <c r="E89" s="355"/>
      <c r="F89" s="355"/>
      <c r="G89" s="562">
        <v>61563204</v>
      </c>
      <c r="H89" s="356"/>
      <c r="I89" s="356"/>
      <c r="J89" s="334"/>
      <c r="K89" s="357"/>
      <c r="L89" s="357"/>
      <c r="M89" s="351" t="s">
        <v>86</v>
      </c>
      <c r="N89" s="560" t="s">
        <v>260</v>
      </c>
      <c r="O89" s="352"/>
      <c r="P89" s="352"/>
      <c r="Q89" s="352"/>
      <c r="R89" s="353"/>
      <c r="S89" s="276"/>
      <c r="T89" s="276"/>
      <c r="U89" s="276"/>
    </row>
    <row r="90" spans="1:21" ht="21" customHeight="1" x14ac:dyDescent="0.2">
      <c r="A90" s="350"/>
      <c r="B90" s="350"/>
      <c r="C90" s="350"/>
      <c r="D90" s="350"/>
      <c r="E90" s="350"/>
      <c r="F90" s="350"/>
      <c r="G90" s="334"/>
      <c r="H90" s="334"/>
      <c r="I90" s="334"/>
      <c r="J90" s="334"/>
      <c r="K90" s="358"/>
      <c r="L90" s="358"/>
      <c r="M90" s="359" t="s">
        <v>87</v>
      </c>
      <c r="N90" s="560" t="s">
        <v>261</v>
      </c>
      <c r="O90" s="352"/>
      <c r="P90" s="352"/>
      <c r="Q90" s="352"/>
      <c r="R90" s="353"/>
      <c r="S90" s="276"/>
      <c r="T90" s="276"/>
      <c r="U90" s="276"/>
    </row>
    <row r="91" spans="1:21" ht="20.100000000000001" customHeight="1" thickBot="1" x14ac:dyDescent="0.25">
      <c r="H91" s="334"/>
      <c r="I91" s="334"/>
      <c r="J91" s="334"/>
      <c r="K91" s="358"/>
      <c r="L91" s="358"/>
      <c r="M91" s="360" t="s">
        <v>88</v>
      </c>
      <c r="N91" s="561" t="s">
        <v>262</v>
      </c>
      <c r="O91" s="361"/>
      <c r="P91" s="361"/>
      <c r="Q91" s="361"/>
      <c r="R91" s="362"/>
    </row>
    <row r="92" spans="1:21" ht="22.15" customHeight="1" x14ac:dyDescent="0.2">
      <c r="M92" s="276"/>
      <c r="N92" s="276"/>
      <c r="O92" s="276"/>
      <c r="P92" s="276"/>
      <c r="Q92" s="276"/>
      <c r="R92" s="276"/>
    </row>
    <row r="93" spans="1:21" hidden="1" x14ac:dyDescent="0.2">
      <c r="M93" s="276"/>
      <c r="N93" s="276"/>
      <c r="O93" s="276"/>
      <c r="P93" s="276"/>
      <c r="Q93" s="276"/>
      <c r="R93" s="276"/>
    </row>
  </sheetData>
  <sheetProtection sheet="1"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abSelected="1" zoomScaleNormal="100" zoomScaleSheetLayoutView="93" zoomScalePageLayoutView="60" workbookViewId="0">
      <selection activeCell="A6" sqref="A6"/>
    </sheetView>
  </sheetViews>
  <sheetFormatPr defaultColWidth="0" defaultRowHeight="14.25" zeroHeight="1" x14ac:dyDescent="0.2"/>
  <cols>
    <col min="1" max="1" width="9.42578125" style="234" customWidth="1"/>
    <col min="2" max="2" width="20.42578125" style="234" customWidth="1"/>
    <col min="3" max="3" width="11.7109375" style="284" customWidth="1"/>
    <col min="4" max="4" width="17" style="234" customWidth="1"/>
    <col min="5" max="5" width="65.7109375" style="234" customWidth="1"/>
    <col min="6" max="7" width="12.5703125" style="234" hidden="1" customWidth="1"/>
    <col min="8" max="16384" width="9.28515625" style="234" hidden="1"/>
  </cols>
  <sheetData>
    <row r="1" spans="1:7" ht="19.899999999999999" customHeight="1" x14ac:dyDescent="0.25">
      <c r="A1" s="363" t="s">
        <v>208</v>
      </c>
      <c r="B1" s="364"/>
      <c r="C1" s="364"/>
      <c r="D1" s="364"/>
      <c r="E1" s="365"/>
    </row>
    <row r="2" spans="1:7" ht="19.899999999999999" customHeight="1" x14ac:dyDescent="0.25">
      <c r="A2" s="366" t="s">
        <v>209</v>
      </c>
      <c r="B2" s="367"/>
      <c r="C2" s="368"/>
      <c r="D2" s="368"/>
      <c r="E2" s="369"/>
    </row>
    <row r="3" spans="1:7" ht="19.899999999999999" customHeight="1" thickBot="1" x14ac:dyDescent="0.3">
      <c r="A3" s="370" t="s">
        <v>210</v>
      </c>
      <c r="B3" s="371"/>
      <c r="C3" s="372"/>
      <c r="D3" s="372"/>
      <c r="E3" s="373"/>
    </row>
    <row r="4" spans="1:7" ht="19.899999999999999" customHeight="1" thickBot="1" x14ac:dyDescent="0.3">
      <c r="A4" s="374" t="s">
        <v>8</v>
      </c>
      <c r="B4" s="597" t="str">
        <f>'CSS '!B4</f>
        <v>Riverside</v>
      </c>
      <c r="C4" s="230"/>
      <c r="D4" s="231" t="s">
        <v>9</v>
      </c>
      <c r="E4" s="598">
        <v>42893</v>
      </c>
      <c r="F4" s="274"/>
    </row>
    <row r="5" spans="1:7" ht="40.15" customHeight="1" thickBot="1" x14ac:dyDescent="0.25">
      <c r="A5" s="225" t="s">
        <v>227</v>
      </c>
      <c r="B5" s="226"/>
      <c r="C5" s="227" t="s">
        <v>83</v>
      </c>
      <c r="D5" s="228" t="s">
        <v>84</v>
      </c>
      <c r="E5" s="229" t="s">
        <v>226</v>
      </c>
    </row>
    <row r="6" spans="1:7" ht="35.1" customHeight="1" x14ac:dyDescent="0.2">
      <c r="A6" s="612" t="s">
        <v>254</v>
      </c>
      <c r="B6" s="613"/>
      <c r="C6" s="171" t="s">
        <v>258</v>
      </c>
      <c r="D6" s="605">
        <v>1512898</v>
      </c>
      <c r="E6" s="607" t="s">
        <v>263</v>
      </c>
      <c r="G6" s="375"/>
    </row>
    <row r="7" spans="1:7" ht="31.5" customHeight="1" x14ac:dyDescent="0.2">
      <c r="A7" s="610" t="s">
        <v>252</v>
      </c>
      <c r="B7" s="611"/>
      <c r="C7" s="171" t="s">
        <v>258</v>
      </c>
      <c r="D7" s="605">
        <v>378225</v>
      </c>
      <c r="E7" s="608" t="s">
        <v>264</v>
      </c>
    </row>
    <row r="8" spans="1:7" ht="29.65" customHeight="1" thickBot="1" x14ac:dyDescent="0.25">
      <c r="A8" s="603" t="s">
        <v>251</v>
      </c>
      <c r="B8" s="606"/>
      <c r="C8" s="171" t="s">
        <v>258</v>
      </c>
      <c r="D8" s="604">
        <v>-1891123</v>
      </c>
      <c r="E8" s="608" t="s">
        <v>265</v>
      </c>
    </row>
    <row r="9" spans="1:7" ht="35.1" customHeight="1" x14ac:dyDescent="0.2">
      <c r="A9" s="614" t="s">
        <v>254</v>
      </c>
      <c r="B9" s="615"/>
      <c r="C9" s="171" t="s">
        <v>255</v>
      </c>
      <c r="D9" s="604">
        <v>-13000000</v>
      </c>
      <c r="E9" s="607" t="s">
        <v>257</v>
      </c>
      <c r="G9" s="375"/>
    </row>
    <row r="10" spans="1:7" ht="31.5" customHeight="1" x14ac:dyDescent="0.2">
      <c r="A10" s="610" t="s">
        <v>253</v>
      </c>
      <c r="B10" s="611"/>
      <c r="C10" s="171" t="s">
        <v>255</v>
      </c>
      <c r="D10" s="605">
        <v>13000000</v>
      </c>
      <c r="E10" s="608" t="s">
        <v>256</v>
      </c>
    </row>
    <row r="11" spans="1:7" ht="29.1" customHeight="1" x14ac:dyDescent="0.2">
      <c r="A11" s="173"/>
      <c r="B11" s="599"/>
      <c r="C11" s="171"/>
      <c r="D11" s="122"/>
      <c r="E11" s="172"/>
    </row>
    <row r="12" spans="1:7" ht="30.6" customHeight="1" x14ac:dyDescent="0.2">
      <c r="A12" s="173"/>
      <c r="B12" s="599"/>
      <c r="C12" s="171"/>
      <c r="D12" s="122"/>
      <c r="E12" s="609"/>
    </row>
    <row r="13" spans="1:7" ht="32.1" customHeight="1" x14ac:dyDescent="0.2">
      <c r="A13" s="173"/>
      <c r="B13" s="599"/>
      <c r="C13" s="171"/>
      <c r="D13" s="122"/>
      <c r="E13" s="172"/>
    </row>
    <row r="14" spans="1:7" ht="36" customHeight="1" x14ac:dyDescent="0.2">
      <c r="A14" s="174"/>
      <c r="B14" s="600"/>
      <c r="C14" s="175"/>
      <c r="D14" s="122"/>
      <c r="E14" s="172"/>
    </row>
    <row r="15" spans="1:7" ht="34.5" customHeight="1" x14ac:dyDescent="0.2">
      <c r="A15" s="173"/>
      <c r="B15" s="599"/>
      <c r="C15" s="171"/>
      <c r="D15" s="122"/>
      <c r="E15" s="172"/>
    </row>
    <row r="16" spans="1:7" ht="39" customHeight="1" thickBot="1" x14ac:dyDescent="0.25">
      <c r="A16" s="176"/>
      <c r="B16" s="601"/>
      <c r="C16" s="124"/>
      <c r="D16" s="123"/>
      <c r="E16" s="177"/>
    </row>
    <row r="17" spans="1:5" ht="19.899999999999999" customHeight="1" thickTop="1" thickBot="1" x14ac:dyDescent="0.25">
      <c r="A17" s="376" t="s">
        <v>77</v>
      </c>
      <c r="B17" s="377"/>
      <c r="C17" s="378"/>
      <c r="D17" s="178">
        <f>SUM(D6:D16)</f>
        <v>0</v>
      </c>
      <c r="E17" s="232"/>
    </row>
    <row r="18" spans="1:5" ht="18" customHeight="1" x14ac:dyDescent="0.2">
      <c r="A18" s="379"/>
      <c r="B18" s="379"/>
      <c r="C18" s="379"/>
      <c r="D18" s="379"/>
    </row>
    <row r="19" spans="1:5" s="381" customFormat="1" ht="19.899999999999999" customHeight="1" x14ac:dyDescent="0.2">
      <c r="A19" s="380" t="s">
        <v>206</v>
      </c>
      <c r="B19" s="380"/>
      <c r="C19" s="380"/>
      <c r="D19" s="380"/>
    </row>
    <row r="20" spans="1:5" s="381" customFormat="1" ht="19.899999999999999" customHeight="1" x14ac:dyDescent="0.2">
      <c r="A20" s="381" t="s">
        <v>207</v>
      </c>
      <c r="C20" s="382"/>
    </row>
    <row r="21" spans="1:5" x14ac:dyDescent="0.2"/>
  </sheetData>
  <sheetProtection sheet="1"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AFCA5A-1112-45A2-870C-B90459CA98F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2652FEF4-25E1-44DA-96B2-FEC1A2BA0966}">
  <ds:schemaRefs>
    <ds:schemaRef ds:uri="http://schemas.microsoft.com/office/2006/metadata/longProperties"/>
  </ds:schemaRefs>
</ds:datastoreItem>
</file>

<file path=customXml/itemProps3.xml><?xml version="1.0" encoding="utf-8"?>
<ds:datastoreItem xmlns:ds="http://schemas.openxmlformats.org/officeDocument/2006/customXml" ds:itemID="{7872F7CA-F224-40A0-A9E1-A848953F9671}">
  <ds:schemaRefs>
    <ds:schemaRef ds:uri="http://schemas.microsoft.com/sharepoint/v3/contenttype/forms"/>
  </ds:schemaRefs>
</ds:datastoreItem>
</file>

<file path=customXml/itemProps4.xml><?xml version="1.0" encoding="utf-8"?>
<ds:datastoreItem xmlns:ds="http://schemas.openxmlformats.org/officeDocument/2006/customXml" ds:itemID="{62368DD2-EE07-48F2-BEEC-57B29A251FB5}"/>
</file>

<file path=customXml/itemProps5.xml><?xml version="1.0" encoding="utf-8"?>
<ds:datastoreItem xmlns:ds="http://schemas.openxmlformats.org/officeDocument/2006/customXml" ds:itemID="{24AF9468-A139-4640-8875-724B4D2EB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Riverside_FY15-16_RER_ADA</dc:title>
  <dc:creator>Moses.Ndungu@dhcs.ca.gov</dc:creator>
  <cp:keywords>Riverside_FY15-16_RER_ADA</cp:keywords>
  <cp:lastModifiedBy>westj</cp:lastModifiedBy>
  <cp:lastPrinted>2017-05-30T19:58:55Z</cp:lastPrinted>
  <dcterms:created xsi:type="dcterms:W3CDTF">2007-09-20T19:02:25Z</dcterms:created>
  <dcterms:modified xsi:type="dcterms:W3CDTF">2020-11-09T04:06:34Z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dlc_DocId">
    <vt:lpwstr>DHCSDOC-1363137784-3221</vt:lpwstr>
  </property>
  <property fmtid="{D5CDD505-2E9C-101B-9397-08002B2CF9AE}" pid="13" name="_dlc_DocIdItemGuid">
    <vt:lpwstr>564ee26f-11c2-4dba-ba4f-47d6b7420835</vt:lpwstr>
  </property>
  <property fmtid="{D5CDD505-2E9C-101B-9397-08002B2CF9AE}" pid="14" name="_dlc_DocIdUrl">
    <vt:lpwstr>http://dhcs2016prod:88/services/MH/_layouts/15/DocIdRedir.aspx?ID=DHCSDOC-1363137784-3221, DHCSDOC-1363137784-3221</vt:lpwstr>
  </property>
  <property fmtid="{D5CDD505-2E9C-101B-9397-08002B2CF9AE}" pid="15" name="ContentTypeId">
    <vt:lpwstr>0x0101000DD778A44A894D44A57135C48A267F0A</vt:lpwstr>
  </property>
</Properties>
</file>