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ADA\Sept 26 from MT - IN 19-043\IN w 13 Excel attach\Done ADA\"/>
    </mc:Choice>
  </mc:AlternateContent>
  <bookViews>
    <workbookView xWindow="0" yWindow="0" windowWidth="24000" windowHeight="9600"/>
  </bookViews>
  <sheets>
    <sheet name="Enclosure 5" sheetId="1" r:id="rId1"/>
  </sheets>
  <externalReferences>
    <externalReference r:id="rId2"/>
    <externalReference r:id="rId3"/>
  </externalReferences>
  <definedNames>
    <definedName name="_xlnm.Print_Titles" localSheetId="0">'Enclosure 5'!$4:$7</definedName>
    <definedName name="TitleRegion1.A2.L68.1">'Enclosure 5'!$A$2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8" i="1"/>
  <c r="I9" i="1" l="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H9" i="1"/>
  <c r="J9" i="1" s="1"/>
  <c r="H10" i="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H34" i="1"/>
  <c r="J34" i="1" s="1"/>
  <c r="H35" i="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H62" i="1"/>
  <c r="J62" i="1" s="1"/>
  <c r="H63" i="1"/>
  <c r="J63" i="1" s="1"/>
  <c r="H64" i="1"/>
  <c r="J64" i="1" s="1"/>
  <c r="I8" i="1"/>
  <c r="H8" i="1"/>
  <c r="J35" i="1" l="1"/>
  <c r="J10" i="1"/>
  <c r="J61" i="1"/>
  <c r="J48" i="1"/>
  <c r="J33" i="1"/>
  <c r="J8" i="1"/>
  <c r="E64" i="1"/>
  <c r="D64" i="1"/>
  <c r="B64" i="1"/>
  <c r="E63" i="1"/>
  <c r="D63" i="1"/>
  <c r="B63" i="1"/>
  <c r="E62" i="1"/>
  <c r="D62" i="1"/>
  <c r="B62" i="1"/>
  <c r="E61" i="1"/>
  <c r="D61" i="1"/>
  <c r="B61" i="1"/>
  <c r="E60" i="1"/>
  <c r="D60" i="1"/>
  <c r="B60" i="1"/>
  <c r="E59" i="1"/>
  <c r="D59" i="1"/>
  <c r="B59" i="1"/>
  <c r="E58" i="1"/>
  <c r="D58" i="1"/>
  <c r="B58" i="1"/>
  <c r="E57" i="1"/>
  <c r="D57" i="1"/>
  <c r="B57" i="1"/>
  <c r="E56" i="1"/>
  <c r="D56" i="1"/>
  <c r="B56" i="1"/>
  <c r="E55" i="1"/>
  <c r="D55" i="1"/>
  <c r="B55" i="1"/>
  <c r="E54" i="1"/>
  <c r="D54" i="1"/>
  <c r="B54" i="1"/>
  <c r="E53" i="1"/>
  <c r="D53" i="1"/>
  <c r="B53" i="1"/>
  <c r="E52" i="1"/>
  <c r="D52" i="1"/>
  <c r="B52" i="1"/>
  <c r="E51" i="1"/>
  <c r="D51" i="1"/>
  <c r="B51" i="1"/>
  <c r="E50" i="1"/>
  <c r="D50" i="1"/>
  <c r="B50" i="1"/>
  <c r="E49" i="1"/>
  <c r="D49" i="1"/>
  <c r="B49" i="1"/>
  <c r="E48" i="1"/>
  <c r="D48" i="1"/>
  <c r="B48" i="1"/>
  <c r="E47" i="1"/>
  <c r="D47" i="1"/>
  <c r="B47" i="1"/>
  <c r="E46" i="1"/>
  <c r="D46" i="1"/>
  <c r="B46" i="1"/>
  <c r="E45" i="1"/>
  <c r="D45" i="1"/>
  <c r="B45" i="1"/>
  <c r="E44" i="1"/>
  <c r="D44" i="1"/>
  <c r="B44" i="1"/>
  <c r="E43" i="1"/>
  <c r="D43" i="1"/>
  <c r="B43" i="1"/>
  <c r="E42" i="1"/>
  <c r="D42" i="1"/>
  <c r="B42" i="1"/>
  <c r="E41" i="1"/>
  <c r="D41" i="1"/>
  <c r="B41" i="1"/>
  <c r="E40" i="1"/>
  <c r="D40" i="1"/>
  <c r="B40" i="1"/>
  <c r="E39" i="1"/>
  <c r="D39" i="1"/>
  <c r="B39" i="1"/>
  <c r="E38" i="1"/>
  <c r="D38" i="1"/>
  <c r="B38" i="1"/>
  <c r="E37" i="1"/>
  <c r="D37" i="1"/>
  <c r="B37" i="1"/>
  <c r="E36" i="1"/>
  <c r="D36" i="1"/>
  <c r="B36" i="1"/>
  <c r="E35" i="1"/>
  <c r="D35" i="1"/>
  <c r="B35" i="1"/>
  <c r="E34" i="1"/>
  <c r="D34" i="1"/>
  <c r="B34" i="1"/>
  <c r="E33" i="1"/>
  <c r="D33" i="1"/>
  <c r="B33" i="1"/>
  <c r="E32" i="1"/>
  <c r="D32" i="1"/>
  <c r="B32" i="1"/>
  <c r="E31" i="1"/>
  <c r="D31" i="1"/>
  <c r="B31" i="1"/>
  <c r="E30" i="1"/>
  <c r="D30" i="1"/>
  <c r="B30" i="1"/>
  <c r="E29" i="1"/>
  <c r="D29" i="1"/>
  <c r="B29" i="1"/>
  <c r="E28" i="1"/>
  <c r="D28" i="1"/>
  <c r="B28" i="1"/>
  <c r="E27" i="1"/>
  <c r="D27" i="1"/>
  <c r="B27" i="1"/>
  <c r="E26" i="1"/>
  <c r="D26" i="1"/>
  <c r="B26" i="1"/>
  <c r="E25" i="1"/>
  <c r="D25" i="1"/>
  <c r="B25" i="1"/>
  <c r="E24" i="1"/>
  <c r="D24" i="1"/>
  <c r="B24" i="1"/>
  <c r="E23" i="1"/>
  <c r="D23" i="1"/>
  <c r="B23" i="1"/>
  <c r="E22" i="1"/>
  <c r="D22" i="1"/>
  <c r="B22" i="1"/>
  <c r="E21" i="1"/>
  <c r="D21" i="1"/>
  <c r="B21" i="1"/>
  <c r="E20" i="1"/>
  <c r="D20" i="1"/>
  <c r="B20" i="1"/>
  <c r="E19" i="1"/>
  <c r="D19" i="1"/>
  <c r="B19" i="1"/>
  <c r="E18" i="1"/>
  <c r="D18" i="1"/>
  <c r="B18" i="1"/>
  <c r="E17" i="1"/>
  <c r="D17" i="1"/>
  <c r="B17" i="1"/>
  <c r="E16" i="1"/>
  <c r="D16" i="1"/>
  <c r="B16" i="1"/>
  <c r="E15" i="1"/>
  <c r="D15" i="1"/>
  <c r="B15" i="1"/>
  <c r="E14" i="1"/>
  <c r="D14" i="1"/>
  <c r="B14" i="1"/>
  <c r="E13" i="1"/>
  <c r="D13" i="1"/>
  <c r="B13" i="1"/>
  <c r="E12" i="1"/>
  <c r="D12" i="1"/>
  <c r="B12" i="1"/>
  <c r="E11" i="1"/>
  <c r="D11" i="1"/>
  <c r="B11" i="1"/>
  <c r="E10" i="1"/>
  <c r="D10" i="1"/>
  <c r="B10" i="1"/>
  <c r="E9" i="1"/>
  <c r="D9" i="1"/>
  <c r="B9" i="1"/>
  <c r="E8" i="1"/>
  <c r="D8" i="1"/>
  <c r="B8" i="1"/>
  <c r="E5" i="1"/>
  <c r="D68" i="1" l="1"/>
  <c r="B68" i="1"/>
  <c r="C63" i="1" s="1"/>
  <c r="E68" i="1"/>
  <c r="K63" i="1" l="1"/>
  <c r="C46" i="1"/>
  <c r="C38" i="1"/>
  <c r="C44" i="1"/>
  <c r="C24" i="1"/>
  <c r="C61" i="1"/>
  <c r="C43" i="1"/>
  <c r="C20" i="1"/>
  <c r="C39" i="1"/>
  <c r="C12" i="1"/>
  <c r="C57" i="1"/>
  <c r="C49" i="1"/>
  <c r="C40" i="1"/>
  <c r="C21" i="1"/>
  <c r="C17" i="1"/>
  <c r="C11" i="1"/>
  <c r="C50" i="1"/>
  <c r="C53" i="1"/>
  <c r="C42" i="1"/>
  <c r="C56" i="1"/>
  <c r="C41" i="1"/>
  <c r="C9" i="1"/>
  <c r="C16" i="1"/>
  <c r="C52" i="1"/>
  <c r="C13" i="1"/>
  <c r="C30" i="1"/>
  <c r="C8" i="1"/>
  <c r="C48" i="1"/>
  <c r="C28" i="1"/>
  <c r="C22" i="1"/>
  <c r="C64" i="1"/>
  <c r="C18" i="1"/>
  <c r="C35" i="1"/>
  <c r="C33" i="1"/>
  <c r="C45" i="1"/>
  <c r="C62" i="1"/>
  <c r="C23" i="1"/>
  <c r="C55" i="1"/>
  <c r="C34" i="1"/>
  <c r="C27" i="1"/>
  <c r="C25" i="1"/>
  <c r="C37" i="1"/>
  <c r="C58" i="1"/>
  <c r="C15" i="1"/>
  <c r="C51" i="1"/>
  <c r="C26" i="1"/>
  <c r="C14" i="1"/>
  <c r="C31" i="1"/>
  <c r="C59" i="1"/>
  <c r="C60" i="1"/>
  <c r="C19" i="1"/>
  <c r="C36" i="1"/>
  <c r="C29" i="1"/>
  <c r="C54" i="1"/>
  <c r="C32" i="1"/>
  <c r="C47" i="1"/>
  <c r="C10" i="1"/>
  <c r="K26" i="1" l="1"/>
  <c r="K9" i="1"/>
  <c r="K29" i="1"/>
  <c r="K28" i="1"/>
  <c r="K41" i="1"/>
  <c r="K36" i="1"/>
  <c r="K56" i="1"/>
  <c r="K19" i="1"/>
  <c r="K57" i="1"/>
  <c r="K37" i="1"/>
  <c r="K53" i="1"/>
  <c r="K10" i="1"/>
  <c r="K35" i="1"/>
  <c r="K50" i="1"/>
  <c r="K39" i="1"/>
  <c r="K54" i="1"/>
  <c r="K22" i="1"/>
  <c r="K61" i="1"/>
  <c r="K23" i="1"/>
  <c r="K24" i="1"/>
  <c r="K15" i="1"/>
  <c r="K48" i="1"/>
  <c r="K44" i="1"/>
  <c r="K58" i="1"/>
  <c r="K42" i="1"/>
  <c r="K38" i="1"/>
  <c r="K60" i="1"/>
  <c r="K33" i="1"/>
  <c r="K30" i="1"/>
  <c r="K12" i="1"/>
  <c r="K46" i="1"/>
  <c r="K59" i="1"/>
  <c r="K25" i="1"/>
  <c r="K13" i="1"/>
  <c r="K47" i="1"/>
  <c r="K31" i="1"/>
  <c r="K27" i="1"/>
  <c r="K18" i="1"/>
  <c r="K52" i="1"/>
  <c r="K11" i="1"/>
  <c r="K20" i="1"/>
  <c r="K55" i="1"/>
  <c r="K21" i="1"/>
  <c r="K51" i="1"/>
  <c r="K40" i="1"/>
  <c r="K62" i="1"/>
  <c r="K49" i="1"/>
  <c r="K45" i="1"/>
  <c r="K32" i="1"/>
  <c r="K14" i="1"/>
  <c r="K34" i="1"/>
  <c r="K64" i="1"/>
  <c r="K16" i="1"/>
  <c r="K17" i="1"/>
  <c r="K43" i="1"/>
  <c r="C68" i="1"/>
  <c r="F68" i="1"/>
  <c r="K8" i="1"/>
  <c r="K68" i="1" l="1"/>
  <c r="J68" i="1" l="1"/>
  <c r="L12" i="1" l="1"/>
  <c r="L20" i="1"/>
  <c r="L28" i="1"/>
  <c r="L36" i="1"/>
  <c r="L44" i="1"/>
  <c r="L52" i="1"/>
  <c r="L60" i="1"/>
  <c r="L13" i="1"/>
  <c r="L21" i="1"/>
  <c r="L29" i="1"/>
  <c r="L37" i="1"/>
  <c r="L45" i="1"/>
  <c r="L53" i="1"/>
  <c r="L61" i="1"/>
  <c r="L18" i="1"/>
  <c r="L50" i="1"/>
  <c r="L11" i="1"/>
  <c r="L35" i="1"/>
  <c r="L51" i="1"/>
  <c r="L14" i="1"/>
  <c r="L22" i="1"/>
  <c r="L30" i="1"/>
  <c r="L38" i="1"/>
  <c r="L46" i="1"/>
  <c r="L54" i="1"/>
  <c r="L62" i="1"/>
  <c r="L24" i="1"/>
  <c r="L40" i="1"/>
  <c r="L56" i="1"/>
  <c r="L9" i="1"/>
  <c r="L33" i="1"/>
  <c r="L49" i="1"/>
  <c r="L10" i="1"/>
  <c r="L34" i="1"/>
  <c r="L58" i="1"/>
  <c r="L19" i="1"/>
  <c r="L27" i="1"/>
  <c r="L43" i="1"/>
  <c r="L59" i="1"/>
  <c r="L15" i="1"/>
  <c r="L23" i="1"/>
  <c r="L31" i="1"/>
  <c r="L39" i="1"/>
  <c r="L47" i="1"/>
  <c r="L55" i="1"/>
  <c r="L63" i="1"/>
  <c r="L16" i="1"/>
  <c r="L32" i="1"/>
  <c r="L48" i="1"/>
  <c r="L64" i="1"/>
  <c r="L17" i="1"/>
  <c r="L25" i="1"/>
  <c r="L41" i="1"/>
  <c r="L57" i="1"/>
  <c r="L26" i="1"/>
  <c r="L42" i="1"/>
  <c r="L8" i="1"/>
  <c r="L68" i="1"/>
</calcChain>
</file>

<file path=xl/sharedStrings.xml><?xml version="1.0" encoding="utf-8"?>
<sst xmlns="http://schemas.openxmlformats.org/spreadsheetml/2006/main" count="87" uniqueCount="87">
  <si>
    <t>Counties</t>
  </si>
  <si>
    <t>Total State Population January 1, 2017</t>
  </si>
  <si>
    <t>Adjusted Need</t>
  </si>
  <si>
    <t>Revised Need Based on Self Sufficiency</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</si>
  <si>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</si>
  <si>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</si>
  <si>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</si>
  <si>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</si>
  <si>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</si>
  <si>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</si>
  <si>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</si>
  <si>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</si>
  <si>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</si>
  <si>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</si>
  <si>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</si>
  <si>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</si>
  <si>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</si>
  <si>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</si>
  <si>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</si>
  <si>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</si>
  <si>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</si>
  <si>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</si>
  <si>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</si>
  <si>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</si>
  <si>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</si>
  <si>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</si>
  <si>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</si>
  <si>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</si>
  <si>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</si>
  <si>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</si>
  <si>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</si>
  <si>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</si>
  <si>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</si>
  <si>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</si>
  <si>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</si>
  <si>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</si>
  <si>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</si>
  <si>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</si>
  <si>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</si>
  <si>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</si>
  <si>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</si>
  <si>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</si>
  <si>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</si>
  <si>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</si>
  <si>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</si>
  <si>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</si>
  <si>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</si>
  <si>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</si>
  <si>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</si>
  <si>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</si>
  <si>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</si>
  <si>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</si>
  <si>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</si>
  <si>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</si>
  <si>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</si>
  <si>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</si>
  <si>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</si>
  <si>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</si>
  <si>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</si>
  <si>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</si>
  <si>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</si>
  <si>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</si>
  <si>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</si>
  <si>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City of Berkeley</t>
  </si>
  <si>
    <t>Tri-City</t>
  </si>
  <si>
    <t>Total</t>
  </si>
  <si>
    <t>1*2*40%</t>
  </si>
  <si>
    <t>Portion of Total Need to be Weighted by Self Sufficiency= 40%</t>
  </si>
  <si>
    <t>Portion of Need not Weighted by Self Sufficiency= 60%</t>
  </si>
  <si>
    <t>Total Need Weighted by Self Sufficiency</t>
  </si>
  <si>
    <t>Enclosure 5-Adjustments-Self-Sufficiency</t>
  </si>
  <si>
    <t>A</t>
  </si>
  <si>
    <t>B</t>
  </si>
  <si>
    <t>C</t>
  </si>
  <si>
    <t>D</t>
  </si>
  <si>
    <t>E</t>
  </si>
  <si>
    <t>F</t>
  </si>
  <si>
    <t>(A*40%)*B</t>
  </si>
  <si>
    <t>C+D</t>
  </si>
  <si>
    <t>A*(60%)</t>
  </si>
  <si>
    <t xml:space="preserve">E/Total </t>
  </si>
  <si>
    <r>
      <t>County Share of Population</t>
    </r>
    <r>
      <rPr>
        <b/>
        <vertAlign val="superscript"/>
        <sz val="12"/>
        <rFont val="Arial"/>
        <family val="2"/>
      </rPr>
      <t>a/</t>
    </r>
  </si>
  <si>
    <r>
      <t>Population Most Likely To Apply for Services</t>
    </r>
    <r>
      <rPr>
        <b/>
        <vertAlign val="superscript"/>
        <sz val="12"/>
        <rFont val="Arial"/>
        <family val="2"/>
      </rPr>
      <t>b/</t>
    </r>
  </si>
  <si>
    <r>
      <t>Population Most Likely to Access Services</t>
    </r>
    <r>
      <rPr>
        <b/>
        <vertAlign val="superscript"/>
        <sz val="12"/>
        <rFont val="Arial"/>
        <family val="2"/>
      </rPr>
      <t>c/</t>
    </r>
  </si>
  <si>
    <r>
      <t>Total Need</t>
    </r>
    <r>
      <rPr>
        <b/>
        <vertAlign val="superscript"/>
        <sz val="12"/>
        <rFont val="Arial"/>
        <family val="2"/>
      </rPr>
      <t>a/</t>
    </r>
  </si>
  <si>
    <r>
      <t>Self-Sufficiency Median</t>
    </r>
    <r>
      <rPr>
        <b/>
        <vertAlign val="superscript"/>
        <sz val="12"/>
        <rFont val="Arial"/>
        <family val="2"/>
      </rPr>
      <t>b/</t>
    </r>
  </si>
  <si>
    <t>Press LEFT or RIGHT arrow to read headings. Press UP or DOWN arrow to read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</si>
</sst>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00%\ \ "/>
    <numFmt numFmtId="166" formatCode="0.0000\ \ \ \ "/>
    <numFmt numFmtId="167" formatCode="mm/dd/yy"/>
  </numFmts>
  <fonts count="7" x14ac:knownFonts="1">
    <font>
      <sz val="11"/>
      <color theme="1"/>
      <name val="Calibri"/>
      <family val="2"/>
      <scheme val="minor"/>
    </font>
    <font>
      <sz val="11"/>
      <color theme="1"/>
      <name val="Calibri"/>
      <family val="2"/>
      <scheme val="minor"/>
    </font>
    <font>
      <sz val="12"/>
      <name val="Arial"/>
      <family val="2"/>
    </font>
    <font>
      <b/>
      <sz val="12"/>
      <name val="Arial"/>
      <family val="2"/>
    </font>
    <font>
      <sz val="12"/>
      <color theme="1"/>
      <name val="Arial"/>
      <family val="2"/>
    </font>
    <font>
      <b/>
      <vertAlign val="superscript"/>
      <sz val="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31">
    <xf numFmtId="0" fontId="0" fillId="0" borderId="0" xfId="0"/>
    <xf numFmtId="0" fontId="4" fillId="0" borderId="0" xfId="0" applyFont="1"/>
    <xf numFmtId="164" fontId="4" fillId="0" borderId="0" xfId="0" applyNumberFormat="1" applyFont="1"/>
    <xf numFmtId="0" fontId="6" fillId="0" borderId="0" xfId="2" applyFont="1" applyProtection="1">
      <protection locked="0"/>
    </xf>
    <xf numFmtId="0" fontId="2" fillId="0" borderId="0" xfId="2" applyFont="1" applyProtection="1">
      <protection locked="0"/>
    </xf>
    <xf numFmtId="0" fontId="3" fillId="0" borderId="1" xfId="2" applyFont="1" applyBorder="1" applyAlignment="1" applyProtection="1">
      <alignment horizontal="center" wrapText="1"/>
      <protection locked="0"/>
    </xf>
    <xf numFmtId="0" fontId="3" fillId="0" borderId="1" xfId="2" applyFont="1" applyFill="1" applyBorder="1" applyAlignment="1" applyProtection="1">
      <alignment horizontal="center" wrapText="1"/>
      <protection locked="0"/>
    </xf>
    <xf numFmtId="0" fontId="2" fillId="0" borderId="1" xfId="2" applyFont="1" applyBorder="1" applyProtection="1">
      <protection locked="0"/>
    </xf>
    <xf numFmtId="9" fontId="2" fillId="0" borderId="1" xfId="2" applyNumberFormat="1" applyFont="1" applyFill="1" applyBorder="1" applyAlignment="1" applyProtection="1">
      <alignment horizontal="center"/>
      <protection locked="0"/>
    </xf>
    <xf numFmtId="0" fontId="2" fillId="0" borderId="1" xfId="2" applyNumberFormat="1" applyFont="1" applyFill="1" applyBorder="1" applyAlignment="1" applyProtection="1">
      <alignment horizontal="center"/>
      <protection locked="0"/>
    </xf>
    <xf numFmtId="1" fontId="2" fillId="0" borderId="1" xfId="2" applyNumberFormat="1" applyFont="1" applyFill="1" applyBorder="1" applyAlignment="1" applyProtection="1">
      <alignment horizontal="center"/>
      <protection locked="0"/>
    </xf>
    <xf numFmtId="3" fontId="2" fillId="0" borderId="1" xfId="2" applyNumberFormat="1" applyFont="1" applyBorder="1" applyProtection="1">
      <protection locked="0"/>
    </xf>
    <xf numFmtId="164" fontId="2" fillId="0" borderId="1" xfId="1" applyNumberFormat="1" applyFont="1" applyBorder="1" applyProtection="1">
      <protection locked="0"/>
    </xf>
    <xf numFmtId="165" fontId="2" fillId="0" borderId="1" xfId="2" applyNumberFormat="1" applyFont="1" applyBorder="1" applyProtection="1">
      <protection locked="0"/>
    </xf>
    <xf numFmtId="166" fontId="2" fillId="0" borderId="1" xfId="2" applyNumberFormat="1" applyFont="1" applyBorder="1" applyProtection="1">
      <protection locked="0"/>
    </xf>
    <xf numFmtId="164" fontId="2" fillId="0" borderId="1" xfId="2" applyNumberFormat="1" applyFont="1" applyBorder="1" applyProtection="1">
      <protection locked="0"/>
    </xf>
    <xf numFmtId="0" fontId="2" fillId="0" borderId="1" xfId="2" applyFont="1" applyBorder="1" applyAlignment="1" applyProtection="1">
      <alignment horizontal="left"/>
      <protection locked="0"/>
    </xf>
    <xf numFmtId="0" fontId="2" fillId="0" borderId="1" xfId="2" applyFont="1" applyFill="1" applyBorder="1" applyProtection="1">
      <protection locked="0"/>
    </xf>
    <xf numFmtId="164" fontId="2" fillId="0" borderId="1" xfId="1" applyNumberFormat="1" applyFont="1" applyFill="1" applyBorder="1" applyProtection="1">
      <protection locked="0"/>
    </xf>
    <xf numFmtId="165" fontId="2" fillId="0" borderId="1" xfId="2" applyNumberFormat="1" applyFont="1" applyFill="1" applyBorder="1" applyProtection="1">
      <protection locked="0"/>
    </xf>
    <xf numFmtId="167" fontId="2" fillId="0" borderId="1" xfId="2" applyNumberFormat="1" applyFont="1" applyBorder="1" applyProtection="1">
      <protection locked="0"/>
    </xf>
    <xf numFmtId="0" fontId="3" fillId="0" borderId="0" xfId="2" applyFont="1" applyAlignment="1" applyProtection="1">
      <protection locked="0"/>
    </xf>
    <xf numFmtId="164" fontId="2" fillId="0" borderId="0" xfId="2" applyNumberFormat="1" applyFont="1" applyProtection="1">
      <protection locked="0"/>
    </xf>
    <xf numFmtId="0" fontId="2" fillId="0" borderId="0" xfId="2" applyFont="1" applyProtection="1"/>
    <xf numFmtId="0" fontId="4" fillId="0" borderId="0" xfId="0" applyFont="1" applyProtection="1"/>
    <xf numFmtId="0" fontId="2" fillId="0" borderId="1" xfId="2" applyFont="1" applyBorder="1" applyProtection="1"/>
    <xf numFmtId="0" fontId="2" fillId="0" borderId="1" xfId="2" applyNumberFormat="1" applyFont="1" applyFill="1" applyBorder="1" applyAlignment="1" applyProtection="1">
      <alignment horizontal="center"/>
    </xf>
    <xf numFmtId="1" fontId="2" fillId="0" borderId="1" xfId="2" applyNumberFormat="1" applyFont="1" applyFill="1" applyBorder="1" applyAlignment="1" applyProtection="1">
      <alignment horizontal="center"/>
    </xf>
    <xf numFmtId="165" fontId="2" fillId="0" borderId="1" xfId="2" applyNumberFormat="1" applyFont="1" applyBorder="1" applyProtection="1"/>
    <xf numFmtId="166" fontId="2" fillId="0" borderId="1" xfId="2" applyNumberFormat="1" applyFont="1" applyBorder="1" applyProtection="1"/>
    <xf numFmtId="2" fontId="3" fillId="0" borderId="1" xfId="2" applyNumberFormat="1" applyFont="1" applyBorder="1" applyAlignment="1" applyProtection="1">
      <alignment horizontal="center"/>
      <protection locked="0"/>
    </xf>
  </cellXfs>
  <cellStyles count="3">
    <cellStyle name="Normal" xfId="0" builtinId="0"/>
    <cellStyle name="Normal 2 4"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ental%20Health\MHSA\SCO%20Distribution\2017-18%20Distribution\2017-18%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ental%20Health\MHSA\SCO%20Distribution\2019-20\2019-20%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7-18"/>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5">
          <cell r="I5">
            <v>1645359</v>
          </cell>
        </row>
        <row r="6">
          <cell r="I6">
            <v>1151</v>
          </cell>
        </row>
        <row r="7">
          <cell r="I7">
            <v>38382</v>
          </cell>
        </row>
        <row r="8">
          <cell r="I8">
            <v>226404</v>
          </cell>
        </row>
        <row r="9">
          <cell r="I9">
            <v>45168</v>
          </cell>
        </row>
        <row r="10">
          <cell r="I10">
            <v>22043</v>
          </cell>
        </row>
        <row r="11">
          <cell r="I11">
            <v>1139513</v>
          </cell>
        </row>
        <row r="12">
          <cell r="I12">
            <v>27124</v>
          </cell>
        </row>
        <row r="13">
          <cell r="I13">
            <v>185062</v>
          </cell>
        </row>
        <row r="14">
          <cell r="I14">
            <v>995975</v>
          </cell>
        </row>
        <row r="15">
          <cell r="I15">
            <v>28731</v>
          </cell>
        </row>
        <row r="16">
          <cell r="I16">
            <v>136953</v>
          </cell>
        </row>
        <row r="17">
          <cell r="I17">
            <v>188334</v>
          </cell>
        </row>
        <row r="18">
          <cell r="I18">
            <v>18619</v>
          </cell>
        </row>
        <row r="19">
          <cell r="I19">
            <v>895112</v>
          </cell>
        </row>
        <row r="20">
          <cell r="I20">
            <v>149537</v>
          </cell>
        </row>
        <row r="21">
          <cell r="I21">
            <v>64945</v>
          </cell>
        </row>
        <row r="22">
          <cell r="I22">
            <v>30918</v>
          </cell>
        </row>
        <row r="23">
          <cell r="I23">
            <v>10241278</v>
          </cell>
        </row>
        <row r="24">
          <cell r="I24">
            <v>156492</v>
          </cell>
        </row>
        <row r="25">
          <cell r="I25">
            <v>263604</v>
          </cell>
        </row>
        <row r="26">
          <cell r="I26">
            <v>18148</v>
          </cell>
        </row>
        <row r="27">
          <cell r="I27">
            <v>89134</v>
          </cell>
        </row>
        <row r="28">
          <cell r="I28">
            <v>274665</v>
          </cell>
        </row>
        <row r="29">
          <cell r="I29">
            <v>9580</v>
          </cell>
        </row>
        <row r="30">
          <cell r="I30">
            <v>13713</v>
          </cell>
        </row>
        <row r="31">
          <cell r="I31">
            <v>442365</v>
          </cell>
        </row>
        <row r="32">
          <cell r="I32">
            <v>142408</v>
          </cell>
        </row>
        <row r="33">
          <cell r="I33">
            <v>98828</v>
          </cell>
        </row>
        <row r="34">
          <cell r="I34">
            <v>3194024</v>
          </cell>
        </row>
        <row r="35">
          <cell r="I35">
            <v>382837</v>
          </cell>
        </row>
        <row r="36">
          <cell r="I36">
            <v>19819</v>
          </cell>
        </row>
        <row r="37">
          <cell r="I37">
            <v>2384783</v>
          </cell>
        </row>
        <row r="38">
          <cell r="I38">
            <v>1514770</v>
          </cell>
        </row>
        <row r="39">
          <cell r="I39">
            <v>56854</v>
          </cell>
        </row>
        <row r="40">
          <cell r="I40">
            <v>2160256</v>
          </cell>
        </row>
        <row r="41">
          <cell r="I41">
            <v>3316192</v>
          </cell>
        </row>
        <row r="42">
          <cell r="I42">
            <v>874228</v>
          </cell>
        </row>
        <row r="43">
          <cell r="I43">
            <v>746868</v>
          </cell>
        </row>
        <row r="44">
          <cell r="I44">
            <v>280101</v>
          </cell>
        </row>
        <row r="45">
          <cell r="I45">
            <v>770203</v>
          </cell>
        </row>
        <row r="46">
          <cell r="I46">
            <v>450663</v>
          </cell>
        </row>
        <row r="47">
          <cell r="I47">
            <v>1938180</v>
          </cell>
        </row>
        <row r="48">
          <cell r="I48">
            <v>276603</v>
          </cell>
        </row>
        <row r="49">
          <cell r="I49">
            <v>178605</v>
          </cell>
        </row>
        <row r="50">
          <cell r="I50">
            <v>3207</v>
          </cell>
        </row>
        <row r="51">
          <cell r="I51">
            <v>44688</v>
          </cell>
        </row>
        <row r="52">
          <cell r="I52">
            <v>436023</v>
          </cell>
        </row>
        <row r="53">
          <cell r="I53">
            <v>505120</v>
          </cell>
        </row>
        <row r="54">
          <cell r="I54">
            <v>548057</v>
          </cell>
        </row>
        <row r="55">
          <cell r="I55">
            <v>96956</v>
          </cell>
        </row>
        <row r="56">
          <cell r="I56">
            <v>63995</v>
          </cell>
        </row>
        <row r="57">
          <cell r="I57">
            <v>13628</v>
          </cell>
        </row>
        <row r="58">
          <cell r="I58">
            <v>471842</v>
          </cell>
        </row>
        <row r="59">
          <cell r="I59">
            <v>54707</v>
          </cell>
        </row>
        <row r="60">
          <cell r="I60">
            <v>857386</v>
          </cell>
        </row>
        <row r="61">
          <cell r="I61">
            <v>218896</v>
          </cell>
        </row>
      </sheetData>
      <sheetData sheetId="2">
        <row r="3">
          <cell r="E3">
            <v>3.1723328207457609E-2</v>
          </cell>
        </row>
        <row r="4">
          <cell r="E4">
            <v>2.966523689876292E-5</v>
          </cell>
        </row>
        <row r="5">
          <cell r="E5">
            <v>7.2408579011648121E-4</v>
          </cell>
        </row>
        <row r="6">
          <cell r="E6">
            <v>6.8506180299237355E-3</v>
          </cell>
        </row>
        <row r="7">
          <cell r="E7">
            <v>8.5577595722106914E-4</v>
          </cell>
        </row>
        <row r="8">
          <cell r="E8">
            <v>6.5978720694687078E-4</v>
          </cell>
        </row>
        <row r="9">
          <cell r="E9">
            <v>1.9714232892697161E-2</v>
          </cell>
        </row>
        <row r="10">
          <cell r="E10">
            <v>8.2147871242451451E-4</v>
          </cell>
        </row>
        <row r="11">
          <cell r="E11">
            <v>3.1281583017525234E-3</v>
          </cell>
        </row>
        <row r="12">
          <cell r="E12">
            <v>3.5012677811840823E-2</v>
          </cell>
        </row>
        <row r="13">
          <cell r="E13">
            <v>9.3019935125110821E-4</v>
          </cell>
        </row>
        <row r="14">
          <cell r="E14">
            <v>4.1797614532254621E-3</v>
          </cell>
        </row>
        <row r="15">
          <cell r="E15">
            <v>6.461131336923779E-3</v>
          </cell>
        </row>
        <row r="16">
          <cell r="E16">
            <v>4.3214687356120607E-4</v>
          </cell>
        </row>
        <row r="17">
          <cell r="E17">
            <v>2.93335019682711E-2</v>
          </cell>
        </row>
        <row r="18">
          <cell r="E18">
            <v>4.7909526475653072E-3</v>
          </cell>
        </row>
        <row r="19">
          <cell r="E19">
            <v>2.3419807297831116E-3</v>
          </cell>
        </row>
        <row r="20">
          <cell r="E20">
            <v>5.538220060787905E-4</v>
          </cell>
        </row>
        <row r="21">
          <cell r="E21">
            <v>0.29395787989462685</v>
          </cell>
        </row>
        <row r="22">
          <cell r="E22">
            <v>5.5183584528090681E-3</v>
          </cell>
        </row>
        <row r="23">
          <cell r="E23">
            <v>3.61207971839791E-3</v>
          </cell>
        </row>
        <row r="24">
          <cell r="E24">
            <v>4.7349784687463067E-4</v>
          </cell>
        </row>
        <row r="25">
          <cell r="E25">
            <v>2.8815380794259154E-3</v>
          </cell>
        </row>
        <row r="26">
          <cell r="E26">
            <v>1.0210261658854761E-2</v>
          </cell>
        </row>
        <row r="27">
          <cell r="E27">
            <v>2.9856093008489236E-4</v>
          </cell>
        </row>
        <row r="28">
          <cell r="E28">
            <v>3.9374165617908771E-4</v>
          </cell>
        </row>
        <row r="29">
          <cell r="E29">
            <v>1.2624261561300126E-2</v>
          </cell>
        </row>
        <row r="30">
          <cell r="E30">
            <v>2.79531033754238E-3</v>
          </cell>
        </row>
        <row r="31">
          <cell r="E31">
            <v>2.0624945646686254E-3</v>
          </cell>
        </row>
        <row r="32">
          <cell r="E32">
            <v>6.6839651524951707E-2</v>
          </cell>
        </row>
        <row r="33">
          <cell r="E33">
            <v>5.9071314035179208E-3</v>
          </cell>
        </row>
        <row r="34">
          <cell r="E34">
            <v>5.4094417075253745E-4</v>
          </cell>
        </row>
        <row r="35">
          <cell r="E35">
            <v>6.462675514235422E-2</v>
          </cell>
        </row>
        <row r="36">
          <cell r="E36">
            <v>4.0078281172867776E-2</v>
          </cell>
        </row>
        <row r="37">
          <cell r="E37">
            <v>1.3654488937101508E-3</v>
          </cell>
        </row>
        <row r="38">
          <cell r="E38">
            <v>6.3426034448079441E-2</v>
          </cell>
        </row>
        <row r="39">
          <cell r="E39">
            <v>7.5567193429765811E-2</v>
          </cell>
        </row>
        <row r="40">
          <cell r="E40">
            <v>1.739648934736138E-2</v>
          </cell>
        </row>
        <row r="41">
          <cell r="E41">
            <v>2.1370428491611106E-2</v>
          </cell>
        </row>
        <row r="42">
          <cell r="E42">
            <v>6.1020544680401223E-3</v>
          </cell>
        </row>
        <row r="43">
          <cell r="E43">
            <v>1.0956256571003187E-2</v>
          </cell>
        </row>
        <row r="44">
          <cell r="E44">
            <v>1.1537961640144314E-2</v>
          </cell>
        </row>
        <row r="45">
          <cell r="E45">
            <v>3.1645280772228501E-2</v>
          </cell>
        </row>
        <row r="46">
          <cell r="E46">
            <v>6.1188030915534956E-3</v>
          </cell>
        </row>
        <row r="47">
          <cell r="E47">
            <v>5.3274321309387685E-3</v>
          </cell>
        </row>
        <row r="48">
          <cell r="E48">
            <v>8.4040130661900274E-5</v>
          </cell>
        </row>
        <row r="49">
          <cell r="E49">
            <v>1.4513238488340194E-3</v>
          </cell>
        </row>
        <row r="50">
          <cell r="E50">
            <v>8.4932137472436518E-3</v>
          </cell>
        </row>
        <row r="51">
          <cell r="E51">
            <v>1.061786359290811E-2</v>
          </cell>
        </row>
        <row r="52">
          <cell r="E52">
            <v>1.7060357682413062E-2</v>
          </cell>
        </row>
        <row r="53">
          <cell r="E53">
            <v>5.4993805852357261E-3</v>
          </cell>
        </row>
        <row r="54">
          <cell r="E54">
            <v>2.0916832362620624E-3</v>
          </cell>
        </row>
        <row r="55">
          <cell r="E55">
            <v>4.2393413683119161E-4</v>
          </cell>
        </row>
        <row r="56">
          <cell r="E56">
            <v>1.8031790923897655E-2</v>
          </cell>
        </row>
        <row r="57">
          <cell r="E57">
            <v>1.2725264578328792E-3</v>
          </cell>
        </row>
        <row r="58">
          <cell r="E58">
            <v>1.701289826752218E-2</v>
          </cell>
        </row>
        <row r="59">
          <cell r="E59">
            <v>5.7835514767731076E-3</v>
          </cell>
        </row>
      </sheetData>
      <sheetData sheetId="3">
        <row r="3">
          <cell r="J3">
            <v>3.027935991320857E-2</v>
          </cell>
        </row>
        <row r="4">
          <cell r="J4">
            <v>3.345086339390652E-5</v>
          </cell>
        </row>
        <row r="5">
          <cell r="J5">
            <v>7.2959045294277195E-4</v>
          </cell>
        </row>
        <row r="6">
          <cell r="J6">
            <v>7.6286050085887349E-3</v>
          </cell>
        </row>
        <row r="7">
          <cell r="J7">
            <v>1.0803724798842782E-3</v>
          </cell>
        </row>
        <row r="8">
          <cell r="J8">
            <v>7.313986077208209E-4</v>
          </cell>
        </row>
        <row r="9">
          <cell r="J9">
            <v>1.6715486845673991E-2</v>
          </cell>
        </row>
        <row r="10">
          <cell r="J10">
            <v>8.4531235873790795E-4</v>
          </cell>
        </row>
        <row r="11">
          <cell r="J11">
            <v>2.5684838622186059E-3</v>
          </cell>
        </row>
        <row r="12">
          <cell r="J12">
            <v>3.7433324292559446E-2</v>
          </cell>
        </row>
        <row r="13">
          <cell r="J13">
            <v>9.8273212186963206E-4</v>
          </cell>
        </row>
        <row r="14">
          <cell r="J14">
            <v>4.5511255763493359E-3</v>
          </cell>
        </row>
        <row r="15">
          <cell r="J15">
            <v>6.748033631678872E-3</v>
          </cell>
        </row>
        <row r="16">
          <cell r="J16">
            <v>4.7554470662688727E-4</v>
          </cell>
        </row>
        <row r="17">
          <cell r="J17">
            <v>3.209113100081367E-2</v>
          </cell>
        </row>
        <row r="18">
          <cell r="J18">
            <v>4.7292288219871617E-3</v>
          </cell>
        </row>
        <row r="19">
          <cell r="J19">
            <v>2.1453756441551395E-3</v>
          </cell>
        </row>
        <row r="20">
          <cell r="J20">
            <v>6.699213452671549E-4</v>
          </cell>
        </row>
        <row r="21">
          <cell r="J21">
            <v>0.31304131633667842</v>
          </cell>
        </row>
        <row r="22">
          <cell r="J22">
            <v>5.3412892143567493E-3</v>
          </cell>
        </row>
        <row r="23">
          <cell r="J23">
            <v>3.1317240755808699E-3</v>
          </cell>
        </row>
        <row r="24">
          <cell r="J24">
            <v>4.2762860500858874E-4</v>
          </cell>
        </row>
        <row r="25">
          <cell r="J25">
            <v>2.695054696682036E-3</v>
          </cell>
        </row>
        <row r="26">
          <cell r="J26">
            <v>1.0565048368140312E-2</v>
          </cell>
        </row>
        <row r="27">
          <cell r="J27">
            <v>3.1371485399150169E-4</v>
          </cell>
        </row>
        <row r="28">
          <cell r="J28">
            <v>3.2998824699394269E-4</v>
          </cell>
        </row>
        <row r="29">
          <cell r="J29">
            <v>1.1322665220142844E-2</v>
          </cell>
        </row>
        <row r="30">
          <cell r="J30">
            <v>2.4464334147002984E-3</v>
          </cell>
        </row>
        <row r="31">
          <cell r="J31">
            <v>1.855166802278275E-3</v>
          </cell>
        </row>
        <row r="32">
          <cell r="J32">
            <v>6.4734653286321303E-2</v>
          </cell>
        </row>
        <row r="33">
          <cell r="J33">
            <v>4.8621281981737633E-3</v>
          </cell>
        </row>
        <row r="34">
          <cell r="J34">
            <v>4.5023053973420127E-4</v>
          </cell>
        </row>
        <row r="35">
          <cell r="J35">
            <v>6.3114546605189406E-2</v>
          </cell>
        </row>
        <row r="36">
          <cell r="J36">
            <v>3.9238766838441373E-2</v>
          </cell>
        </row>
        <row r="37">
          <cell r="J37">
            <v>1.2846939698038151E-3</v>
          </cell>
        </row>
        <row r="38">
          <cell r="J38">
            <v>6.2496157671096647E-2</v>
          </cell>
        </row>
        <row r="39">
          <cell r="J39">
            <v>7.6576258927764221E-2</v>
          </cell>
        </row>
        <row r="40">
          <cell r="J40">
            <v>1.531959135702016E-2</v>
          </cell>
        </row>
        <row r="41">
          <cell r="J41">
            <v>2.2578428713497876E-2</v>
          </cell>
        </row>
        <row r="42">
          <cell r="J42">
            <v>6.1251243106409912E-3</v>
          </cell>
        </row>
        <row r="43">
          <cell r="J43">
            <v>8.9467498417864569E-3</v>
          </cell>
        </row>
        <row r="44">
          <cell r="J44">
            <v>1.1839797486664859E-2</v>
          </cell>
        </row>
        <row r="45">
          <cell r="J45">
            <v>2.6882741162643522E-2</v>
          </cell>
        </row>
        <row r="46">
          <cell r="J46">
            <v>6.0021697857336586E-3</v>
          </cell>
        </row>
        <row r="47">
          <cell r="J47">
            <v>5.4552029653738357E-3</v>
          </cell>
        </row>
        <row r="48">
          <cell r="J48">
            <v>7.142211373293554E-5</v>
          </cell>
        </row>
        <row r="49">
          <cell r="J49">
            <v>1.3986077208209022E-3</v>
          </cell>
        </row>
        <row r="50">
          <cell r="J50">
            <v>7.7280535213814306E-3</v>
          </cell>
        </row>
        <row r="51">
          <cell r="J51">
            <v>8.1846126028388023E-3</v>
          </cell>
        </row>
        <row r="52">
          <cell r="J52">
            <v>1.6211915739987343E-2</v>
          </cell>
        </row>
        <row r="53">
          <cell r="J53">
            <v>3.0295633306211011E-3</v>
          </cell>
        </row>
        <row r="54">
          <cell r="J54">
            <v>2.0911310008136699E-3</v>
          </cell>
        </row>
        <row r="55">
          <cell r="J55">
            <v>4.3576530150980927E-4</v>
          </cell>
        </row>
        <row r="56">
          <cell r="J56">
            <v>1.9302052255673087E-2</v>
          </cell>
        </row>
        <row r="57">
          <cell r="J57">
            <v>1.2367778681855166E-3</v>
          </cell>
        </row>
        <row r="58">
          <cell r="J58">
            <v>1.5963294458005605E-2</v>
          </cell>
        </row>
        <row r="59">
          <cell r="J59">
            <v>6.5310550583129916E-3</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9-20"/>
      <sheetName val="State Population"/>
      <sheetName val="Poverty-Uninsured Population"/>
      <sheetName val="Prevalence"/>
      <sheetName val="Self Suff. Calc"/>
      <sheetName val="E-1 CityCounty2014"/>
      <sheetName val="CA All Families 2018"/>
      <sheetName val="SSW"/>
      <sheetName val="E-1 City-County 2018"/>
      <sheetName val="About the Data"/>
      <sheetName val="Resources-new"/>
      <sheetName val="CA All Families 2014"/>
      <sheetName val="2009-10 Allocation"/>
      <sheetName val="Sheet1"/>
    </sheetNames>
    <sheetDataSet>
      <sheetData sheetId="0">
        <row r="7">
          <cell r="F7">
            <v>3.6472629059103576E-2</v>
          </cell>
          <cell r="G7">
            <v>1.5386726068934116</v>
          </cell>
        </row>
        <row r="8">
          <cell r="F8">
            <v>3.0446999830713278E-5</v>
          </cell>
          <cell r="G8">
            <v>0.78274679791210944</v>
          </cell>
        </row>
        <row r="9">
          <cell r="F9">
            <v>8.3857578759117591E-4</v>
          </cell>
          <cell r="G9">
            <v>0.87771476209758847</v>
          </cell>
        </row>
        <row r="10">
          <cell r="F10">
            <v>6.3786996078119473E-3</v>
          </cell>
          <cell r="G10">
            <v>0.83074675713491453</v>
          </cell>
        </row>
        <row r="11">
          <cell r="F11">
            <v>1.0358266296418501E-3</v>
          </cell>
          <cell r="G11">
            <v>0.86200724857693845</v>
          </cell>
        </row>
        <row r="12">
          <cell r="F12">
            <v>6.199094639638325E-4</v>
          </cell>
          <cell r="G12">
            <v>0.76957335520774106</v>
          </cell>
        </row>
        <row r="13">
          <cell r="F13">
            <v>2.3708414266260559E-2</v>
          </cell>
          <cell r="G13">
            <v>1.6075036162535847</v>
          </cell>
        </row>
        <row r="14">
          <cell r="F14">
            <v>7.5777868655666674E-4</v>
          </cell>
          <cell r="G14">
            <v>0.78699446208991131</v>
          </cell>
        </row>
        <row r="15">
          <cell r="F15">
            <v>3.8805578060838314E-3</v>
          </cell>
          <cell r="G15">
            <v>0.95398858699534372</v>
          </cell>
        </row>
        <row r="16">
          <cell r="F16">
            <v>3.084364673958595E-2</v>
          </cell>
          <cell r="G16">
            <v>0.77914057333666431</v>
          </cell>
        </row>
        <row r="17">
          <cell r="F17">
            <v>8.4446240744576878E-4</v>
          </cell>
          <cell r="G17">
            <v>0.71680174354648141</v>
          </cell>
        </row>
        <row r="18">
          <cell r="F18">
            <v>3.818473903257907E-3</v>
          </cell>
          <cell r="G18">
            <v>0.79781647303720216</v>
          </cell>
        </row>
        <row r="19">
          <cell r="F19">
            <v>5.644765672947462E-3</v>
          </cell>
          <cell r="G19">
            <v>0.74921675726911108</v>
          </cell>
        </row>
        <row r="20">
          <cell r="F20">
            <v>4.5701297298678833E-4</v>
          </cell>
          <cell r="G20">
            <v>0.78414096595363358</v>
          </cell>
        </row>
        <row r="21">
          <cell r="F21">
            <v>2.6815421535119975E-2</v>
          </cell>
          <cell r="G21">
            <v>0.74364898922587841</v>
          </cell>
        </row>
        <row r="22">
          <cell r="F22">
            <v>4.3550371018804641E-3</v>
          </cell>
          <cell r="G22">
            <v>0.77884270420903434</v>
          </cell>
        </row>
        <row r="23">
          <cell r="F23">
            <v>1.9375338479787219E-3</v>
          </cell>
          <cell r="G23">
            <v>0.79967122752187203</v>
          </cell>
        </row>
        <row r="24">
          <cell r="F24">
            <v>6.6856503086513194E-4</v>
          </cell>
          <cell r="G24">
            <v>0.76357493578230506</v>
          </cell>
        </row>
        <row r="25">
          <cell r="F25">
            <v>0.27855012534932</v>
          </cell>
          <cell r="G25">
            <v>1.1790987575727008</v>
          </cell>
        </row>
        <row r="26">
          <cell r="F26">
            <v>4.7290426501234413E-3</v>
          </cell>
          <cell r="G26">
            <v>0.77866545462495296</v>
          </cell>
        </row>
        <row r="27">
          <cell r="F27">
            <v>4.9865829313736872E-3</v>
          </cell>
          <cell r="G27">
            <v>2.154341825141481</v>
          </cell>
        </row>
        <row r="28">
          <cell r="F28">
            <v>4.5252441185526484E-4</v>
          </cell>
          <cell r="G28">
            <v>0.7784052469080327</v>
          </cell>
        </row>
        <row r="29">
          <cell r="F29">
            <v>2.5035968325368232E-3</v>
          </cell>
          <cell r="G29">
            <v>0.88280655203694736</v>
          </cell>
        </row>
        <row r="30">
          <cell r="F30">
            <v>8.7640033378835868E-3</v>
          </cell>
          <cell r="G30">
            <v>0.73217168577289349</v>
          </cell>
        </row>
        <row r="31">
          <cell r="F31">
            <v>2.7254052681589314E-4</v>
          </cell>
          <cell r="G31">
            <v>0.67873530882588984</v>
          </cell>
        </row>
        <row r="32">
          <cell r="F32">
            <v>3.5199325739664262E-4</v>
          </cell>
          <cell r="G32">
            <v>1.0275138753211019</v>
          </cell>
        </row>
        <row r="33">
          <cell r="F33">
            <v>1.160372030187317E-2</v>
          </cell>
          <cell r="G33">
            <v>1.0798999108996776</v>
          </cell>
        </row>
        <row r="34">
          <cell r="F34">
            <v>3.0768637086366272E-3</v>
          </cell>
          <cell r="G34">
            <v>1.1400969894429784</v>
          </cell>
        </row>
        <row r="35">
          <cell r="F35">
            <v>2.2200980256733009E-3</v>
          </cell>
          <cell r="G35">
            <v>0.9669786859267806</v>
          </cell>
        </row>
        <row r="36">
          <cell r="F36">
            <v>7.3316420864468296E-2</v>
          </cell>
          <cell r="G36">
            <v>1.3099856335649265</v>
          </cell>
        </row>
        <row r="37">
          <cell r="F37">
            <v>7.7309661589144412E-3</v>
          </cell>
          <cell r="G37">
            <v>0.96477303394167657</v>
          </cell>
        </row>
        <row r="38">
          <cell r="F38">
            <v>4.9983601956455151E-4</v>
          </cell>
          <cell r="G38">
            <v>0.79371451592170739</v>
          </cell>
        </row>
        <row r="39">
          <cell r="F39">
            <v>6.2658879205403292E-2</v>
          </cell>
          <cell r="G39">
            <v>0.89245388994591113</v>
          </cell>
        </row>
        <row r="40">
          <cell r="F40">
            <v>3.9313886790798599E-2</v>
          </cell>
          <cell r="G40">
            <v>0.8710380731438353</v>
          </cell>
        </row>
        <row r="41">
          <cell r="F41">
            <v>1.5052837507727544E-3</v>
          </cell>
          <cell r="G41">
            <v>1.1939930455637009</v>
          </cell>
        </row>
        <row r="42">
          <cell r="F42">
            <v>5.904097439083987E-2</v>
          </cell>
          <cell r="G42">
            <v>0.8708127650972024</v>
          </cell>
        </row>
        <row r="43">
          <cell r="F43">
            <v>7.991851869091729E-2</v>
          </cell>
          <cell r="G43">
            <v>1.2289443345496851</v>
          </cell>
        </row>
        <row r="44">
          <cell r="F44">
            <v>1.9318739013206895E-2</v>
          </cell>
          <cell r="G44">
            <v>1.9944050695267161</v>
          </cell>
        </row>
        <row r="45">
          <cell r="F45">
            <v>2.0661889674154103E-2</v>
          </cell>
          <cell r="G45">
            <v>0.80460125676588179</v>
          </cell>
        </row>
        <row r="46">
          <cell r="F46">
            <v>6.547381422902788E-3</v>
          </cell>
          <cell r="G46">
            <v>1.040458079431849</v>
          </cell>
        </row>
        <row r="47">
          <cell r="F47">
            <v>1.4757699725144229E-2</v>
          </cell>
          <cell r="G47">
            <v>2.1467682002972763</v>
          </cell>
        </row>
        <row r="48">
          <cell r="F48">
            <v>1.1503435400805492E-2</v>
          </cell>
          <cell r="G48">
            <v>1.1826976395789759</v>
          </cell>
        </row>
        <row r="49">
          <cell r="F49">
            <v>3.929223960961168E-2</v>
          </cell>
          <cell r="G49">
            <v>1.6947945030072882</v>
          </cell>
        </row>
        <row r="50">
          <cell r="F50">
            <v>6.4443761434863182E-3</v>
          </cell>
          <cell r="G50">
            <v>1.2435237933704117</v>
          </cell>
        </row>
        <row r="51">
          <cell r="F51">
            <v>4.9255435209847572E-3</v>
          </cell>
          <cell r="G51">
            <v>0.7749030834872086</v>
          </cell>
        </row>
        <row r="52">
          <cell r="F52">
            <v>7.9659425567892481E-5</v>
          </cell>
          <cell r="G52">
            <v>0.88823859901650182</v>
          </cell>
        </row>
        <row r="53">
          <cell r="F53">
            <v>1.2710028006656369E-3</v>
          </cell>
          <cell r="G53">
            <v>0.74487946134836935</v>
          </cell>
        </row>
        <row r="54">
          <cell r="F54">
            <v>9.6103090807003293E-3</v>
          </cell>
          <cell r="G54">
            <v>1.0092216001533765</v>
          </cell>
        </row>
        <row r="55">
          <cell r="F55">
            <v>1.1031992161479955E-2</v>
          </cell>
          <cell r="G55">
            <v>1.2459475284707635</v>
          </cell>
        </row>
        <row r="56">
          <cell r="F56">
            <v>1.5358868116081052E-2</v>
          </cell>
          <cell r="G56">
            <v>0.82371478934098774</v>
          </cell>
        </row>
        <row r="57">
          <cell r="F57">
            <v>4.9739409298492077E-3</v>
          </cell>
          <cell r="G57">
            <v>0.75005561137517596</v>
          </cell>
        </row>
        <row r="58">
          <cell r="F58">
            <v>1.8543665815372846E-3</v>
          </cell>
          <cell r="G58">
            <v>0.72346845178153951</v>
          </cell>
        </row>
        <row r="59">
          <cell r="F59">
            <v>3.8632963489121174E-4</v>
          </cell>
          <cell r="G59">
            <v>0.73268939331222027</v>
          </cell>
        </row>
        <row r="60">
          <cell r="F60">
            <v>1.5273203552786068E-2</v>
          </cell>
          <cell r="G60">
            <v>0.73117446302509248</v>
          </cell>
        </row>
        <row r="61">
          <cell r="F61">
            <v>1.3107655877627978E-3</v>
          </cell>
          <cell r="G61">
            <v>0.85995229669292961</v>
          </cell>
        </row>
        <row r="62">
          <cell r="F62">
            <v>1.8978988361516857E-2</v>
          </cell>
          <cell r="G62">
            <v>1.1761863658965943</v>
          </cell>
        </row>
        <row r="63">
          <cell r="F63">
            <v>5.815654532785576E-3</v>
          </cell>
          <cell r="G63">
            <v>0.98508766687503679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abSelected="1" zoomScaleNormal="100" workbookViewId="0"/>
  </sheetViews>
  <sheetFormatPr defaultColWidth="0" defaultRowHeight="15" zeroHeight="1" x14ac:dyDescent="0.2"/>
  <cols>
    <col min="1" max="1" width="19.5703125" style="4" customWidth="1"/>
    <col min="2" max="2" width="12.5703125" style="4" hidden="1" customWidth="1"/>
    <col min="3" max="3" width="11.85546875" style="4" hidden="1" customWidth="1"/>
    <col min="4" max="4" width="12.5703125" style="4" hidden="1" customWidth="1"/>
    <col min="5" max="5" width="11.5703125" style="4" hidden="1" customWidth="1"/>
    <col min="6" max="6" width="14.140625" style="4" bestFit="1" customWidth="1"/>
    <col min="7" max="7" width="14.140625" style="4" customWidth="1"/>
    <col min="8" max="8" width="15.140625" style="4" customWidth="1"/>
    <col min="9" max="9" width="14.28515625" style="4" customWidth="1"/>
    <col min="10" max="10" width="14.42578125" style="4" customWidth="1"/>
    <col min="11" max="11" width="11.7109375" style="4" hidden="1" customWidth="1"/>
    <col min="12" max="12" width="14.5703125" style="4" customWidth="1"/>
    <col min="13" max="13" width="3.42578125" style="24" hidden="1" customWidth="1"/>
    <col min="14" max="14" width="9.140625" style="1" hidden="1" customWidth="1"/>
    <col min="15" max="15" width="9.5703125" style="1" hidden="1" customWidth="1"/>
    <col min="16" max="16384" width="9.140625" style="1" hidden="1"/>
  </cols>
  <sheetData>
    <row r="1" spans="1:15" x14ac:dyDescent="0.2">
      <c r="A1" s="3" t="s">
        <v>86</v>
      </c>
      <c r="F1" s="23"/>
      <c r="G1" s="23"/>
      <c r="H1" s="23"/>
      <c r="I1" s="23"/>
      <c r="J1" s="23"/>
      <c r="K1" s="23"/>
      <c r="L1" s="23"/>
    </row>
    <row r="2" spans="1:15" x14ac:dyDescent="0.2">
      <c r="A2" s="30" t="s">
        <v>70</v>
      </c>
      <c r="B2" s="30"/>
      <c r="C2" s="30"/>
      <c r="D2" s="30"/>
      <c r="E2" s="30"/>
      <c r="F2" s="30"/>
      <c r="G2" s="30"/>
      <c r="H2" s="30"/>
      <c r="I2" s="30"/>
      <c r="J2" s="30"/>
      <c r="K2" s="30"/>
      <c r="L2" s="30"/>
    </row>
    <row r="3" spans="1:15" x14ac:dyDescent="0.2">
      <c r="A3" s="30"/>
      <c r="B3" s="30"/>
      <c r="C3" s="30"/>
      <c r="D3" s="30"/>
      <c r="E3" s="30"/>
      <c r="F3" s="30"/>
      <c r="G3" s="30"/>
      <c r="H3" s="30"/>
      <c r="I3" s="30"/>
      <c r="J3" s="30"/>
      <c r="K3" s="30"/>
      <c r="L3" s="30"/>
    </row>
    <row r="4" spans="1:15" ht="110.25" x14ac:dyDescent="0.25">
      <c r="A4" s="5" t="s">
        <v>0</v>
      </c>
      <c r="B4" s="6" t="s">
        <v>1</v>
      </c>
      <c r="C4" s="6" t="s">
        <v>81</v>
      </c>
      <c r="D4" s="6" t="s">
        <v>82</v>
      </c>
      <c r="E4" s="6" t="s">
        <v>83</v>
      </c>
      <c r="F4" s="6" t="s">
        <v>84</v>
      </c>
      <c r="G4" s="6" t="s">
        <v>85</v>
      </c>
      <c r="H4" s="6" t="s">
        <v>67</v>
      </c>
      <c r="I4" s="6" t="s">
        <v>68</v>
      </c>
      <c r="J4" s="6" t="s">
        <v>69</v>
      </c>
      <c r="K4" s="6" t="s">
        <v>2</v>
      </c>
      <c r="L4" s="6" t="s">
        <v>3</v>
      </c>
    </row>
    <row r="5" spans="1:15" hidden="1" x14ac:dyDescent="0.2">
      <c r="A5" s="7" t="s">
        <v>4</v>
      </c>
      <c r="B5" s="8"/>
      <c r="C5" s="8">
        <v>0.5</v>
      </c>
      <c r="D5" s="8">
        <v>0.3</v>
      </c>
      <c r="E5" s="8">
        <f>1-C5-D5</f>
        <v>0.2</v>
      </c>
      <c r="F5" s="8"/>
      <c r="G5" s="8">
        <v>0.4</v>
      </c>
      <c r="H5" s="8"/>
      <c r="I5" s="8"/>
      <c r="J5" s="8"/>
      <c r="K5" s="8"/>
      <c r="L5" s="8"/>
    </row>
    <row r="6" spans="1:15" x14ac:dyDescent="0.2">
      <c r="A6" s="25"/>
      <c r="B6" s="9">
        <v>1</v>
      </c>
      <c r="C6" s="10">
        <v>2</v>
      </c>
      <c r="D6" s="9">
        <v>3</v>
      </c>
      <c r="E6" s="9">
        <v>4</v>
      </c>
      <c r="F6" s="9" t="s">
        <v>71</v>
      </c>
      <c r="G6" s="9" t="s">
        <v>72</v>
      </c>
      <c r="H6" s="9" t="s">
        <v>73</v>
      </c>
      <c r="I6" s="9" t="s">
        <v>74</v>
      </c>
      <c r="J6" s="9" t="s">
        <v>75</v>
      </c>
      <c r="K6" s="9">
        <v>3</v>
      </c>
      <c r="L6" s="9" t="s">
        <v>76</v>
      </c>
    </row>
    <row r="7" spans="1:15" x14ac:dyDescent="0.2">
      <c r="A7" s="25"/>
      <c r="B7" s="26"/>
      <c r="C7" s="27"/>
      <c r="D7" s="26"/>
      <c r="E7" s="26"/>
      <c r="F7" s="26"/>
      <c r="G7" s="26"/>
      <c r="H7" s="9" t="s">
        <v>77</v>
      </c>
      <c r="I7" s="9" t="s">
        <v>79</v>
      </c>
      <c r="J7" s="9" t="s">
        <v>78</v>
      </c>
      <c r="K7" s="9" t="s">
        <v>66</v>
      </c>
      <c r="L7" s="9" t="s">
        <v>80</v>
      </c>
    </row>
    <row r="8" spans="1:15" x14ac:dyDescent="0.2">
      <c r="A8" s="7" t="s">
        <v>5</v>
      </c>
      <c r="B8" s="11">
        <f>'[1]State Population'!I5</f>
        <v>1645359</v>
      </c>
      <c r="C8" s="12">
        <f>B8/$B$68</f>
        <v>4.1708471659484908E-2</v>
      </c>
      <c r="D8" s="13">
        <f>'[1]Poverty-Uninsured Population'!E3</f>
        <v>3.1723328207457609E-2</v>
      </c>
      <c r="E8" s="12">
        <f>[1]Prevalence!J3</f>
        <v>3.027935991320857E-2</v>
      </c>
      <c r="F8" s="13">
        <f>'[2]Allocation 2019-20'!$F7</f>
        <v>3.6472629059103576E-2</v>
      </c>
      <c r="G8" s="14">
        <f>'[2]Allocation 2019-20'!$G7</f>
        <v>1.5386726068934116</v>
      </c>
      <c r="H8" s="14">
        <f>F8*G8*$G$5</f>
        <v>2.2447774093850917E-2</v>
      </c>
      <c r="I8" s="14">
        <f>F8*(1-$G$5)</f>
        <v>2.1883577435462143E-2</v>
      </c>
      <c r="J8" s="15">
        <f>H8+I8</f>
        <v>4.4331351529313057E-2</v>
      </c>
      <c r="K8" s="13">
        <f t="shared" ref="K8:K39" si="0">(F8*G8*G$5)+(F8*(1-G$5))</f>
        <v>4.4331351529313057E-2</v>
      </c>
      <c r="L8" s="13">
        <f>(J8/$J$68)</f>
        <v>4.1850834736373674E-2</v>
      </c>
    </row>
    <row r="9" spans="1:15" x14ac:dyDescent="0.2">
      <c r="A9" s="16" t="s">
        <v>6</v>
      </c>
      <c r="B9" s="11">
        <f>'[1]State Population'!I6</f>
        <v>1151</v>
      </c>
      <c r="C9" s="12">
        <f t="shared" ref="C9:C64" si="1">B9/$B$68</f>
        <v>2.9176885336310878E-5</v>
      </c>
      <c r="D9" s="13">
        <f>'[1]Poverty-Uninsured Population'!E4</f>
        <v>2.966523689876292E-5</v>
      </c>
      <c r="E9" s="12">
        <f>[1]Prevalence!J4</f>
        <v>3.345086339390652E-5</v>
      </c>
      <c r="F9" s="13">
        <f>'[2]Allocation 2019-20'!$F8</f>
        <v>3.0446999830713278E-5</v>
      </c>
      <c r="G9" s="14">
        <f>'[2]Allocation 2019-20'!$G8</f>
        <v>0.78274679791210944</v>
      </c>
      <c r="H9" s="14">
        <f t="shared" ref="H9:H64" si="2">F9*G9*$G$5</f>
        <v>9.532916649408543E-6</v>
      </c>
      <c r="I9" s="14">
        <f t="shared" ref="I9:I64" si="3">F9*(1-$G$5)</f>
        <v>1.8268199898427965E-5</v>
      </c>
      <c r="J9" s="15">
        <f t="shared" ref="J9:J64" si="4">H9+I9</f>
        <v>2.7801116547836507E-5</v>
      </c>
      <c r="K9" s="13">
        <f t="shared" si="0"/>
        <v>2.7801116547836507E-5</v>
      </c>
      <c r="L9" s="13">
        <f t="shared" ref="L9:L64" si="5">(J9/$J$68)</f>
        <v>2.6245532653360055E-5</v>
      </c>
      <c r="O9" s="2"/>
    </row>
    <row r="10" spans="1:15" x14ac:dyDescent="0.2">
      <c r="A10" s="16" t="s">
        <v>7</v>
      </c>
      <c r="B10" s="11">
        <f>'[1]State Population'!I7</f>
        <v>38382</v>
      </c>
      <c r="C10" s="12">
        <f t="shared" si="1"/>
        <v>9.7295153169268825E-4</v>
      </c>
      <c r="D10" s="13">
        <f>'[1]Poverty-Uninsured Population'!E5</f>
        <v>7.2408579011648121E-4</v>
      </c>
      <c r="E10" s="12">
        <f>[1]Prevalence!J5</f>
        <v>7.2959045294277195E-4</v>
      </c>
      <c r="F10" s="13">
        <f>'[2]Allocation 2019-20'!$F9</f>
        <v>8.3857578759117591E-4</v>
      </c>
      <c r="G10" s="14">
        <f>'[2]Allocation 2019-20'!$G9</f>
        <v>0.87771476209758847</v>
      </c>
      <c r="H10" s="14">
        <f t="shared" si="2"/>
        <v>2.9441213916255477E-4</v>
      </c>
      <c r="I10" s="14">
        <f t="shared" si="3"/>
        <v>5.0314547255470553E-4</v>
      </c>
      <c r="J10" s="15">
        <f t="shared" si="4"/>
        <v>7.9755761171726035E-4</v>
      </c>
      <c r="K10" s="13">
        <f t="shared" si="0"/>
        <v>7.9755761171726035E-4</v>
      </c>
      <c r="L10" s="13">
        <f t="shared" si="5"/>
        <v>7.5293106682401136E-4</v>
      </c>
    </row>
    <row r="11" spans="1:15" x14ac:dyDescent="0.2">
      <c r="A11" s="7" t="s">
        <v>8</v>
      </c>
      <c r="B11" s="11">
        <f>'[1]State Population'!I8</f>
        <v>226404</v>
      </c>
      <c r="C11" s="12">
        <f t="shared" si="1"/>
        <v>5.7391516487246986E-3</v>
      </c>
      <c r="D11" s="13">
        <f>'[1]Poverty-Uninsured Population'!E6</f>
        <v>6.8506180299237355E-3</v>
      </c>
      <c r="E11" s="12">
        <f>[1]Prevalence!J6</f>
        <v>7.6286050085887349E-3</v>
      </c>
      <c r="F11" s="13">
        <f>'[2]Allocation 2019-20'!$F10</f>
        <v>6.3786996078119473E-3</v>
      </c>
      <c r="G11" s="14">
        <f>'[2]Allocation 2019-20'!$G10</f>
        <v>0.83074675713491453</v>
      </c>
      <c r="H11" s="14">
        <f t="shared" si="2"/>
        <v>2.1196336055710105E-3</v>
      </c>
      <c r="I11" s="14">
        <f t="shared" si="3"/>
        <v>3.8272197646871684E-3</v>
      </c>
      <c r="J11" s="15">
        <f t="shared" si="4"/>
        <v>5.9468533702581785E-3</v>
      </c>
      <c r="K11" s="13">
        <f t="shared" si="0"/>
        <v>5.9468533702581785E-3</v>
      </c>
      <c r="L11" s="13">
        <f t="shared" si="5"/>
        <v>5.6141030898991494E-3</v>
      </c>
    </row>
    <row r="12" spans="1:15" x14ac:dyDescent="0.2">
      <c r="A12" s="7" t="s">
        <v>9</v>
      </c>
      <c r="B12" s="11">
        <f>'[1]State Population'!I9</f>
        <v>45168</v>
      </c>
      <c r="C12" s="12">
        <f t="shared" si="1"/>
        <v>1.1449709442836575E-3</v>
      </c>
      <c r="D12" s="13">
        <f>'[1]Poverty-Uninsured Population'!E7</f>
        <v>8.5577595722106914E-4</v>
      </c>
      <c r="E12" s="12">
        <f>[1]Prevalence!J7</f>
        <v>1.0803724798842782E-3</v>
      </c>
      <c r="F12" s="13">
        <f>'[2]Allocation 2019-20'!$F11</f>
        <v>1.0358266296418501E-3</v>
      </c>
      <c r="G12" s="14">
        <f>'[2]Allocation 2019-20'!$G11</f>
        <v>0.86200724857693845</v>
      </c>
      <c r="H12" s="14">
        <f t="shared" si="2"/>
        <v>3.5715602520811789E-4</v>
      </c>
      <c r="I12" s="14">
        <f t="shared" si="3"/>
        <v>6.2149597778511005E-4</v>
      </c>
      <c r="J12" s="15">
        <f t="shared" si="4"/>
        <v>9.7865200299322806E-4</v>
      </c>
      <c r="K12" s="13">
        <f t="shared" si="0"/>
        <v>9.7865200299322806E-4</v>
      </c>
      <c r="L12" s="13">
        <f t="shared" si="5"/>
        <v>9.2389250110293947E-4</v>
      </c>
    </row>
    <row r="13" spans="1:15" x14ac:dyDescent="0.2">
      <c r="A13" s="7" t="s">
        <v>10</v>
      </c>
      <c r="B13" s="11">
        <f>'[1]State Population'!I10</f>
        <v>22043</v>
      </c>
      <c r="C13" s="12">
        <f t="shared" si="1"/>
        <v>5.5877157555890588E-4</v>
      </c>
      <c r="D13" s="13">
        <f>'[1]Poverty-Uninsured Population'!E8</f>
        <v>6.5978720694687078E-4</v>
      </c>
      <c r="E13" s="12">
        <f>[1]Prevalence!J8</f>
        <v>7.313986077208209E-4</v>
      </c>
      <c r="F13" s="13">
        <f>'[2]Allocation 2019-20'!$F12</f>
        <v>6.199094639638325E-4</v>
      </c>
      <c r="G13" s="14">
        <f>'[2]Allocation 2019-20'!$G12</f>
        <v>0.76957335520774106</v>
      </c>
      <c r="H13" s="14">
        <f t="shared" si="2"/>
        <v>1.9082632244307154E-4</v>
      </c>
      <c r="I13" s="14">
        <f t="shared" si="3"/>
        <v>3.7194567837829949E-4</v>
      </c>
      <c r="J13" s="15">
        <f t="shared" si="4"/>
        <v>5.6277200082137098E-4</v>
      </c>
      <c r="K13" s="13">
        <f t="shared" si="0"/>
        <v>5.6277200082137098E-4</v>
      </c>
      <c r="L13" s="13">
        <f t="shared" si="5"/>
        <v>5.3128265185102758E-4</v>
      </c>
    </row>
    <row r="14" spans="1:15" x14ac:dyDescent="0.2">
      <c r="A14" s="7" t="s">
        <v>11</v>
      </c>
      <c r="B14" s="11">
        <f>'[1]State Population'!I11</f>
        <v>1139513</v>
      </c>
      <c r="C14" s="12">
        <f t="shared" si="1"/>
        <v>2.8885699513671259E-2</v>
      </c>
      <c r="D14" s="13">
        <f>'[1]Poverty-Uninsured Population'!E9</f>
        <v>1.9714232892697161E-2</v>
      </c>
      <c r="E14" s="12">
        <f>[1]Prevalence!J9</f>
        <v>1.6715486845673991E-2</v>
      </c>
      <c r="F14" s="13">
        <f>'[2]Allocation 2019-20'!$F13</f>
        <v>2.3708414266260559E-2</v>
      </c>
      <c r="G14" s="14">
        <f>'[2]Allocation 2019-20'!$G13</f>
        <v>1.6075036162535847</v>
      </c>
      <c r="H14" s="14">
        <f t="shared" si="2"/>
        <v>1.5244544667460773E-2</v>
      </c>
      <c r="I14" s="14">
        <f t="shared" si="3"/>
        <v>1.4225048559756336E-2</v>
      </c>
      <c r="J14" s="15">
        <f t="shared" si="4"/>
        <v>2.9469593227217108E-2</v>
      </c>
      <c r="K14" s="13">
        <f t="shared" si="0"/>
        <v>2.9469593227217108E-2</v>
      </c>
      <c r="L14" s="13">
        <f t="shared" si="5"/>
        <v>2.7820651375469838E-2</v>
      </c>
    </row>
    <row r="15" spans="1:15" x14ac:dyDescent="0.2">
      <c r="A15" s="7" t="s">
        <v>12</v>
      </c>
      <c r="B15" s="11">
        <f>'[1]State Population'!I12</f>
        <v>27124</v>
      </c>
      <c r="C15" s="12">
        <f t="shared" si="1"/>
        <v>6.8757066712606108E-4</v>
      </c>
      <c r="D15" s="13">
        <f>'[1]Poverty-Uninsured Population'!E10</f>
        <v>8.2147871242451451E-4</v>
      </c>
      <c r="E15" s="12">
        <f>[1]Prevalence!J10</f>
        <v>8.4531235873790795E-4</v>
      </c>
      <c r="F15" s="13">
        <f>'[2]Allocation 2019-20'!$F14</f>
        <v>7.5777868655666674E-4</v>
      </c>
      <c r="G15" s="14">
        <f>'[2]Allocation 2019-20'!$G14</f>
        <v>0.78699446208991131</v>
      </c>
      <c r="H15" s="14">
        <f t="shared" si="2"/>
        <v>2.3854705192394537E-4</v>
      </c>
      <c r="I15" s="14">
        <f t="shared" si="3"/>
        <v>4.5466721193400004E-4</v>
      </c>
      <c r="J15" s="15">
        <f t="shared" si="4"/>
        <v>6.9321426385794542E-4</v>
      </c>
      <c r="K15" s="13">
        <f t="shared" si="0"/>
        <v>6.9321426385794542E-4</v>
      </c>
      <c r="L15" s="13">
        <f t="shared" si="5"/>
        <v>6.5442614747336495E-4</v>
      </c>
    </row>
    <row r="16" spans="1:15" x14ac:dyDescent="0.2">
      <c r="A16" s="7" t="s">
        <v>13</v>
      </c>
      <c r="B16" s="11">
        <f>'[1]State Population'!I13</f>
        <v>185062</v>
      </c>
      <c r="C16" s="12">
        <f t="shared" si="1"/>
        <v>4.6911665978352423E-3</v>
      </c>
      <c r="D16" s="13">
        <f>'[1]Poverty-Uninsured Population'!E11</f>
        <v>3.1281583017525234E-3</v>
      </c>
      <c r="E16" s="12">
        <f>[1]Prevalence!J11</f>
        <v>2.5684838622186059E-3</v>
      </c>
      <c r="F16" s="13">
        <f>'[2]Allocation 2019-20'!$F15</f>
        <v>3.8805578060838314E-3</v>
      </c>
      <c r="G16" s="14">
        <f>'[2]Allocation 2019-20'!$G15</f>
        <v>0.95398858699534372</v>
      </c>
      <c r="H16" s="14">
        <f t="shared" si="2"/>
        <v>1.4808031432718663E-3</v>
      </c>
      <c r="I16" s="14">
        <f t="shared" si="3"/>
        <v>2.3283346836502987E-3</v>
      </c>
      <c r="J16" s="15">
        <f t="shared" si="4"/>
        <v>3.8091378269221651E-3</v>
      </c>
      <c r="K16" s="13">
        <f t="shared" si="0"/>
        <v>3.8091378269221651E-3</v>
      </c>
      <c r="L16" s="13">
        <f t="shared" si="5"/>
        <v>3.5960012989267715E-3</v>
      </c>
    </row>
    <row r="17" spans="1:12" x14ac:dyDescent="0.2">
      <c r="A17" s="7" t="s">
        <v>14</v>
      </c>
      <c r="B17" s="11">
        <f>'[1]State Population'!I14</f>
        <v>995975</v>
      </c>
      <c r="C17" s="12">
        <f t="shared" si="1"/>
        <v>2.52471315141896E-2</v>
      </c>
      <c r="D17" s="13">
        <f>'[1]Poverty-Uninsured Population'!E12</f>
        <v>3.5012677811840823E-2</v>
      </c>
      <c r="E17" s="12">
        <f>[1]Prevalence!J12</f>
        <v>3.7433324292559446E-2</v>
      </c>
      <c r="F17" s="13">
        <f>'[2]Allocation 2019-20'!$F16</f>
        <v>3.084364673958595E-2</v>
      </c>
      <c r="G17" s="14">
        <f>'[2]Allocation 2019-20'!$G16</f>
        <v>0.77914057333666431</v>
      </c>
      <c r="H17" s="14">
        <f t="shared" si="2"/>
        <v>9.6126146417898142E-3</v>
      </c>
      <c r="I17" s="14">
        <f t="shared" si="3"/>
        <v>1.8506188043751568E-2</v>
      </c>
      <c r="J17" s="15">
        <f t="shared" si="4"/>
        <v>2.8118802685541382E-2</v>
      </c>
      <c r="K17" s="13">
        <f t="shared" si="0"/>
        <v>2.8118802685541382E-2</v>
      </c>
      <c r="L17" s="13">
        <f t="shared" si="5"/>
        <v>2.6545442978411441E-2</v>
      </c>
    </row>
    <row r="18" spans="1:12" x14ac:dyDescent="0.2">
      <c r="A18" s="7" t="s">
        <v>15</v>
      </c>
      <c r="B18" s="11">
        <f>'[1]State Population'!I15</f>
        <v>28731</v>
      </c>
      <c r="C18" s="12">
        <f t="shared" si="1"/>
        <v>7.2830677028457675E-4</v>
      </c>
      <c r="D18" s="13">
        <f>'[1]Poverty-Uninsured Population'!E13</f>
        <v>9.3019935125110821E-4</v>
      </c>
      <c r="E18" s="12">
        <f>[1]Prevalence!J13</f>
        <v>9.8273212186963206E-4</v>
      </c>
      <c r="F18" s="13">
        <f>'[2]Allocation 2019-20'!$F17</f>
        <v>8.4446240744576878E-4</v>
      </c>
      <c r="G18" s="14">
        <f>'[2]Allocation 2019-20'!$G17</f>
        <v>0.71680174354648141</v>
      </c>
      <c r="H18" s="14">
        <f t="shared" si="2"/>
        <v>2.4212485040663452E-4</v>
      </c>
      <c r="I18" s="14">
        <f t="shared" si="3"/>
        <v>5.0667744446746129E-4</v>
      </c>
      <c r="J18" s="15">
        <f t="shared" si="4"/>
        <v>7.4880229487409586E-4</v>
      </c>
      <c r="K18" s="13">
        <f t="shared" si="0"/>
        <v>7.4880229487409586E-4</v>
      </c>
      <c r="L18" s="13">
        <f t="shared" si="5"/>
        <v>7.0690380536383198E-4</v>
      </c>
    </row>
    <row r="19" spans="1:12" x14ac:dyDescent="0.2">
      <c r="A19" s="7" t="s">
        <v>16</v>
      </c>
      <c r="B19" s="11">
        <f>'[1]State Population'!I16</f>
        <v>136953</v>
      </c>
      <c r="C19" s="12">
        <f t="shared" si="1"/>
        <v>3.4716437684307417E-3</v>
      </c>
      <c r="D19" s="13">
        <f>'[1]Poverty-Uninsured Population'!E14</f>
        <v>4.1797614532254621E-3</v>
      </c>
      <c r="E19" s="12">
        <f>[1]Prevalence!J14</f>
        <v>4.5511255763493359E-3</v>
      </c>
      <c r="F19" s="13">
        <f>'[2]Allocation 2019-20'!$F18</f>
        <v>3.818473903257907E-3</v>
      </c>
      <c r="G19" s="14">
        <f>'[2]Allocation 2019-20'!$G18</f>
        <v>0.79781647303720216</v>
      </c>
      <c r="H19" s="14">
        <f t="shared" si="2"/>
        <v>1.2185765527527289E-3</v>
      </c>
      <c r="I19" s="14">
        <f t="shared" si="3"/>
        <v>2.2910843419547441E-3</v>
      </c>
      <c r="J19" s="15">
        <f t="shared" si="4"/>
        <v>3.509660894707473E-3</v>
      </c>
      <c r="K19" s="13">
        <f t="shared" si="0"/>
        <v>3.509660894707473E-3</v>
      </c>
      <c r="L19" s="13">
        <f t="shared" si="5"/>
        <v>3.3132813013380252E-3</v>
      </c>
    </row>
    <row r="20" spans="1:12" x14ac:dyDescent="0.2">
      <c r="A20" s="7" t="s">
        <v>17</v>
      </c>
      <c r="B20" s="11">
        <f>'[1]State Population'!I17</f>
        <v>188334</v>
      </c>
      <c r="C20" s="12">
        <f t="shared" si="1"/>
        <v>4.7741090555419403E-3</v>
      </c>
      <c r="D20" s="13">
        <f>'[1]Poverty-Uninsured Population'!E15</f>
        <v>6.461131336923779E-3</v>
      </c>
      <c r="E20" s="12">
        <f>[1]Prevalence!J15</f>
        <v>6.748033631678872E-3</v>
      </c>
      <c r="F20" s="13">
        <f>'[2]Allocation 2019-20'!$F19</f>
        <v>5.644765672947462E-3</v>
      </c>
      <c r="G20" s="14">
        <f>'[2]Allocation 2019-20'!$G19</f>
        <v>0.74921675726911108</v>
      </c>
      <c r="H20" s="14">
        <f t="shared" si="2"/>
        <v>1.6916612132118758E-3</v>
      </c>
      <c r="I20" s="14">
        <f t="shared" si="3"/>
        <v>3.3868594037684773E-3</v>
      </c>
      <c r="J20" s="15">
        <f t="shared" si="4"/>
        <v>5.0785206169803535E-3</v>
      </c>
      <c r="K20" s="13">
        <f t="shared" si="0"/>
        <v>5.0785206169803535E-3</v>
      </c>
      <c r="L20" s="13">
        <f t="shared" si="5"/>
        <v>4.7943570343433805E-3</v>
      </c>
    </row>
    <row r="21" spans="1:12" x14ac:dyDescent="0.2">
      <c r="A21" s="7" t="s">
        <v>18</v>
      </c>
      <c r="B21" s="11">
        <f>'[1]State Population'!I18</f>
        <v>18619</v>
      </c>
      <c r="C21" s="12">
        <f t="shared" si="1"/>
        <v>4.7197604524480647E-4</v>
      </c>
      <c r="D21" s="13">
        <f>'[1]Poverty-Uninsured Population'!E16</f>
        <v>4.3214687356120607E-4</v>
      </c>
      <c r="E21" s="12">
        <f>[1]Prevalence!J16</f>
        <v>4.7554470662688727E-4</v>
      </c>
      <c r="F21" s="13">
        <f>'[2]Allocation 2019-20'!$F20</f>
        <v>4.5701297298678833E-4</v>
      </c>
      <c r="G21" s="14">
        <f>'[2]Allocation 2019-20'!$G20</f>
        <v>0.78414096595363358</v>
      </c>
      <c r="H21" s="14">
        <f t="shared" si="2"/>
        <v>1.4334503763648084E-4</v>
      </c>
      <c r="I21" s="14">
        <f t="shared" si="3"/>
        <v>2.7420778379207296E-4</v>
      </c>
      <c r="J21" s="15">
        <f t="shared" si="4"/>
        <v>4.1755282142855383E-4</v>
      </c>
      <c r="K21" s="13">
        <f t="shared" si="0"/>
        <v>4.1755282142855383E-4</v>
      </c>
      <c r="L21" s="13">
        <f t="shared" si="5"/>
        <v>3.9418906756673251E-4</v>
      </c>
    </row>
    <row r="22" spans="1:12" x14ac:dyDescent="0.2">
      <c r="A22" s="7" t="s">
        <v>19</v>
      </c>
      <c r="B22" s="11">
        <f>'[1]State Population'!I19</f>
        <v>895112</v>
      </c>
      <c r="C22" s="12">
        <f t="shared" si="1"/>
        <v>2.2690338998397831E-2</v>
      </c>
      <c r="D22" s="13">
        <f>'[1]Poverty-Uninsured Population'!E17</f>
        <v>2.93335019682711E-2</v>
      </c>
      <c r="E22" s="12">
        <f>[1]Prevalence!J17</f>
        <v>3.209113100081367E-2</v>
      </c>
      <c r="F22" s="13">
        <f>'[2]Allocation 2019-20'!$F21</f>
        <v>2.6815421535119975E-2</v>
      </c>
      <c r="G22" s="14">
        <f>'[2]Allocation 2019-20'!$G21</f>
        <v>0.74364898922587841</v>
      </c>
      <c r="H22" s="14">
        <f t="shared" si="2"/>
        <v>7.9765044481031298E-3</v>
      </c>
      <c r="I22" s="14">
        <f t="shared" si="3"/>
        <v>1.6089252921071984E-2</v>
      </c>
      <c r="J22" s="15">
        <f t="shared" si="4"/>
        <v>2.4065757369175114E-2</v>
      </c>
      <c r="K22" s="13">
        <f t="shared" si="0"/>
        <v>2.4065757369175114E-2</v>
      </c>
      <c r="L22" s="13">
        <f t="shared" si="5"/>
        <v>2.2719181791627668E-2</v>
      </c>
    </row>
    <row r="23" spans="1:12" x14ac:dyDescent="0.2">
      <c r="A23" s="7" t="s">
        <v>20</v>
      </c>
      <c r="B23" s="11">
        <f>'[1]State Population'!I20</f>
        <v>149537</v>
      </c>
      <c r="C23" s="12">
        <f t="shared" si="1"/>
        <v>3.79063762166457E-3</v>
      </c>
      <c r="D23" s="13">
        <f>'[1]Poverty-Uninsured Population'!E18</f>
        <v>4.7909526475653072E-3</v>
      </c>
      <c r="E23" s="12">
        <f>[1]Prevalence!J18</f>
        <v>4.7292288219871617E-3</v>
      </c>
      <c r="F23" s="13">
        <f>'[2]Allocation 2019-20'!$F22</f>
        <v>4.3550371018804641E-3</v>
      </c>
      <c r="G23" s="14">
        <f>'[2]Allocation 2019-20'!$G22</f>
        <v>0.77884270420903434</v>
      </c>
      <c r="H23" s="14">
        <f t="shared" si="2"/>
        <v>1.3567555493437028E-3</v>
      </c>
      <c r="I23" s="14">
        <f t="shared" si="3"/>
        <v>2.6130222611282783E-3</v>
      </c>
      <c r="J23" s="15">
        <f t="shared" si="4"/>
        <v>3.969777810471981E-3</v>
      </c>
      <c r="K23" s="13">
        <f t="shared" si="0"/>
        <v>3.969777810471981E-3</v>
      </c>
      <c r="L23" s="13">
        <f t="shared" si="5"/>
        <v>3.7476528315707009E-3</v>
      </c>
    </row>
    <row r="24" spans="1:12" x14ac:dyDescent="0.2">
      <c r="A24" s="7" t="s">
        <v>21</v>
      </c>
      <c r="B24" s="11">
        <f>'[1]State Population'!I21</f>
        <v>64945</v>
      </c>
      <c r="C24" s="12">
        <f t="shared" si="1"/>
        <v>1.6463013189980105E-3</v>
      </c>
      <c r="D24" s="13">
        <f>'[1]Poverty-Uninsured Population'!E19</f>
        <v>2.3419807297831116E-3</v>
      </c>
      <c r="E24" s="12">
        <f>[1]Prevalence!J19</f>
        <v>2.1453756441551395E-3</v>
      </c>
      <c r="F24" s="13">
        <f>'[2]Allocation 2019-20'!$F23</f>
        <v>1.9375338479787219E-3</v>
      </c>
      <c r="G24" s="14">
        <f>'[2]Allocation 2019-20'!$G23</f>
        <v>0.79967122752187203</v>
      </c>
      <c r="H24" s="14">
        <f t="shared" si="2"/>
        <v>6.1975602823132836E-4</v>
      </c>
      <c r="I24" s="14">
        <f t="shared" si="3"/>
        <v>1.1625203087872332E-3</v>
      </c>
      <c r="J24" s="15">
        <f t="shared" si="4"/>
        <v>1.7822763370185617E-3</v>
      </c>
      <c r="K24" s="13">
        <f t="shared" si="0"/>
        <v>1.7822763370185617E-3</v>
      </c>
      <c r="L24" s="13">
        <f t="shared" si="5"/>
        <v>1.6825508328071736E-3</v>
      </c>
    </row>
    <row r="25" spans="1:12" x14ac:dyDescent="0.2">
      <c r="A25" s="7" t="s">
        <v>22</v>
      </c>
      <c r="B25" s="11">
        <f>'[1]State Population'!I22</f>
        <v>30918</v>
      </c>
      <c r="C25" s="12">
        <f t="shared" si="1"/>
        <v>7.8374538733975659E-4</v>
      </c>
      <c r="D25" s="13">
        <f>'[1]Poverty-Uninsured Population'!E20</f>
        <v>5.538220060787905E-4</v>
      </c>
      <c r="E25" s="12">
        <f>[1]Prevalence!J20</f>
        <v>6.699213452671549E-4</v>
      </c>
      <c r="F25" s="13">
        <f>'[2]Allocation 2019-20'!$F24</f>
        <v>6.6856503086513194E-4</v>
      </c>
      <c r="G25" s="14">
        <f>'[2]Allocation 2019-20'!$G24</f>
        <v>0.76357493578230506</v>
      </c>
      <c r="H25" s="14">
        <f t="shared" si="2"/>
        <v>2.0419980020365517E-4</v>
      </c>
      <c r="I25" s="14">
        <f t="shared" si="3"/>
        <v>4.0113901851907913E-4</v>
      </c>
      <c r="J25" s="15">
        <f t="shared" si="4"/>
        <v>6.0533881872273433E-4</v>
      </c>
      <c r="K25" s="13">
        <f t="shared" si="0"/>
        <v>6.0533881872273433E-4</v>
      </c>
      <c r="L25" s="13">
        <f t="shared" si="5"/>
        <v>5.7146768568797979E-4</v>
      </c>
    </row>
    <row r="26" spans="1:12" x14ac:dyDescent="0.2">
      <c r="A26" s="7" t="s">
        <v>23</v>
      </c>
      <c r="B26" s="11">
        <f>'[1]State Population'!I23</f>
        <v>10241278</v>
      </c>
      <c r="C26" s="12">
        <f t="shared" si="1"/>
        <v>0.25960781399068916</v>
      </c>
      <c r="D26" s="13">
        <f>'[1]Poverty-Uninsured Population'!E21</f>
        <v>0.29395787989462685</v>
      </c>
      <c r="E26" s="12">
        <f>[1]Prevalence!J21</f>
        <v>0.31304131633667842</v>
      </c>
      <c r="F26" s="13">
        <f>'[2]Allocation 2019-20'!$F25</f>
        <v>0.27855012534932</v>
      </c>
      <c r="G26" s="14">
        <f>'[2]Allocation 2019-20'!$G25</f>
        <v>1.1790987575727008</v>
      </c>
      <c r="H26" s="14">
        <f t="shared" si="2"/>
        <v>0.13137524268844133</v>
      </c>
      <c r="I26" s="14">
        <f t="shared" si="3"/>
        <v>0.167130075209592</v>
      </c>
      <c r="J26" s="15">
        <f t="shared" si="4"/>
        <v>0.29850531789803336</v>
      </c>
      <c r="K26" s="13">
        <f t="shared" si="0"/>
        <v>0.29850531789803336</v>
      </c>
      <c r="L26" s="13">
        <f t="shared" si="5"/>
        <v>0.28180274898722141</v>
      </c>
    </row>
    <row r="27" spans="1:12" x14ac:dyDescent="0.2">
      <c r="A27" s="7" t="s">
        <v>24</v>
      </c>
      <c r="B27" s="11">
        <f>'[1]State Population'!I24</f>
        <v>156492</v>
      </c>
      <c r="C27" s="12">
        <f t="shared" si="1"/>
        <v>3.9669410426150841E-3</v>
      </c>
      <c r="D27" s="13">
        <f>'[1]Poverty-Uninsured Population'!E22</f>
        <v>5.5183584528090681E-3</v>
      </c>
      <c r="E27" s="12">
        <f>[1]Prevalence!J22</f>
        <v>5.3412892143567493E-3</v>
      </c>
      <c r="F27" s="13">
        <f>'[2]Allocation 2019-20'!$F26</f>
        <v>4.7290426501234413E-3</v>
      </c>
      <c r="G27" s="14">
        <f>'[2]Allocation 2019-20'!$G26</f>
        <v>0.77866545462495296</v>
      </c>
      <c r="H27" s="14">
        <f t="shared" si="2"/>
        <v>1.4729368580396647E-3</v>
      </c>
      <c r="I27" s="14">
        <f t="shared" si="3"/>
        <v>2.8374255900740649E-3</v>
      </c>
      <c r="J27" s="15">
        <f t="shared" si="4"/>
        <v>4.31036244811373E-3</v>
      </c>
      <c r="K27" s="13">
        <f t="shared" si="0"/>
        <v>4.31036244811373E-3</v>
      </c>
      <c r="L27" s="13">
        <f t="shared" si="5"/>
        <v>4.0691803937129827E-3</v>
      </c>
    </row>
    <row r="28" spans="1:12" x14ac:dyDescent="0.2">
      <c r="A28" s="7" t="s">
        <v>25</v>
      </c>
      <c r="B28" s="11">
        <f>'[1]State Population'!I25</f>
        <v>263604</v>
      </c>
      <c r="C28" s="12">
        <f t="shared" si="1"/>
        <v>6.6821404710624612E-3</v>
      </c>
      <c r="D28" s="13">
        <f>'[1]Poverty-Uninsured Population'!E23</f>
        <v>3.61207971839791E-3</v>
      </c>
      <c r="E28" s="12">
        <f>[1]Prevalence!J23</f>
        <v>3.1317240755808699E-3</v>
      </c>
      <c r="F28" s="13">
        <f>'[2]Allocation 2019-20'!$F27</f>
        <v>4.9865829313736872E-3</v>
      </c>
      <c r="G28" s="14">
        <f>'[2]Allocation 2019-20'!$G27</f>
        <v>2.154341825141481</v>
      </c>
      <c r="H28" s="14">
        <f t="shared" si="2"/>
        <v>4.2971216694379782E-3</v>
      </c>
      <c r="I28" s="14">
        <f t="shared" si="3"/>
        <v>2.9919497588242121E-3</v>
      </c>
      <c r="J28" s="15">
        <f t="shared" si="4"/>
        <v>7.2890714282621907E-3</v>
      </c>
      <c r="K28" s="13">
        <f t="shared" si="0"/>
        <v>7.2890714282621907E-3</v>
      </c>
      <c r="L28" s="13">
        <f t="shared" si="5"/>
        <v>6.8812186681047743E-3</v>
      </c>
    </row>
    <row r="29" spans="1:12" x14ac:dyDescent="0.2">
      <c r="A29" s="7" t="s">
        <v>26</v>
      </c>
      <c r="B29" s="11">
        <f>'[1]State Population'!I26</f>
        <v>18148</v>
      </c>
      <c r="C29" s="12">
        <f t="shared" si="1"/>
        <v>4.6003658999423965E-4</v>
      </c>
      <c r="D29" s="13">
        <f>'[1]Poverty-Uninsured Population'!E24</f>
        <v>4.7349784687463067E-4</v>
      </c>
      <c r="E29" s="12">
        <f>[1]Prevalence!J24</f>
        <v>4.2762860500858874E-4</v>
      </c>
      <c r="F29" s="13">
        <f>'[2]Allocation 2019-20'!$F28</f>
        <v>4.5252441185526484E-4</v>
      </c>
      <c r="G29" s="14">
        <f>'[2]Allocation 2019-20'!$G28</f>
        <v>0.7784052469080327</v>
      </c>
      <c r="H29" s="14">
        <f t="shared" si="2"/>
        <v>1.4089895061684387E-4</v>
      </c>
      <c r="I29" s="14">
        <f t="shared" si="3"/>
        <v>2.7151464711315889E-4</v>
      </c>
      <c r="J29" s="15">
        <f t="shared" si="4"/>
        <v>4.1241359773000279E-4</v>
      </c>
      <c r="K29" s="13">
        <f t="shared" si="0"/>
        <v>4.1241359773000279E-4</v>
      </c>
      <c r="L29" s="13">
        <f t="shared" si="5"/>
        <v>3.8933740403152315E-4</v>
      </c>
    </row>
    <row r="30" spans="1:12" x14ac:dyDescent="0.2">
      <c r="A30" s="7" t="s">
        <v>27</v>
      </c>
      <c r="B30" s="11">
        <f>'[1]State Population'!I27</f>
        <v>89134</v>
      </c>
      <c r="C30" s="12">
        <f t="shared" si="1"/>
        <v>2.2594721959745732E-3</v>
      </c>
      <c r="D30" s="13">
        <f>'[1]Poverty-Uninsured Population'!E25</f>
        <v>2.8815380794259154E-3</v>
      </c>
      <c r="E30" s="12">
        <f>[1]Prevalence!J25</f>
        <v>2.695054696682036E-3</v>
      </c>
      <c r="F30" s="13">
        <f>'[2]Allocation 2019-20'!$F29</f>
        <v>2.5035968325368232E-3</v>
      </c>
      <c r="G30" s="14">
        <f>'[2]Allocation 2019-20'!$G29</f>
        <v>0.88280655203694736</v>
      </c>
      <c r="H30" s="14">
        <f t="shared" si="2"/>
        <v>8.8407667496898231E-4</v>
      </c>
      <c r="I30" s="14">
        <f t="shared" si="3"/>
        <v>1.5021580995220939E-3</v>
      </c>
      <c r="J30" s="15">
        <f t="shared" si="4"/>
        <v>2.3862347744910764E-3</v>
      </c>
      <c r="K30" s="13">
        <f t="shared" si="0"/>
        <v>2.3862347744910764E-3</v>
      </c>
      <c r="L30" s="13">
        <f t="shared" si="5"/>
        <v>2.2527153751082901E-3</v>
      </c>
    </row>
    <row r="31" spans="1:12" x14ac:dyDescent="0.2">
      <c r="A31" s="7" t="s">
        <v>28</v>
      </c>
      <c r="B31" s="11">
        <f>'[1]State Population'!I28</f>
        <v>274665</v>
      </c>
      <c r="C31" s="12">
        <f t="shared" si="1"/>
        <v>6.9625275507366009E-3</v>
      </c>
      <c r="D31" s="13">
        <f>'[1]Poverty-Uninsured Population'!E26</f>
        <v>1.0210261658854761E-2</v>
      </c>
      <c r="E31" s="12">
        <f>[1]Prevalence!J26</f>
        <v>1.0565048368140312E-2</v>
      </c>
      <c r="F31" s="13">
        <f>'[2]Allocation 2019-20'!$F30</f>
        <v>8.7640033378835868E-3</v>
      </c>
      <c r="G31" s="14">
        <f>'[2]Allocation 2019-20'!$G30</f>
        <v>0.73217168577289349</v>
      </c>
      <c r="H31" s="14">
        <f t="shared" si="2"/>
        <v>2.5667020392069967E-3</v>
      </c>
      <c r="I31" s="14">
        <f t="shared" si="3"/>
        <v>5.2584020027301517E-3</v>
      </c>
      <c r="J31" s="15">
        <f t="shared" si="4"/>
        <v>7.8251040419371476E-3</v>
      </c>
      <c r="K31" s="13">
        <f t="shared" si="0"/>
        <v>7.8251040419371476E-3</v>
      </c>
      <c r="L31" s="13">
        <f t="shared" si="5"/>
        <v>7.3872581086885675E-3</v>
      </c>
    </row>
    <row r="32" spans="1:12" x14ac:dyDescent="0.2">
      <c r="A32" s="7" t="s">
        <v>29</v>
      </c>
      <c r="B32" s="11">
        <f>'[1]State Population'!I29</f>
        <v>9580</v>
      </c>
      <c r="C32" s="12">
        <f t="shared" si="1"/>
        <v>2.4284497091386467E-4</v>
      </c>
      <c r="D32" s="13">
        <f>'[1]Poverty-Uninsured Population'!E27</f>
        <v>2.9856093008489236E-4</v>
      </c>
      <c r="E32" s="12">
        <f>[1]Prevalence!J27</f>
        <v>3.1371485399150169E-4</v>
      </c>
      <c r="F32" s="13">
        <f>'[2]Allocation 2019-20'!$F31</f>
        <v>2.7254052681589314E-4</v>
      </c>
      <c r="G32" s="14">
        <f>'[2]Allocation 2019-20'!$G31</f>
        <v>0.67873530882588984</v>
      </c>
      <c r="H32" s="14">
        <f t="shared" si="2"/>
        <v>7.3993151454382382E-5</v>
      </c>
      <c r="I32" s="14">
        <f t="shared" si="3"/>
        <v>1.6352431608953588E-4</v>
      </c>
      <c r="J32" s="15">
        <f t="shared" si="4"/>
        <v>2.3751746754391826E-4</v>
      </c>
      <c r="K32" s="13">
        <f t="shared" si="0"/>
        <v>2.3751746754391826E-4</v>
      </c>
      <c r="L32" s="13">
        <f t="shared" si="5"/>
        <v>2.2422741329259339E-4</v>
      </c>
    </row>
    <row r="33" spans="1:12" x14ac:dyDescent="0.2">
      <c r="A33" s="7" t="s">
        <v>30</v>
      </c>
      <c r="B33" s="11">
        <f>'[1]State Population'!I30</f>
        <v>13713</v>
      </c>
      <c r="C33" s="12">
        <f t="shared" si="1"/>
        <v>3.4761305700854137E-4</v>
      </c>
      <c r="D33" s="13">
        <f>'[1]Poverty-Uninsured Population'!E28</f>
        <v>3.9374165617908771E-4</v>
      </c>
      <c r="E33" s="12">
        <f>[1]Prevalence!J28</f>
        <v>3.2998824699394269E-4</v>
      </c>
      <c r="F33" s="13">
        <f>'[2]Allocation 2019-20'!$F32</f>
        <v>3.5199325739664262E-4</v>
      </c>
      <c r="G33" s="14">
        <f>'[2]Allocation 2019-20'!$G32</f>
        <v>1.0275138753211019</v>
      </c>
      <c r="H33" s="14">
        <f t="shared" si="2"/>
        <v>1.4467118239780896E-4</v>
      </c>
      <c r="I33" s="14">
        <f t="shared" si="3"/>
        <v>2.1119595443798555E-4</v>
      </c>
      <c r="J33" s="15">
        <f t="shared" si="4"/>
        <v>3.5586713683579449E-4</v>
      </c>
      <c r="K33" s="13">
        <f t="shared" si="0"/>
        <v>3.5586713683579449E-4</v>
      </c>
      <c r="L33" s="13">
        <f t="shared" si="5"/>
        <v>3.3595494425595041E-4</v>
      </c>
    </row>
    <row r="34" spans="1:12" x14ac:dyDescent="0.2">
      <c r="A34" s="7" t="s">
        <v>31</v>
      </c>
      <c r="B34" s="11">
        <f>'[1]State Population'!I31</f>
        <v>442365</v>
      </c>
      <c r="C34" s="12">
        <f t="shared" si="1"/>
        <v>1.1213581999823773E-2</v>
      </c>
      <c r="D34" s="13">
        <f>'[1]Poverty-Uninsured Population'!E29</f>
        <v>1.2624261561300126E-2</v>
      </c>
      <c r="E34" s="12">
        <f>[1]Prevalence!J29</f>
        <v>1.1322665220142844E-2</v>
      </c>
      <c r="F34" s="13">
        <f>'[2]Allocation 2019-20'!$F33</f>
        <v>1.160372030187317E-2</v>
      </c>
      <c r="G34" s="14">
        <f>'[2]Allocation 2019-20'!$G33</f>
        <v>1.0798999108996776</v>
      </c>
      <c r="H34" s="14">
        <f t="shared" si="2"/>
        <v>5.0123426080390474E-3</v>
      </c>
      <c r="I34" s="14">
        <f t="shared" si="3"/>
        <v>6.962232181123902E-3</v>
      </c>
      <c r="J34" s="15">
        <f t="shared" si="4"/>
        <v>1.1974574789162949E-2</v>
      </c>
      <c r="K34" s="13">
        <f t="shared" si="0"/>
        <v>1.1974574789162949E-2</v>
      </c>
      <c r="L34" s="13">
        <f t="shared" si="5"/>
        <v>1.130454933701343E-2</v>
      </c>
    </row>
    <row r="35" spans="1:12" x14ac:dyDescent="0.2">
      <c r="A35" s="7" t="s">
        <v>32</v>
      </c>
      <c r="B35" s="11">
        <f>'[1]State Population'!I32</f>
        <v>142408</v>
      </c>
      <c r="C35" s="12">
        <f t="shared" si="1"/>
        <v>3.6099234465450563E-3</v>
      </c>
      <c r="D35" s="13">
        <f>'[1]Poverty-Uninsured Population'!E30</f>
        <v>2.79531033754238E-3</v>
      </c>
      <c r="E35" s="12">
        <f>[1]Prevalence!J30</f>
        <v>2.4464334147002984E-3</v>
      </c>
      <c r="F35" s="13">
        <f>'[2]Allocation 2019-20'!$F34</f>
        <v>3.0768637086366272E-3</v>
      </c>
      <c r="G35" s="14">
        <f>'[2]Allocation 2019-20'!$G34</f>
        <v>1.1400969894429784</v>
      </c>
      <c r="H35" s="14">
        <f t="shared" si="2"/>
        <v>1.4031692204571906E-3</v>
      </c>
      <c r="I35" s="14">
        <f t="shared" si="3"/>
        <v>1.8461182251819763E-3</v>
      </c>
      <c r="J35" s="15">
        <f t="shared" si="4"/>
        <v>3.2492874456391671E-3</v>
      </c>
      <c r="K35" s="13">
        <f t="shared" si="0"/>
        <v>3.2492874456391671E-3</v>
      </c>
      <c r="L35" s="13">
        <f t="shared" si="5"/>
        <v>3.0674767902914356E-3</v>
      </c>
    </row>
    <row r="36" spans="1:12" x14ac:dyDescent="0.2">
      <c r="A36" s="7" t="s">
        <v>33</v>
      </c>
      <c r="B36" s="11">
        <f>'[1]State Population'!I33</f>
        <v>98828</v>
      </c>
      <c r="C36" s="12">
        <f t="shared" si="1"/>
        <v>2.5052069713439895E-3</v>
      </c>
      <c r="D36" s="13">
        <f>'[1]Poverty-Uninsured Population'!E31</f>
        <v>2.0624945646686254E-3</v>
      </c>
      <c r="E36" s="12">
        <f>[1]Prevalence!J31</f>
        <v>1.855166802278275E-3</v>
      </c>
      <c r="F36" s="13">
        <f>'[2]Allocation 2019-20'!$F35</f>
        <v>2.2200980256733009E-3</v>
      </c>
      <c r="G36" s="14">
        <f>'[2]Allocation 2019-20'!$G35</f>
        <v>0.9669786859267806</v>
      </c>
      <c r="H36" s="14">
        <f t="shared" si="2"/>
        <v>8.5871498859768343E-4</v>
      </c>
      <c r="I36" s="14">
        <f t="shared" si="3"/>
        <v>1.3320588154039806E-3</v>
      </c>
      <c r="J36" s="15">
        <f t="shared" si="4"/>
        <v>2.1907738040016639E-3</v>
      </c>
      <c r="K36" s="13">
        <f t="shared" si="0"/>
        <v>2.1907738040016639E-3</v>
      </c>
      <c r="L36" s="13">
        <f t="shared" si="5"/>
        <v>2.0681912293024794E-3</v>
      </c>
    </row>
    <row r="37" spans="1:12" x14ac:dyDescent="0.2">
      <c r="A37" s="7" t="s">
        <v>34</v>
      </c>
      <c r="B37" s="11">
        <f>'[1]State Population'!I34</f>
        <v>3194024</v>
      </c>
      <c r="C37" s="12">
        <f t="shared" si="1"/>
        <v>8.0965831459100801E-2</v>
      </c>
      <c r="D37" s="13">
        <f>'[1]Poverty-Uninsured Population'!E32</f>
        <v>6.6839651524951707E-2</v>
      </c>
      <c r="E37" s="12">
        <f>[1]Prevalence!J32</f>
        <v>6.4734653286321303E-2</v>
      </c>
      <c r="F37" s="13">
        <f>'[2]Allocation 2019-20'!$F36</f>
        <v>7.3316420864468296E-2</v>
      </c>
      <c r="G37" s="14">
        <f>'[2]Allocation 2019-20'!$G36</f>
        <v>1.3099856335649265</v>
      </c>
      <c r="H37" s="14">
        <f t="shared" si="2"/>
        <v>3.8417383214741321E-2</v>
      </c>
      <c r="I37" s="14">
        <f t="shared" si="3"/>
        <v>4.3989852518680976E-2</v>
      </c>
      <c r="J37" s="15">
        <f t="shared" si="4"/>
        <v>8.240723573342229E-2</v>
      </c>
      <c r="K37" s="13">
        <f t="shared" si="0"/>
        <v>8.240723573342229E-2</v>
      </c>
      <c r="L37" s="13">
        <f t="shared" si="5"/>
        <v>7.7796220615570413E-2</v>
      </c>
    </row>
    <row r="38" spans="1:12" x14ac:dyDescent="0.2">
      <c r="A38" s="7" t="s">
        <v>35</v>
      </c>
      <c r="B38" s="11">
        <f>'[1]State Population'!I35</f>
        <v>382837</v>
      </c>
      <c r="C38" s="12">
        <f t="shared" si="1"/>
        <v>9.7045970907882265E-3</v>
      </c>
      <c r="D38" s="13">
        <f>'[1]Poverty-Uninsured Population'!E33</f>
        <v>5.9071314035179208E-3</v>
      </c>
      <c r="E38" s="12">
        <f>[1]Prevalence!J33</f>
        <v>4.8621281981737633E-3</v>
      </c>
      <c r="F38" s="13">
        <f>'[2]Allocation 2019-20'!$F37</f>
        <v>7.7309661589144412E-3</v>
      </c>
      <c r="G38" s="14">
        <f>'[2]Allocation 2019-20'!$G37</f>
        <v>0.96477303394167657</v>
      </c>
      <c r="H38" s="14">
        <f t="shared" si="2"/>
        <v>2.9834510705745261E-3</v>
      </c>
      <c r="I38" s="14">
        <f t="shared" si="3"/>
        <v>4.6385796953486644E-3</v>
      </c>
      <c r="J38" s="15">
        <f t="shared" si="4"/>
        <v>7.6220307659231904E-3</v>
      </c>
      <c r="K38" s="13">
        <f t="shared" si="0"/>
        <v>7.6220307659231904E-3</v>
      </c>
      <c r="L38" s="13">
        <f t="shared" si="5"/>
        <v>7.1955475963615409E-3</v>
      </c>
    </row>
    <row r="39" spans="1:12" x14ac:dyDescent="0.2">
      <c r="A39" s="7" t="s">
        <v>36</v>
      </c>
      <c r="B39" s="11">
        <f>'[1]State Population'!I36</f>
        <v>19819</v>
      </c>
      <c r="C39" s="12">
        <f t="shared" si="1"/>
        <v>5.023950395137666E-4</v>
      </c>
      <c r="D39" s="13">
        <f>'[1]Poverty-Uninsured Population'!E34</f>
        <v>5.4094417075253745E-4</v>
      </c>
      <c r="E39" s="12">
        <f>[1]Prevalence!J34</f>
        <v>4.5023053973420127E-4</v>
      </c>
      <c r="F39" s="13">
        <f>'[2]Allocation 2019-20'!$F38</f>
        <v>4.9983601956455151E-4</v>
      </c>
      <c r="G39" s="14">
        <f>'[2]Allocation 2019-20'!$G38</f>
        <v>0.79371451592170739</v>
      </c>
      <c r="H39" s="14">
        <f t="shared" si="2"/>
        <v>1.5869084172356442E-4</v>
      </c>
      <c r="I39" s="14">
        <f t="shared" si="3"/>
        <v>2.9990161173873089E-4</v>
      </c>
      <c r="J39" s="15">
        <f t="shared" si="4"/>
        <v>4.5859245346229534E-4</v>
      </c>
      <c r="K39" s="13">
        <f t="shared" si="0"/>
        <v>4.5859245346229534E-4</v>
      </c>
      <c r="L39" s="13">
        <f t="shared" si="5"/>
        <v>4.3293236770613878E-4</v>
      </c>
    </row>
    <row r="40" spans="1:12" x14ac:dyDescent="0.2">
      <c r="A40" s="7" t="s">
        <v>37</v>
      </c>
      <c r="B40" s="11">
        <f>'[1]State Population'!I37</f>
        <v>2384783</v>
      </c>
      <c r="C40" s="12">
        <f t="shared" si="1"/>
        <v>6.0452250341427864E-2</v>
      </c>
      <c r="D40" s="13">
        <f>'[1]Poverty-Uninsured Population'!E35</f>
        <v>6.462675514235422E-2</v>
      </c>
      <c r="E40" s="12">
        <f>[1]Prevalence!J35</f>
        <v>6.3114546605189406E-2</v>
      </c>
      <c r="F40" s="13">
        <f>'[2]Allocation 2019-20'!$F39</f>
        <v>6.2658879205403292E-2</v>
      </c>
      <c r="G40" s="14">
        <f>'[2]Allocation 2019-20'!$G39</f>
        <v>0.89245388994591113</v>
      </c>
      <c r="H40" s="14">
        <f t="shared" si="2"/>
        <v>2.2368064194605256E-2</v>
      </c>
      <c r="I40" s="14">
        <f t="shared" si="3"/>
        <v>3.7595327523241975E-2</v>
      </c>
      <c r="J40" s="15">
        <f t="shared" si="4"/>
        <v>5.9963391717847231E-2</v>
      </c>
      <c r="K40" s="13">
        <f t="shared" ref="K40:K64" si="6">(F40*G40*G$5)+(F40*(1-G$5))</f>
        <v>5.9963391717847231E-2</v>
      </c>
      <c r="L40" s="13">
        <f t="shared" si="5"/>
        <v>5.6608199624969768E-2</v>
      </c>
    </row>
    <row r="41" spans="1:12" x14ac:dyDescent="0.2">
      <c r="A41" s="7" t="s">
        <v>38</v>
      </c>
      <c r="B41" s="11">
        <f>'[1]State Population'!I38</f>
        <v>1514770</v>
      </c>
      <c r="C41" s="12">
        <f t="shared" si="1"/>
        <v>3.8398149957327224E-2</v>
      </c>
      <c r="D41" s="13">
        <f>'[1]Poverty-Uninsured Population'!E36</f>
        <v>4.0078281172867776E-2</v>
      </c>
      <c r="E41" s="12">
        <f>[1]Prevalence!J36</f>
        <v>3.9238766838441373E-2</v>
      </c>
      <c r="F41" s="13">
        <f>'[2]Allocation 2019-20'!$F40</f>
        <v>3.9313886790798599E-2</v>
      </c>
      <c r="G41" s="14">
        <f>'[2]Allocation 2019-20'!$G40</f>
        <v>0.8710380731438353</v>
      </c>
      <c r="H41" s="14">
        <f t="shared" si="2"/>
        <v>1.3697556879220838E-2</v>
      </c>
      <c r="I41" s="14">
        <f t="shared" si="3"/>
        <v>2.3588332074479159E-2</v>
      </c>
      <c r="J41" s="15">
        <f t="shared" si="4"/>
        <v>3.7285888953699997E-2</v>
      </c>
      <c r="K41" s="13">
        <f t="shared" si="6"/>
        <v>3.7285888953699997E-2</v>
      </c>
      <c r="L41" s="13">
        <f t="shared" si="5"/>
        <v>3.5199594029256508E-2</v>
      </c>
    </row>
    <row r="42" spans="1:12" x14ac:dyDescent="0.2">
      <c r="A42" s="7" t="s">
        <v>39</v>
      </c>
      <c r="B42" s="11">
        <f>'[1]State Population'!I39</f>
        <v>56854</v>
      </c>
      <c r="C42" s="12">
        <f t="shared" si="1"/>
        <v>1.4412012501395471E-3</v>
      </c>
      <c r="D42" s="13">
        <f>'[1]Poverty-Uninsured Population'!E37</f>
        <v>1.3654488937101508E-3</v>
      </c>
      <c r="E42" s="12">
        <f>[1]Prevalence!J37</f>
        <v>1.2846939698038151E-3</v>
      </c>
      <c r="F42" s="13">
        <f>'[2]Allocation 2019-20'!$F41</f>
        <v>1.5052837507727544E-3</v>
      </c>
      <c r="G42" s="14">
        <f>'[2]Allocation 2019-20'!$G41</f>
        <v>1.1939930455637009</v>
      </c>
      <c r="H42" s="14">
        <f t="shared" si="2"/>
        <v>7.1891933200908488E-4</v>
      </c>
      <c r="I42" s="14">
        <f t="shared" si="3"/>
        <v>9.0317025046365255E-4</v>
      </c>
      <c r="J42" s="15">
        <f t="shared" si="4"/>
        <v>1.6220895824727373E-3</v>
      </c>
      <c r="K42" s="13">
        <f t="shared" si="6"/>
        <v>1.6220895824727373E-3</v>
      </c>
      <c r="L42" s="13">
        <f t="shared" si="5"/>
        <v>1.5313271691879736E-3</v>
      </c>
    </row>
    <row r="43" spans="1:12" x14ac:dyDescent="0.2">
      <c r="A43" s="7" t="s">
        <v>40</v>
      </c>
      <c r="B43" s="11">
        <f>'[1]State Population'!I40</f>
        <v>2160256</v>
      </c>
      <c r="C43" s="12">
        <f t="shared" si="1"/>
        <v>5.4760679069572195E-2</v>
      </c>
      <c r="D43" s="13">
        <f>'[1]Poverty-Uninsured Population'!E38</f>
        <v>6.3426034448079441E-2</v>
      </c>
      <c r="E43" s="12">
        <f>[1]Prevalence!J38</f>
        <v>6.2496157671096647E-2</v>
      </c>
      <c r="F43" s="13">
        <f>'[2]Allocation 2019-20'!$F42</f>
        <v>5.904097439083987E-2</v>
      </c>
      <c r="G43" s="14">
        <f>'[2]Allocation 2019-20'!$G42</f>
        <v>0.8708127650972024</v>
      </c>
      <c r="H43" s="14">
        <f t="shared" si="2"/>
        <v>2.0565453665328155E-2</v>
      </c>
      <c r="I43" s="14">
        <f t="shared" si="3"/>
        <v>3.5424584634503924E-2</v>
      </c>
      <c r="J43" s="15">
        <f t="shared" si="4"/>
        <v>5.5990038299832082E-2</v>
      </c>
      <c r="K43" s="13">
        <f t="shared" si="6"/>
        <v>5.5990038299832082E-2</v>
      </c>
      <c r="L43" s="13">
        <f t="shared" si="5"/>
        <v>5.2857171255428555E-2</v>
      </c>
    </row>
    <row r="44" spans="1:12" x14ac:dyDescent="0.2">
      <c r="A44" s="7" t="s">
        <v>41</v>
      </c>
      <c r="B44" s="11">
        <f>'[1]State Population'!I41</f>
        <v>3316192</v>
      </c>
      <c r="C44" s="12">
        <f t="shared" si="1"/>
        <v>8.4062687868976069E-2</v>
      </c>
      <c r="D44" s="13">
        <f>'[1]Poverty-Uninsured Population'!E39</f>
        <v>7.5567193429765811E-2</v>
      </c>
      <c r="E44" s="12">
        <f>[1]Prevalence!J39</f>
        <v>7.6576258927764221E-2</v>
      </c>
      <c r="F44" s="13">
        <f>'[2]Allocation 2019-20'!$F43</f>
        <v>7.991851869091729E-2</v>
      </c>
      <c r="G44" s="14">
        <f>'[2]Allocation 2019-20'!$G43</f>
        <v>1.2289443345496851</v>
      </c>
      <c r="H44" s="14">
        <f t="shared" si="2"/>
        <v>3.9286164308322373E-2</v>
      </c>
      <c r="I44" s="14">
        <f t="shared" si="3"/>
        <v>4.7951111214550375E-2</v>
      </c>
      <c r="J44" s="15">
        <f t="shared" si="4"/>
        <v>8.7237275522872748E-2</v>
      </c>
      <c r="K44" s="13">
        <f t="shared" si="6"/>
        <v>8.7237275522872748E-2</v>
      </c>
      <c r="L44" s="13">
        <f t="shared" si="5"/>
        <v>8.2356000320566308E-2</v>
      </c>
    </row>
    <row r="45" spans="1:12" x14ac:dyDescent="0.2">
      <c r="A45" s="7" t="s">
        <v>42</v>
      </c>
      <c r="B45" s="11">
        <f>'[1]State Population'!I42</f>
        <v>874228</v>
      </c>
      <c r="C45" s="12">
        <f t="shared" si="1"/>
        <v>2.2160947101470364E-2</v>
      </c>
      <c r="D45" s="13">
        <f>'[1]Poverty-Uninsured Population'!E40</f>
        <v>1.739648934736138E-2</v>
      </c>
      <c r="E45" s="12">
        <f>[1]Prevalence!J40</f>
        <v>1.531959135702016E-2</v>
      </c>
      <c r="F45" s="13">
        <f>'[2]Allocation 2019-20'!$F44</f>
        <v>1.9318739013206895E-2</v>
      </c>
      <c r="G45" s="14">
        <f>'[2]Allocation 2019-20'!$G44</f>
        <v>1.9944050695267161</v>
      </c>
      <c r="H45" s="14">
        <f t="shared" si="2"/>
        <v>1.5411756409921354E-2</v>
      </c>
      <c r="I45" s="14">
        <f t="shared" si="3"/>
        <v>1.1591243407924137E-2</v>
      </c>
      <c r="J45" s="15">
        <f t="shared" si="4"/>
        <v>2.7002999817845492E-2</v>
      </c>
      <c r="K45" s="13">
        <f t="shared" si="6"/>
        <v>2.7002999817845492E-2</v>
      </c>
      <c r="L45" s="13">
        <f t="shared" si="5"/>
        <v>2.5492073753170585E-2</v>
      </c>
    </row>
    <row r="46" spans="1:12" x14ac:dyDescent="0.2">
      <c r="A46" s="7" t="s">
        <v>43</v>
      </c>
      <c r="B46" s="11">
        <f>'[1]State Population'!I43</f>
        <v>746868</v>
      </c>
      <c r="C46" s="12">
        <f t="shared" si="1"/>
        <v>1.8932477843058067E-2</v>
      </c>
      <c r="D46" s="13">
        <f>'[1]Poverty-Uninsured Population'!E41</f>
        <v>2.1370428491611106E-2</v>
      </c>
      <c r="E46" s="12">
        <f>[1]Prevalence!J41</f>
        <v>2.2578428713497876E-2</v>
      </c>
      <c r="F46" s="13">
        <f>'[2]Allocation 2019-20'!$F45</f>
        <v>2.0661889674154103E-2</v>
      </c>
      <c r="G46" s="14">
        <f>'[2]Allocation 2019-20'!$G45</f>
        <v>0.80460125676588179</v>
      </c>
      <c r="H46" s="14">
        <f t="shared" si="2"/>
        <v>6.6498329595929551E-3</v>
      </c>
      <c r="I46" s="14">
        <f t="shared" si="3"/>
        <v>1.2397133804492462E-2</v>
      </c>
      <c r="J46" s="15">
        <f t="shared" si="4"/>
        <v>1.9046966764085418E-2</v>
      </c>
      <c r="K46" s="13">
        <f t="shared" si="6"/>
        <v>1.9046966764085418E-2</v>
      </c>
      <c r="L46" s="13">
        <f t="shared" si="5"/>
        <v>1.7981212635618759E-2</v>
      </c>
    </row>
    <row r="47" spans="1:12" x14ac:dyDescent="0.2">
      <c r="A47" s="7" t="s">
        <v>44</v>
      </c>
      <c r="B47" s="11">
        <f>'[1]State Population'!I44</f>
        <v>280101</v>
      </c>
      <c r="C47" s="12">
        <f t="shared" si="1"/>
        <v>7.1003255947749899E-3</v>
      </c>
      <c r="D47" s="13">
        <f>'[1]Poverty-Uninsured Population'!E42</f>
        <v>6.1020544680401223E-3</v>
      </c>
      <c r="E47" s="12">
        <f>[1]Prevalence!J42</f>
        <v>6.1251243106409912E-3</v>
      </c>
      <c r="F47" s="13">
        <f>'[2]Allocation 2019-20'!$F46</f>
        <v>6.547381422902788E-3</v>
      </c>
      <c r="G47" s="14">
        <f>'[2]Allocation 2019-20'!$G46</f>
        <v>1.040458079431849</v>
      </c>
      <c r="H47" s="14">
        <f t="shared" si="2"/>
        <v>2.7249103602324807E-3</v>
      </c>
      <c r="I47" s="14">
        <f t="shared" si="3"/>
        <v>3.9284288537416723E-3</v>
      </c>
      <c r="J47" s="15">
        <f t="shared" si="4"/>
        <v>6.6533392139741529E-3</v>
      </c>
      <c r="K47" s="13">
        <f t="shared" si="6"/>
        <v>6.6533392139741529E-3</v>
      </c>
      <c r="L47" s="13">
        <f t="shared" si="5"/>
        <v>6.2810582191465463E-3</v>
      </c>
    </row>
    <row r="48" spans="1:12" x14ac:dyDescent="0.2">
      <c r="A48" s="7" t="s">
        <v>45</v>
      </c>
      <c r="B48" s="11">
        <f>'[1]State Population'!I45</f>
        <v>770203</v>
      </c>
      <c r="C48" s="12">
        <f t="shared" si="1"/>
        <v>1.9524000535779885E-2</v>
      </c>
      <c r="D48" s="13">
        <f>'[1]Poverty-Uninsured Population'!E43</f>
        <v>1.0956256571003187E-2</v>
      </c>
      <c r="E48" s="12">
        <f>[1]Prevalence!J43</f>
        <v>8.9467498417864569E-3</v>
      </c>
      <c r="F48" s="13">
        <f>'[2]Allocation 2019-20'!$F47</f>
        <v>1.4757699725144229E-2</v>
      </c>
      <c r="G48" s="14">
        <f>'[2]Allocation 2019-20'!$G47</f>
        <v>2.1467682002972763</v>
      </c>
      <c r="H48" s="14">
        <f t="shared" si="2"/>
        <v>1.2672544191790196E-2</v>
      </c>
      <c r="I48" s="14">
        <f t="shared" si="3"/>
        <v>8.8546198350865375E-3</v>
      </c>
      <c r="J48" s="15">
        <f t="shared" si="4"/>
        <v>2.1527164026876731E-2</v>
      </c>
      <c r="K48" s="13">
        <f t="shared" si="6"/>
        <v>2.1527164026876731E-2</v>
      </c>
      <c r="L48" s="13">
        <f t="shared" si="5"/>
        <v>2.0322632921216218E-2</v>
      </c>
    </row>
    <row r="49" spans="1:12" x14ac:dyDescent="0.2">
      <c r="A49" s="7" t="s">
        <v>46</v>
      </c>
      <c r="B49" s="11">
        <f>'[1]State Population'!I46</f>
        <v>450663</v>
      </c>
      <c r="C49" s="12">
        <f t="shared" si="1"/>
        <v>1.1423929345193632E-2</v>
      </c>
      <c r="D49" s="13">
        <f>'[1]Poverty-Uninsured Population'!E44</f>
        <v>1.1537961640144314E-2</v>
      </c>
      <c r="E49" s="12">
        <f>[1]Prevalence!J44</f>
        <v>1.1839797486664859E-2</v>
      </c>
      <c r="F49" s="13">
        <f>'[2]Allocation 2019-20'!$F48</f>
        <v>1.1503435400805492E-2</v>
      </c>
      <c r="G49" s="14">
        <f>'[2]Allocation 2019-20'!$G48</f>
        <v>1.1826976395789759</v>
      </c>
      <c r="H49" s="14">
        <f t="shared" si="2"/>
        <v>5.4420343582327543E-3</v>
      </c>
      <c r="I49" s="14">
        <f t="shared" si="3"/>
        <v>6.9020612404832949E-3</v>
      </c>
      <c r="J49" s="15">
        <f t="shared" si="4"/>
        <v>1.2344095598716048E-2</v>
      </c>
      <c r="K49" s="13">
        <f t="shared" si="6"/>
        <v>1.2344095598716048E-2</v>
      </c>
      <c r="L49" s="13">
        <f t="shared" si="5"/>
        <v>1.1653393976275827E-2</v>
      </c>
    </row>
    <row r="50" spans="1:12" x14ac:dyDescent="0.2">
      <c r="A50" s="7" t="s">
        <v>47</v>
      </c>
      <c r="B50" s="11">
        <f>'[1]State Population'!I47</f>
        <v>1938180</v>
      </c>
      <c r="C50" s="12">
        <f t="shared" si="1"/>
        <v>4.913123859351088E-2</v>
      </c>
      <c r="D50" s="13">
        <f>'[1]Poverty-Uninsured Population'!E45</f>
        <v>3.1645280772228501E-2</v>
      </c>
      <c r="E50" s="12">
        <f>[1]Prevalence!J45</f>
        <v>2.6882741162643522E-2</v>
      </c>
      <c r="F50" s="13">
        <f>'[2]Allocation 2019-20'!$F49</f>
        <v>3.929223960961168E-2</v>
      </c>
      <c r="G50" s="14">
        <f>'[2]Allocation 2019-20'!$G49</f>
        <v>1.6947945030072882</v>
      </c>
      <c r="H50" s="14">
        <f t="shared" si="2"/>
        <v>2.6636908680486043E-2</v>
      </c>
      <c r="I50" s="14">
        <f t="shared" si="3"/>
        <v>2.3575343765767007E-2</v>
      </c>
      <c r="J50" s="15">
        <f t="shared" si="4"/>
        <v>5.0212252446253047E-2</v>
      </c>
      <c r="K50" s="13">
        <f t="shared" si="6"/>
        <v>5.0212252446253047E-2</v>
      </c>
      <c r="L50" s="13">
        <f t="shared" si="5"/>
        <v>4.7402675677047514E-2</v>
      </c>
    </row>
    <row r="51" spans="1:12" x14ac:dyDescent="0.2">
      <c r="A51" s="7" t="s">
        <v>48</v>
      </c>
      <c r="B51" s="11">
        <f>'[1]State Population'!I48</f>
        <v>276603</v>
      </c>
      <c r="C51" s="12">
        <f t="shared" si="1"/>
        <v>7.011654226480972E-3</v>
      </c>
      <c r="D51" s="13">
        <f>'[1]Poverty-Uninsured Population'!E46</f>
        <v>6.1188030915534956E-3</v>
      </c>
      <c r="E51" s="12">
        <f>[1]Prevalence!J46</f>
        <v>6.0021697857336586E-3</v>
      </c>
      <c r="F51" s="13">
        <f>'[2]Allocation 2019-20'!$F50</f>
        <v>6.4443761434863182E-3</v>
      </c>
      <c r="G51" s="14">
        <f>'[2]Allocation 2019-20'!$G50</f>
        <v>1.2435237933704117</v>
      </c>
      <c r="H51" s="14">
        <f t="shared" si="2"/>
        <v>3.2054940271415569E-3</v>
      </c>
      <c r="I51" s="14">
        <f t="shared" si="3"/>
        <v>3.8666256860917909E-3</v>
      </c>
      <c r="J51" s="15">
        <f t="shared" si="4"/>
        <v>7.0721197132333474E-3</v>
      </c>
      <c r="K51" s="13">
        <f t="shared" si="6"/>
        <v>7.0721197132333474E-3</v>
      </c>
      <c r="L51" s="13">
        <f t="shared" si="5"/>
        <v>6.6764062710489057E-3</v>
      </c>
    </row>
    <row r="52" spans="1:12" x14ac:dyDescent="0.2">
      <c r="A52" s="7" t="s">
        <v>49</v>
      </c>
      <c r="B52" s="11">
        <f>'[1]State Population'!I49</f>
        <v>178605</v>
      </c>
      <c r="C52" s="12">
        <f t="shared" si="1"/>
        <v>4.5274870595063462E-3</v>
      </c>
      <c r="D52" s="13">
        <f>'[1]Poverty-Uninsured Population'!E47</f>
        <v>5.3274321309387685E-3</v>
      </c>
      <c r="E52" s="12">
        <f>[1]Prevalence!J47</f>
        <v>5.4552029653738357E-3</v>
      </c>
      <c r="F52" s="13">
        <f>'[2]Allocation 2019-20'!$F51</f>
        <v>4.9255435209847572E-3</v>
      </c>
      <c r="G52" s="14">
        <f>'[2]Allocation 2019-20'!$G51</f>
        <v>0.7749030834872086</v>
      </c>
      <c r="H52" s="14">
        <f t="shared" si="2"/>
        <v>1.5267275449046124E-3</v>
      </c>
      <c r="I52" s="14">
        <f t="shared" si="3"/>
        <v>2.955326112590854E-3</v>
      </c>
      <c r="J52" s="15">
        <f t="shared" si="4"/>
        <v>4.4820536574954667E-3</v>
      </c>
      <c r="K52" s="13">
        <f t="shared" si="6"/>
        <v>4.4820536574954667E-3</v>
      </c>
      <c r="L52" s="13">
        <f t="shared" si="5"/>
        <v>4.2312647918115159E-3</v>
      </c>
    </row>
    <row r="53" spans="1:12" x14ac:dyDescent="0.2">
      <c r="A53" s="7" t="s">
        <v>50</v>
      </c>
      <c r="B53" s="11">
        <f>'[1]State Population'!I50</f>
        <v>3207</v>
      </c>
      <c r="C53" s="12">
        <f t="shared" si="1"/>
        <v>8.1294762183795825E-5</v>
      </c>
      <c r="D53" s="13">
        <f>'[1]Poverty-Uninsured Population'!E48</f>
        <v>8.4040130661900274E-5</v>
      </c>
      <c r="E53" s="12">
        <f>[1]Prevalence!J48</f>
        <v>7.142211373293554E-5</v>
      </c>
      <c r="F53" s="13">
        <f>'[2]Allocation 2019-20'!$F52</f>
        <v>7.9659425567892481E-5</v>
      </c>
      <c r="G53" s="14">
        <f>'[2]Allocation 2019-20'!$G52</f>
        <v>0.88823859901650182</v>
      </c>
      <c r="H53" s="14">
        <f t="shared" si="2"/>
        <v>2.8302630625953649E-5</v>
      </c>
      <c r="I53" s="14">
        <f t="shared" si="3"/>
        <v>4.7795655340735487E-5</v>
      </c>
      <c r="J53" s="15">
        <f t="shared" si="4"/>
        <v>7.6098285966689133E-5</v>
      </c>
      <c r="K53" s="13">
        <f t="shared" si="6"/>
        <v>7.6098285966689133E-5</v>
      </c>
      <c r="L53" s="13">
        <f t="shared" si="5"/>
        <v>7.1840281873819089E-5</v>
      </c>
    </row>
    <row r="54" spans="1:12" x14ac:dyDescent="0.2">
      <c r="A54" s="7" t="s">
        <v>51</v>
      </c>
      <c r="B54" s="11">
        <f>'[1]State Population'!I51</f>
        <v>44688</v>
      </c>
      <c r="C54" s="12">
        <f t="shared" si="1"/>
        <v>1.1328033465760735E-3</v>
      </c>
      <c r="D54" s="13">
        <f>'[1]Poverty-Uninsured Population'!E49</f>
        <v>1.4513238488340194E-3</v>
      </c>
      <c r="E54" s="12">
        <f>[1]Prevalence!J49</f>
        <v>1.3986077208209022E-3</v>
      </c>
      <c r="F54" s="13">
        <f>'[2]Allocation 2019-20'!$F53</f>
        <v>1.2710028006656369E-3</v>
      </c>
      <c r="G54" s="14">
        <f>'[2]Allocation 2019-20'!$G53</f>
        <v>0.74487946134836935</v>
      </c>
      <c r="H54" s="14">
        <f t="shared" si="2"/>
        <v>3.7869755261283537E-4</v>
      </c>
      <c r="I54" s="14">
        <f t="shared" si="3"/>
        <v>7.6260168039938214E-4</v>
      </c>
      <c r="J54" s="15">
        <f t="shared" si="4"/>
        <v>1.1412992330122175E-3</v>
      </c>
      <c r="K54" s="13">
        <f t="shared" si="6"/>
        <v>1.1412992330122175E-3</v>
      </c>
      <c r="L54" s="13">
        <f t="shared" si="5"/>
        <v>1.0774389667312829E-3</v>
      </c>
    </row>
    <row r="55" spans="1:12" x14ac:dyDescent="0.2">
      <c r="A55" s="7" t="s">
        <v>52</v>
      </c>
      <c r="B55" s="11">
        <f>'[1]State Population'!I52</f>
        <v>436023</v>
      </c>
      <c r="C55" s="12">
        <f t="shared" si="1"/>
        <v>1.1052817615112318E-2</v>
      </c>
      <c r="D55" s="13">
        <f>'[1]Poverty-Uninsured Population'!E50</f>
        <v>8.4932137472436518E-3</v>
      </c>
      <c r="E55" s="12">
        <f>[1]Prevalence!J50</f>
        <v>7.7280535213814306E-3</v>
      </c>
      <c r="F55" s="13">
        <f>'[2]Allocation 2019-20'!$F54</f>
        <v>9.6103090807003293E-3</v>
      </c>
      <c r="G55" s="14">
        <f>'[2]Allocation 2019-20'!$G54</f>
        <v>1.0092216001533765</v>
      </c>
      <c r="H55" s="14">
        <f t="shared" si="2"/>
        <v>3.8795726033571641E-3</v>
      </c>
      <c r="I55" s="14">
        <f t="shared" si="3"/>
        <v>5.7661854484201977E-3</v>
      </c>
      <c r="J55" s="15">
        <f t="shared" si="4"/>
        <v>9.645758051777361E-3</v>
      </c>
      <c r="K55" s="13">
        <f t="shared" si="6"/>
        <v>9.645758051777361E-3</v>
      </c>
      <c r="L55" s="13">
        <f t="shared" si="5"/>
        <v>9.1060392297097961E-3</v>
      </c>
    </row>
    <row r="56" spans="1:12" x14ac:dyDescent="0.2">
      <c r="A56" s="7" t="s">
        <v>53</v>
      </c>
      <c r="B56" s="11">
        <f>'[1]State Population'!I53</f>
        <v>505120</v>
      </c>
      <c r="C56" s="12">
        <f t="shared" si="1"/>
        <v>1.2804368654280932E-2</v>
      </c>
      <c r="D56" s="13">
        <f>'[1]Poverty-Uninsured Population'!E51</f>
        <v>1.061786359290811E-2</v>
      </c>
      <c r="E56" s="12">
        <f>[1]Prevalence!J51</f>
        <v>8.1846126028388023E-3</v>
      </c>
      <c r="F56" s="13">
        <f>'[2]Allocation 2019-20'!$F55</f>
        <v>1.1031992161479955E-2</v>
      </c>
      <c r="G56" s="14">
        <f>'[2]Allocation 2019-20'!$G55</f>
        <v>1.2459475284707635</v>
      </c>
      <c r="H56" s="14">
        <f t="shared" si="2"/>
        <v>5.4981133470819151E-3</v>
      </c>
      <c r="I56" s="14">
        <f t="shared" si="3"/>
        <v>6.619195296887973E-3</v>
      </c>
      <c r="J56" s="15">
        <f t="shared" si="4"/>
        <v>1.2117308643969888E-2</v>
      </c>
      <c r="K56" s="13">
        <f t="shared" si="6"/>
        <v>1.2117308643969888E-2</v>
      </c>
      <c r="L56" s="13">
        <f t="shared" si="5"/>
        <v>1.1439296660583317E-2</v>
      </c>
    </row>
    <row r="57" spans="1:12" x14ac:dyDescent="0.2">
      <c r="A57" s="7" t="s">
        <v>54</v>
      </c>
      <c r="B57" s="11">
        <f>'[1]State Population'!I54</f>
        <v>548057</v>
      </c>
      <c r="C57" s="12">
        <f t="shared" si="1"/>
        <v>1.3892785618386213E-2</v>
      </c>
      <c r="D57" s="13">
        <f>'[1]Poverty-Uninsured Population'!E52</f>
        <v>1.7060357682413062E-2</v>
      </c>
      <c r="E57" s="12">
        <f>[1]Prevalence!J52</f>
        <v>1.6211915739987343E-2</v>
      </c>
      <c r="F57" s="13">
        <f>'[2]Allocation 2019-20'!$F56</f>
        <v>1.5358868116081052E-2</v>
      </c>
      <c r="G57" s="14">
        <f>'[2]Allocation 2019-20'!$G56</f>
        <v>0.82371478934098774</v>
      </c>
      <c r="H57" s="14">
        <f t="shared" si="2"/>
        <v>5.0605307259014871E-3</v>
      </c>
      <c r="I57" s="14">
        <f t="shared" si="3"/>
        <v>9.2153208696486317E-3</v>
      </c>
      <c r="J57" s="15">
        <f t="shared" si="4"/>
        <v>1.4275851595550119E-2</v>
      </c>
      <c r="K57" s="13">
        <f t="shared" si="6"/>
        <v>1.4275851595550119E-2</v>
      </c>
      <c r="L57" s="13">
        <f t="shared" si="5"/>
        <v>1.347706048283483E-2</v>
      </c>
    </row>
    <row r="58" spans="1:12" x14ac:dyDescent="0.2">
      <c r="A58" s="17" t="s">
        <v>55</v>
      </c>
      <c r="B58" s="11">
        <f>'[1]State Population'!I55</f>
        <v>96956</v>
      </c>
      <c r="C58" s="18">
        <f t="shared" si="1"/>
        <v>2.4577533402844113E-3</v>
      </c>
      <c r="D58" s="13">
        <f>'[1]Poverty-Uninsured Population'!E53</f>
        <v>5.4993805852357261E-3</v>
      </c>
      <c r="E58" s="18">
        <f>[1]Prevalence!J53</f>
        <v>3.0295633306211011E-3</v>
      </c>
      <c r="F58" s="13">
        <f>'[2]Allocation 2019-20'!$F57</f>
        <v>4.9739409298492077E-3</v>
      </c>
      <c r="G58" s="14">
        <f>'[2]Allocation 2019-20'!$G57</f>
        <v>0.75005561137517596</v>
      </c>
      <c r="H58" s="14">
        <f t="shared" si="2"/>
        <v>1.4922929220328235E-3</v>
      </c>
      <c r="I58" s="14">
        <f t="shared" si="3"/>
        <v>2.9843645579095243E-3</v>
      </c>
      <c r="J58" s="15">
        <f t="shared" si="4"/>
        <v>4.4766574799423482E-3</v>
      </c>
      <c r="K58" s="19">
        <f t="shared" si="6"/>
        <v>4.4766574799423482E-3</v>
      </c>
      <c r="L58" s="13">
        <f t="shared" si="5"/>
        <v>4.2261705520197437E-3</v>
      </c>
    </row>
    <row r="59" spans="1:12" x14ac:dyDescent="0.2">
      <c r="A59" s="7" t="s">
        <v>56</v>
      </c>
      <c r="B59" s="11">
        <f>'[1]State Population'!I56</f>
        <v>63995</v>
      </c>
      <c r="C59" s="12">
        <f t="shared" si="1"/>
        <v>1.6222196152017505E-3</v>
      </c>
      <c r="D59" s="13">
        <f>'[1]Poverty-Uninsured Population'!E54</f>
        <v>2.0916832362620624E-3</v>
      </c>
      <c r="E59" s="12">
        <f>[1]Prevalence!J54</f>
        <v>2.0911310008136699E-3</v>
      </c>
      <c r="F59" s="13">
        <f>'[2]Allocation 2019-20'!$F58</f>
        <v>1.8543665815372846E-3</v>
      </c>
      <c r="G59" s="14">
        <f>'[2]Allocation 2019-20'!$G58</f>
        <v>0.72346845178153951</v>
      </c>
      <c r="H59" s="14">
        <f t="shared" si="2"/>
        <v>5.3663028791208216E-4</v>
      </c>
      <c r="I59" s="14">
        <f t="shared" si="3"/>
        <v>1.1126199489223706E-3</v>
      </c>
      <c r="J59" s="15">
        <f t="shared" si="4"/>
        <v>1.6492502368344528E-3</v>
      </c>
      <c r="K59" s="13">
        <f t="shared" si="6"/>
        <v>1.6492502368344528E-3</v>
      </c>
      <c r="L59" s="13">
        <f t="shared" si="5"/>
        <v>1.5569680760814237E-3</v>
      </c>
    </row>
    <row r="60" spans="1:12" x14ac:dyDescent="0.2">
      <c r="A60" s="7" t="s">
        <v>57</v>
      </c>
      <c r="B60" s="11">
        <f>'[1]State Population'!I57</f>
        <v>13628</v>
      </c>
      <c r="C60" s="12">
        <f t="shared" si="1"/>
        <v>3.4545837824782335E-4</v>
      </c>
      <c r="D60" s="13">
        <f>'[1]Poverty-Uninsured Population'!E55</f>
        <v>4.2393413683119161E-4</v>
      </c>
      <c r="E60" s="12">
        <f>[1]Prevalence!J55</f>
        <v>4.3576530150980927E-4</v>
      </c>
      <c r="F60" s="13">
        <f>'[2]Allocation 2019-20'!$F59</f>
        <v>3.8632963489121174E-4</v>
      </c>
      <c r="G60" s="14">
        <f>'[2]Allocation 2019-20'!$G59</f>
        <v>0.73268939331222027</v>
      </c>
      <c r="H60" s="14">
        <f t="shared" si="2"/>
        <v>1.1322385032278942E-4</v>
      </c>
      <c r="I60" s="14">
        <f t="shared" si="3"/>
        <v>2.3179778093472704E-4</v>
      </c>
      <c r="J60" s="15">
        <f t="shared" si="4"/>
        <v>3.4502163125751646E-4</v>
      </c>
      <c r="K60" s="13">
        <f t="shared" si="6"/>
        <v>3.4502163125751646E-4</v>
      </c>
      <c r="L60" s="13">
        <f t="shared" si="5"/>
        <v>3.257162881822955E-4</v>
      </c>
    </row>
    <row r="61" spans="1:12" x14ac:dyDescent="0.2">
      <c r="A61" s="7" t="s">
        <v>58</v>
      </c>
      <c r="B61" s="11">
        <f>'[1]State Population'!I58</f>
        <v>471842</v>
      </c>
      <c r="C61" s="12">
        <f t="shared" si="1"/>
        <v>1.1960799244878886E-2</v>
      </c>
      <c r="D61" s="13">
        <f>'[1]Poverty-Uninsured Population'!E56</f>
        <v>1.8031790923897655E-2</v>
      </c>
      <c r="E61" s="12">
        <f>[1]Prevalence!J56</f>
        <v>1.9302052255673087E-2</v>
      </c>
      <c r="F61" s="13">
        <f>'[2]Allocation 2019-20'!$F60</f>
        <v>1.5273203552786068E-2</v>
      </c>
      <c r="G61" s="14">
        <f>'[2]Allocation 2019-20'!$G60</f>
        <v>0.73117446302509248</v>
      </c>
      <c r="H61" s="14">
        <f t="shared" si="2"/>
        <v>4.4669505625525149E-3</v>
      </c>
      <c r="I61" s="14">
        <f t="shared" si="3"/>
        <v>9.1639221316716403E-3</v>
      </c>
      <c r="J61" s="15">
        <f t="shared" si="4"/>
        <v>1.3630872694224156E-2</v>
      </c>
      <c r="K61" s="13">
        <f t="shared" si="6"/>
        <v>1.3630872694224156E-2</v>
      </c>
      <c r="L61" s="13">
        <f t="shared" si="5"/>
        <v>1.286817073603809E-2</v>
      </c>
    </row>
    <row r="62" spans="1:12" x14ac:dyDescent="0.2">
      <c r="A62" s="7" t="s">
        <v>59</v>
      </c>
      <c r="B62" s="11">
        <f>'[1]State Population'!I59</f>
        <v>54707</v>
      </c>
      <c r="C62" s="12">
        <f t="shared" si="1"/>
        <v>1.3867765995599995E-3</v>
      </c>
      <c r="D62" s="13">
        <f>'[1]Poverty-Uninsured Population'!E57</f>
        <v>1.2725264578328792E-3</v>
      </c>
      <c r="E62" s="12">
        <f>[1]Prevalence!J57</f>
        <v>1.2367778681855166E-3</v>
      </c>
      <c r="F62" s="13">
        <f>'[2]Allocation 2019-20'!$F61</f>
        <v>1.3107655877627978E-3</v>
      </c>
      <c r="G62" s="14">
        <f>'[2]Allocation 2019-20'!$G61</f>
        <v>0.85995229669292961</v>
      </c>
      <c r="H62" s="14">
        <f t="shared" si="2"/>
        <v>4.5087835104907034E-4</v>
      </c>
      <c r="I62" s="14">
        <f t="shared" si="3"/>
        <v>7.8645935265767865E-4</v>
      </c>
      <c r="J62" s="15">
        <f t="shared" si="4"/>
        <v>1.2373377037067489E-3</v>
      </c>
      <c r="K62" s="13">
        <f t="shared" si="6"/>
        <v>1.2373377037067489E-3</v>
      </c>
      <c r="L62" s="13">
        <f t="shared" si="5"/>
        <v>1.1681037000794924E-3</v>
      </c>
    </row>
    <row r="63" spans="1:12" x14ac:dyDescent="0.2">
      <c r="A63" s="7" t="s">
        <v>60</v>
      </c>
      <c r="B63" s="11">
        <f>'[1]State Population'!I60</f>
        <v>857386</v>
      </c>
      <c r="C63" s="12">
        <f t="shared" si="1"/>
        <v>2.173401651690551E-2</v>
      </c>
      <c r="D63" s="13">
        <f>'[1]Poverty-Uninsured Population'!E58</f>
        <v>1.701289826752218E-2</v>
      </c>
      <c r="E63" s="12">
        <f>[1]Prevalence!J58</f>
        <v>1.5963294458005605E-2</v>
      </c>
      <c r="F63" s="13">
        <f>'[2]Allocation 2019-20'!$F62</f>
        <v>1.8978988361516857E-2</v>
      </c>
      <c r="G63" s="14">
        <f>'[2]Allocation 2019-20'!$G62</f>
        <v>1.1761863658965943</v>
      </c>
      <c r="H63" s="14">
        <f t="shared" si="2"/>
        <v>8.9291309397305074E-3</v>
      </c>
      <c r="I63" s="14">
        <f t="shared" si="3"/>
        <v>1.1387393016910113E-2</v>
      </c>
      <c r="J63" s="15">
        <f t="shared" si="4"/>
        <v>2.031652395664062E-2</v>
      </c>
      <c r="K63" s="13">
        <f t="shared" si="6"/>
        <v>2.031652395664062E-2</v>
      </c>
      <c r="L63" s="13">
        <f t="shared" si="5"/>
        <v>1.9179733015013689E-2</v>
      </c>
    </row>
    <row r="64" spans="1:12" x14ac:dyDescent="0.2">
      <c r="A64" s="7" t="s">
        <v>61</v>
      </c>
      <c r="B64" s="11">
        <f>'[1]State Population'!I61</f>
        <v>218896</v>
      </c>
      <c r="C64" s="12">
        <f t="shared" si="1"/>
        <v>5.5488301412485721E-3</v>
      </c>
      <c r="D64" s="13">
        <f>'[1]Poverty-Uninsured Population'!E59</f>
        <v>5.7835514767731076E-3</v>
      </c>
      <c r="E64" s="12">
        <f>[1]Prevalence!J59</f>
        <v>6.5310550583129916E-3</v>
      </c>
      <c r="F64" s="13">
        <f>'[2]Allocation 2019-20'!$F63</f>
        <v>5.815654532785576E-3</v>
      </c>
      <c r="G64" s="14">
        <f>'[2]Allocation 2019-20'!$G63</f>
        <v>0.98508766687503679</v>
      </c>
      <c r="H64" s="14">
        <f t="shared" si="2"/>
        <v>2.2915718220211903E-3</v>
      </c>
      <c r="I64" s="14">
        <f t="shared" si="3"/>
        <v>3.4893927196713455E-3</v>
      </c>
      <c r="J64" s="15">
        <f t="shared" si="4"/>
        <v>5.7809645416925359E-3</v>
      </c>
      <c r="K64" s="13">
        <f t="shared" si="6"/>
        <v>5.7809645416925359E-3</v>
      </c>
      <c r="L64" s="13">
        <f t="shared" si="5"/>
        <v>5.4574964061547861E-3</v>
      </c>
    </row>
    <row r="65" spans="1:12" x14ac:dyDescent="0.2">
      <c r="A65" s="7" t="s">
        <v>62</v>
      </c>
      <c r="B65" s="11"/>
      <c r="C65" s="12"/>
      <c r="D65" s="13"/>
      <c r="E65" s="12"/>
      <c r="F65" s="28"/>
      <c r="G65" s="29"/>
      <c r="H65" s="29"/>
      <c r="I65" s="29"/>
      <c r="J65" s="29"/>
      <c r="K65" s="28"/>
      <c r="L65" s="28"/>
    </row>
    <row r="66" spans="1:12" x14ac:dyDescent="0.2">
      <c r="A66" s="7" t="s">
        <v>63</v>
      </c>
      <c r="B66" s="13"/>
      <c r="C66" s="13"/>
      <c r="D66" s="13"/>
      <c r="E66" s="12"/>
      <c r="F66" s="28"/>
      <c r="G66" s="29"/>
      <c r="H66" s="29"/>
      <c r="I66" s="29"/>
      <c r="J66" s="29"/>
      <c r="K66" s="28"/>
      <c r="L66" s="28"/>
    </row>
    <row r="67" spans="1:12" x14ac:dyDescent="0.2">
      <c r="A67" s="7" t="s">
        <v>64</v>
      </c>
      <c r="B67" s="13"/>
      <c r="C67" s="13"/>
      <c r="D67" s="13"/>
      <c r="E67" s="12"/>
      <c r="F67" s="28"/>
      <c r="G67" s="29"/>
      <c r="H67" s="29"/>
      <c r="I67" s="29"/>
      <c r="J67" s="29"/>
      <c r="K67" s="28"/>
      <c r="L67" s="28"/>
    </row>
    <row r="68" spans="1:12" x14ac:dyDescent="0.2">
      <c r="A68" s="20" t="s">
        <v>65</v>
      </c>
      <c r="B68" s="11">
        <f>SUM(B8:B67)</f>
        <v>39449036</v>
      </c>
      <c r="C68" s="13">
        <f>SUM(C8:C67)</f>
        <v>1</v>
      </c>
      <c r="D68" s="13">
        <f t="shared" ref="D68:F68" si="7">SUM(D8:D67)</f>
        <v>0.99999999999999978</v>
      </c>
      <c r="E68" s="13">
        <f t="shared" si="7"/>
        <v>1</v>
      </c>
      <c r="F68" s="13">
        <f t="shared" si="7"/>
        <v>0.99999999999999978</v>
      </c>
      <c r="G68" s="28"/>
      <c r="H68" s="28"/>
      <c r="I68" s="28"/>
      <c r="J68" s="13">
        <f>SUM(J8:J67)</f>
        <v>1.0592704257529062</v>
      </c>
      <c r="K68" s="28">
        <f t="shared" ref="K68" si="8">SUM(K8:K67)</f>
        <v>1.0592704257529062</v>
      </c>
      <c r="L68" s="13">
        <f t="shared" ref="L68" si="9">(J68/$J$68)</f>
        <v>1</v>
      </c>
    </row>
    <row r="69" spans="1:12" s="24" customFormat="1" hidden="1" x14ac:dyDescent="0.2">
      <c r="A69" s="23"/>
      <c r="B69" s="23"/>
      <c r="C69" s="23"/>
      <c r="D69" s="23"/>
      <c r="E69" s="23"/>
      <c r="F69" s="23"/>
      <c r="G69" s="23"/>
      <c r="H69" s="23"/>
      <c r="I69" s="23"/>
      <c r="J69" s="23"/>
      <c r="K69" s="23"/>
      <c r="L69" s="23"/>
    </row>
    <row r="70" spans="1:12" ht="15.75" hidden="1" x14ac:dyDescent="0.25">
      <c r="L70" s="21"/>
    </row>
    <row r="71" spans="1:12" ht="15.75" hidden="1" x14ac:dyDescent="0.25">
      <c r="B71" s="22"/>
      <c r="L71" s="21"/>
    </row>
    <row r="72" spans="1:12" ht="15.75" hidden="1" x14ac:dyDescent="0.25">
      <c r="L72" s="21"/>
    </row>
  </sheetData>
  <sheetProtection sheet="1" objects="1" scenarios="1" selectLockedCells="1"/>
  <mergeCells count="1">
    <mergeCell ref="A2:L3"/>
  </mergeCells>
  <pageMargins left="0.7" right="0.7" top="0.75" bottom="0.75" header="0.3" footer="0.3"/>
  <pageSetup scale="89" fitToHeight="0" orientation="portrait" r:id="rId1"/>
  <headerFooter>
    <oddHeader xml:space="preserve">&amp;LEnclosure 5
</oddHeader>
    <oddFooter>&amp;L&amp;Xa/enclosure 1, column h
b/enclousre 4, column g&amp;C&amp;P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DHCSDOC-1797567310-1824</_dlc_DocId>
    <_dlc_DocIdUrl xmlns="69bc34b3-1921-46c7-8c7a-d18363374b4b">
      <Url>http://dhcs2016prod:88/_layouts/15/DocIdRedir.aspx?ID=DHCSDOC-1797567310-1824</Url>
      <Description>DHCSDOC-1797567310-1824</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BC97B7A-4F9E-4F87-B8A1-B738C9773D09}"/>
</file>

<file path=customXml/itemProps2.xml><?xml version="1.0" encoding="utf-8"?>
<ds:datastoreItem xmlns:ds="http://schemas.openxmlformats.org/officeDocument/2006/customXml" ds:itemID="{958702A5-CB32-4D4A-9B70-CA87A634D62D}"/>
</file>

<file path=customXml/itemProps3.xml><?xml version="1.0" encoding="utf-8"?>
<ds:datastoreItem xmlns:ds="http://schemas.openxmlformats.org/officeDocument/2006/customXml" ds:itemID="{7F1A8BB1-8546-4896-A544-0233FCD6561E}"/>
</file>

<file path=customXml/itemProps4.xml><?xml version="1.0" encoding="utf-8"?>
<ds:datastoreItem xmlns:ds="http://schemas.openxmlformats.org/officeDocument/2006/customXml" ds:itemID="{64DC7EF2-77E0-4AE8-8C87-3A5F728F80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5</vt:lpstr>
      <vt:lpstr>'Enclosure 5'!Print_Titles</vt:lpstr>
      <vt:lpstr>TitleRegion1.A2.L68.1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Enc-5-Adjustments-Self-Sufficiency</dc:title>
  <dc:creator>Tchrist2</dc:creator>
  <cp:keywords/>
  <cp:lastModifiedBy>Ramel, Jennifer (MHSD-FMOR)@DHCS</cp:lastModifiedBy>
  <cp:lastPrinted>2019-09-24T19:57:34Z</cp:lastPrinted>
  <dcterms:created xsi:type="dcterms:W3CDTF">2017-06-12T19:42:54Z</dcterms:created>
  <dcterms:modified xsi:type="dcterms:W3CDTF">2019-10-07T20:42:13Z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e1cc0b44-8b7a-48e4-81b6-4febc09e7664</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